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4.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5.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2.xml" ContentType="application/vnd.openxmlformats-officedocument.spreadsheetml.table+xml"/>
  <Override PartName="/xl/drawings/drawing6.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8.xml" ContentType="application/vnd.openxmlformats-officedocument.drawing+xml"/>
  <Override PartName="/xl/tables/table4.xml" ContentType="application/vnd.openxmlformats-officedocument.spreadsheetml.table+xml"/>
  <Override PartName="/xl/charts/chart79.xml" ContentType="application/vnd.openxmlformats-officedocument.drawingml.chart+xml"/>
  <Override PartName="/xl/drawings/drawing9.xml" ContentType="application/vnd.openxmlformats-officedocument.drawing+xml"/>
  <Override PartName="/xl/tables/table5.xml" ContentType="application/vnd.openxmlformats-officedocument.spreadsheetml.table+xml"/>
  <Override PartName="/xl/charts/chart80.xml" ContentType="application/vnd.openxmlformats-officedocument.drawingml.chart+xml"/>
  <Override PartName="/xl/charts/chart8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24A5B02D-1750-6F43-9EE9-B24E1622CE67}" xr6:coauthVersionLast="47" xr6:coauthVersionMax="47" xr10:uidLastSave="{00000000-0000-0000-0000-000000000000}"/>
  <bookViews>
    <workbookView xWindow="-35820" yWindow="6840" windowWidth="68800" windowHeight="28300" activeTab="8" xr2:uid="{00000000-000D-0000-FFFF-FFFF00000000}"/>
  </bookViews>
  <sheets>
    <sheet name="Note bis" sheetId="1" r:id="rId1"/>
    <sheet name="Note" sheetId="2" r:id="rId2"/>
    <sheet name="DB Manufacturing ISM" sheetId="3" r:id="rId3"/>
    <sheet name="DB New Orders" sheetId="4" r:id="rId4"/>
    <sheet name="DB Production" sheetId="5" r:id="rId5"/>
    <sheet name="DB Details" sheetId="6" r:id="rId6"/>
    <sheet name="Sectors" sheetId="7" r:id="rId7"/>
    <sheet name="SectorsNewOrders" sheetId="8" r:id="rId8"/>
    <sheet name="SectorsProduction" sheetId="9" r:id="rId9"/>
    <sheet name="Sectors Trend" sheetId="10" r:id="rId10"/>
    <sheet name="Details" sheetId="11" r:id="rId11"/>
    <sheet name="Graphs" sheetId="12" r:id="rId12"/>
    <sheet name="ISM Manufacturing vs GDP" sheetId="13" r:id="rId13"/>
    <sheet name="ISM Manufacturing vs SPX" sheetId="14" r:id="rId14"/>
    <sheet name="ISM Manufacturing" sheetId="15" r:id="rId15"/>
    <sheet name="Industry Comments" sheetId="16" r:id="rId16"/>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03" i="15" l="1"/>
  <c r="C903" i="15" s="1"/>
  <c r="B903" i="14"/>
  <c r="C903" i="14"/>
  <c r="D903" i="14"/>
  <c r="B902" i="14"/>
  <c r="C902" i="14"/>
  <c r="B903" i="13"/>
  <c r="C903" i="13"/>
  <c r="D903" i="13"/>
  <c r="E903" i="13"/>
  <c r="B903" i="11"/>
  <c r="C903" i="11"/>
  <c r="D903" i="11"/>
  <c r="E903" i="11"/>
  <c r="F903" i="11"/>
  <c r="G903" i="11"/>
  <c r="H903" i="11"/>
  <c r="I903" i="11"/>
  <c r="J903" i="11"/>
  <c r="K903" i="11"/>
  <c r="L903" i="11"/>
  <c r="AW51" i="10"/>
  <c r="AX51" i="10"/>
  <c r="AY51" i="10"/>
  <c r="AW52" i="10"/>
  <c r="AX52" i="10"/>
  <c r="AY52" i="10"/>
  <c r="AW53" i="10"/>
  <c r="AX53" i="10"/>
  <c r="AY53" i="10"/>
  <c r="AW54" i="10"/>
  <c r="AX54" i="10"/>
  <c r="AY54" i="10"/>
  <c r="AW55" i="10"/>
  <c r="AX55" i="10"/>
  <c r="AY55" i="10"/>
  <c r="AW56" i="10"/>
  <c r="AX56" i="10"/>
  <c r="AY56" i="10"/>
  <c r="AW57" i="10"/>
  <c r="AX57" i="10"/>
  <c r="AY57" i="10"/>
  <c r="AW58" i="10"/>
  <c r="AX58" i="10"/>
  <c r="AY58" i="10"/>
  <c r="AW59" i="10"/>
  <c r="AX59" i="10"/>
  <c r="AY59" i="10"/>
  <c r="AW60" i="10"/>
  <c r="AX60" i="10"/>
  <c r="AY60" i="10"/>
  <c r="AW61" i="10"/>
  <c r="AX61" i="10"/>
  <c r="AY61" i="10"/>
  <c r="AW62" i="10"/>
  <c r="AX62" i="10"/>
  <c r="AY62" i="10"/>
  <c r="AW63" i="10"/>
  <c r="AX63" i="10"/>
  <c r="AY63" i="10"/>
  <c r="AW64" i="10"/>
  <c r="AX64" i="10"/>
  <c r="AY64" i="10"/>
  <c r="AW65" i="10"/>
  <c r="AX65" i="10"/>
  <c r="AY65" i="10"/>
  <c r="AW66" i="10"/>
  <c r="AX66" i="10"/>
  <c r="AY66" i="10"/>
  <c r="AW67" i="10"/>
  <c r="AX67" i="10"/>
  <c r="AY67" i="10"/>
  <c r="AW29" i="10"/>
  <c r="AX29" i="10"/>
  <c r="AY29" i="10"/>
  <c r="AW30" i="10"/>
  <c r="AX30" i="10"/>
  <c r="AY30" i="10"/>
  <c r="AW31" i="10"/>
  <c r="AX31" i="10"/>
  <c r="AY31" i="10"/>
  <c r="AW32" i="10"/>
  <c r="AX32" i="10"/>
  <c r="AY32" i="10"/>
  <c r="AW33" i="10"/>
  <c r="AX33" i="10"/>
  <c r="AY33" i="10"/>
  <c r="AW34" i="10"/>
  <c r="AX34" i="10"/>
  <c r="AY34" i="10"/>
  <c r="AW35" i="10"/>
  <c r="AX35" i="10"/>
  <c r="AY35" i="10"/>
  <c r="AW36" i="10"/>
  <c r="AX36" i="10"/>
  <c r="AY36" i="10"/>
  <c r="AW37" i="10"/>
  <c r="AX37" i="10"/>
  <c r="AY37" i="10"/>
  <c r="AW38" i="10"/>
  <c r="AX38" i="10"/>
  <c r="AY38" i="10"/>
  <c r="AW39" i="10"/>
  <c r="AX39" i="10"/>
  <c r="AY39" i="10"/>
  <c r="AW40" i="10"/>
  <c r="AX40" i="10"/>
  <c r="AY40" i="10"/>
  <c r="AW41" i="10"/>
  <c r="AX41" i="10"/>
  <c r="AY41" i="10"/>
  <c r="AW42" i="10"/>
  <c r="AX42" i="10"/>
  <c r="AY42" i="10"/>
  <c r="AW43" i="10"/>
  <c r="AX43" i="10"/>
  <c r="AY43" i="10"/>
  <c r="AW44" i="10"/>
  <c r="AX44" i="10"/>
  <c r="AY44" i="10"/>
  <c r="AW45" i="10"/>
  <c r="AX45" i="10"/>
  <c r="AY45" i="10"/>
  <c r="AW7" i="10"/>
  <c r="AX7" i="10"/>
  <c r="AY7" i="10"/>
  <c r="AW8" i="10"/>
  <c r="AX8" i="10"/>
  <c r="AY8" i="10"/>
  <c r="AW9" i="10"/>
  <c r="AX9" i="10"/>
  <c r="AY9" i="10"/>
  <c r="AW10" i="10"/>
  <c r="AX10" i="10"/>
  <c r="AY10" i="10"/>
  <c r="AW11" i="10"/>
  <c r="AX11" i="10"/>
  <c r="AY11" i="10"/>
  <c r="AW12" i="10"/>
  <c r="AX12" i="10"/>
  <c r="AY12" i="10"/>
  <c r="AW13" i="10"/>
  <c r="AX13" i="10"/>
  <c r="AY13" i="10"/>
  <c r="AW14" i="10"/>
  <c r="AX14" i="10"/>
  <c r="AY14" i="10"/>
  <c r="AW15" i="10"/>
  <c r="AX15" i="10"/>
  <c r="AY15" i="10"/>
  <c r="AW16" i="10"/>
  <c r="AX16" i="10"/>
  <c r="AY16" i="10"/>
  <c r="AW17" i="10"/>
  <c r="AX17" i="10"/>
  <c r="AY17" i="10"/>
  <c r="AW18" i="10"/>
  <c r="AX18" i="10"/>
  <c r="AY18" i="10"/>
  <c r="AW19" i="10"/>
  <c r="AX19" i="10"/>
  <c r="AY19" i="10"/>
  <c r="AW20" i="10"/>
  <c r="AX20" i="10"/>
  <c r="AY20" i="10"/>
  <c r="AW21" i="10"/>
  <c r="AX21" i="10"/>
  <c r="AY21" i="10"/>
  <c r="AW22" i="10"/>
  <c r="AX22" i="10"/>
  <c r="AY22" i="10"/>
  <c r="AW23" i="10"/>
  <c r="AX23" i="10"/>
  <c r="AY23" i="10"/>
  <c r="AW50" i="10"/>
  <c r="AW28" i="10"/>
  <c r="AX50" i="10"/>
  <c r="AX28" i="10"/>
  <c r="AY50" i="10"/>
  <c r="AY28" i="10"/>
  <c r="AY6" i="10"/>
  <c r="AX6" i="10"/>
  <c r="AW6" i="10"/>
  <c r="AU6" i="10"/>
  <c r="AU7" i="10"/>
  <c r="AU8" i="10"/>
  <c r="AU9" i="10"/>
  <c r="AU10" i="10"/>
  <c r="AU11" i="10"/>
  <c r="AU12" i="10"/>
  <c r="AU13" i="10"/>
  <c r="AU14" i="10"/>
  <c r="AU15" i="10"/>
  <c r="AU16" i="10"/>
  <c r="AU17" i="10"/>
  <c r="AU18" i="10"/>
  <c r="AU19" i="10"/>
  <c r="AU20" i="10"/>
  <c r="AU21" i="10"/>
  <c r="AU22" i="10"/>
  <c r="AU23" i="10"/>
  <c r="AU28" i="10"/>
  <c r="AU29" i="10"/>
  <c r="AU30" i="10"/>
  <c r="AU31" i="10"/>
  <c r="AU32" i="10"/>
  <c r="AU33" i="10"/>
  <c r="AU34" i="10"/>
  <c r="AU35" i="10"/>
  <c r="AU36" i="10"/>
  <c r="AU37" i="10"/>
  <c r="AU38" i="10"/>
  <c r="AU39" i="10"/>
  <c r="AU40" i="10"/>
  <c r="AU41" i="10"/>
  <c r="AU42" i="10"/>
  <c r="AU43" i="10"/>
  <c r="AU44" i="10"/>
  <c r="AU45" i="10"/>
  <c r="AU50" i="10"/>
  <c r="AU51" i="10"/>
  <c r="AU52" i="10"/>
  <c r="AU53" i="10"/>
  <c r="AU54" i="10"/>
  <c r="AU55" i="10"/>
  <c r="AU56" i="10"/>
  <c r="AU57" i="10"/>
  <c r="AU58" i="10"/>
  <c r="AU59" i="10"/>
  <c r="AU60" i="10"/>
  <c r="AU61" i="10"/>
  <c r="AU62" i="10"/>
  <c r="AU63" i="10"/>
  <c r="AU64" i="10"/>
  <c r="AU65" i="10"/>
  <c r="AU66" i="10"/>
  <c r="AU67" i="10"/>
  <c r="B902" i="15"/>
  <c r="B901" i="15"/>
  <c r="C902" i="15" s="1"/>
  <c r="B900" i="15"/>
  <c r="B899" i="15"/>
  <c r="C900" i="15" s="1"/>
  <c r="B898" i="15"/>
  <c r="C899" i="15" s="1"/>
  <c r="B897" i="15"/>
  <c r="B896" i="15"/>
  <c r="C897" i="15" s="1"/>
  <c r="B895" i="15"/>
  <c r="B894" i="15"/>
  <c r="C895" i="15" s="1"/>
  <c r="B893" i="15"/>
  <c r="B892" i="15"/>
  <c r="C893" i="15" s="1"/>
  <c r="B891" i="15"/>
  <c r="C892" i="15" s="1"/>
  <c r="B890" i="15"/>
  <c r="B889" i="15"/>
  <c r="C889" i="15" s="1"/>
  <c r="B888" i="15"/>
  <c r="B887" i="15"/>
  <c r="B886" i="15"/>
  <c r="B885" i="15"/>
  <c r="B884" i="15"/>
  <c r="C884" i="15" s="1"/>
  <c r="B883" i="15"/>
  <c r="B882" i="15"/>
  <c r="C883" i="15" s="1"/>
  <c r="B881" i="15"/>
  <c r="B880" i="15"/>
  <c r="C880" i="15" s="1"/>
  <c r="B879" i="15"/>
  <c r="B878" i="15"/>
  <c r="C877" i="15"/>
  <c r="B877" i="15"/>
  <c r="B876" i="15"/>
  <c r="C876" i="15" s="1"/>
  <c r="B875" i="15"/>
  <c r="B874" i="15"/>
  <c r="C875" i="15" s="1"/>
  <c r="B873" i="15"/>
  <c r="C874" i="15" s="1"/>
  <c r="B872" i="15"/>
  <c r="C872" i="15" s="1"/>
  <c r="B871" i="15"/>
  <c r="C871" i="15" s="1"/>
  <c r="B870" i="15"/>
  <c r="B869" i="15"/>
  <c r="C870" i="15" s="1"/>
  <c r="B868" i="15"/>
  <c r="C869" i="15" s="1"/>
  <c r="B867" i="15"/>
  <c r="B866" i="15"/>
  <c r="C867" i="15" s="1"/>
  <c r="B865" i="15"/>
  <c r="B864" i="15"/>
  <c r="C865" i="15" s="1"/>
  <c r="B863" i="15"/>
  <c r="B862" i="15"/>
  <c r="B861" i="15"/>
  <c r="C861" i="15" s="1"/>
  <c r="B860" i="15"/>
  <c r="B859" i="15"/>
  <c r="B858" i="15"/>
  <c r="C859" i="15" s="1"/>
  <c r="B857" i="15"/>
  <c r="C857" i="15" s="1"/>
  <c r="B856" i="15"/>
  <c r="B855" i="15"/>
  <c r="B854" i="15"/>
  <c r="B853" i="15"/>
  <c r="C854" i="15" s="1"/>
  <c r="B852" i="15"/>
  <c r="C852" i="15" s="1"/>
  <c r="B851" i="15"/>
  <c r="B850" i="15"/>
  <c r="C851" i="15" s="1"/>
  <c r="B849" i="15"/>
  <c r="C849" i="15" s="1"/>
  <c r="B848" i="15"/>
  <c r="C848" i="15" s="1"/>
  <c r="B847" i="15"/>
  <c r="B846" i="15"/>
  <c r="C847" i="15" s="1"/>
  <c r="B845" i="15"/>
  <c r="B844" i="15"/>
  <c r="C844" i="15" s="1"/>
  <c r="B843" i="15"/>
  <c r="C843" i="15" s="1"/>
  <c r="B842" i="15"/>
  <c r="B841" i="15"/>
  <c r="B840" i="15"/>
  <c r="C841" i="15" s="1"/>
  <c r="B839" i="15"/>
  <c r="C839" i="15" s="1"/>
  <c r="B838" i="15"/>
  <c r="B837" i="15"/>
  <c r="B836" i="15"/>
  <c r="C837" i="15" s="1"/>
  <c r="B835" i="15"/>
  <c r="B834" i="15"/>
  <c r="B833" i="15"/>
  <c r="B832" i="15"/>
  <c r="C833" i="15" s="1"/>
  <c r="B831" i="15"/>
  <c r="C832" i="15" s="1"/>
  <c r="B830" i="15"/>
  <c r="B829" i="15"/>
  <c r="C829" i="15" s="1"/>
  <c r="B828" i="15"/>
  <c r="B827" i="15"/>
  <c r="C828" i="15" s="1"/>
  <c r="B826" i="15"/>
  <c r="B825" i="15"/>
  <c r="C825" i="15" s="1"/>
  <c r="B824" i="15"/>
  <c r="B823" i="15"/>
  <c r="B822" i="15"/>
  <c r="B821" i="15"/>
  <c r="C820" i="15"/>
  <c r="B820" i="15"/>
  <c r="B819" i="15"/>
  <c r="B818" i="15"/>
  <c r="C819" i="15" s="1"/>
  <c r="C817" i="15"/>
  <c r="B817" i="15"/>
  <c r="C816" i="15"/>
  <c r="B816" i="15"/>
  <c r="B815" i="15"/>
  <c r="B814" i="15"/>
  <c r="B813" i="15"/>
  <c r="C814" i="15" s="1"/>
  <c r="B812" i="15"/>
  <c r="C813" i="15" s="1"/>
  <c r="B811" i="15"/>
  <c r="C812" i="15" s="1"/>
  <c r="B810" i="15"/>
  <c r="B809" i="15"/>
  <c r="C810" i="15" s="1"/>
  <c r="B808" i="15"/>
  <c r="B807" i="15"/>
  <c r="C807" i="15" s="1"/>
  <c r="B806" i="15"/>
  <c r="B805" i="15"/>
  <c r="B804" i="15"/>
  <c r="C805" i="15" s="1"/>
  <c r="B803" i="15"/>
  <c r="B802" i="15"/>
  <c r="B801" i="15"/>
  <c r="B800" i="15"/>
  <c r="B799" i="15"/>
  <c r="C800" i="15" s="1"/>
  <c r="B798" i="15"/>
  <c r="B797" i="15"/>
  <c r="C797" i="15" s="1"/>
  <c r="B796" i="15"/>
  <c r="C795" i="15"/>
  <c r="B795" i="15"/>
  <c r="C796" i="15" s="1"/>
  <c r="B794" i="15"/>
  <c r="C793" i="15"/>
  <c r="B793" i="15"/>
  <c r="B792" i="15"/>
  <c r="B791" i="15"/>
  <c r="C792" i="15" s="1"/>
  <c r="B790" i="15"/>
  <c r="B789" i="15"/>
  <c r="B788" i="15"/>
  <c r="C788" i="15" s="1"/>
  <c r="B787" i="15"/>
  <c r="B786" i="15"/>
  <c r="B785" i="15"/>
  <c r="C786" i="15" s="1"/>
  <c r="B784" i="15"/>
  <c r="C784" i="15" s="1"/>
  <c r="B783" i="15"/>
  <c r="B782" i="15"/>
  <c r="B781" i="15"/>
  <c r="C782" i="15" s="1"/>
  <c r="B780" i="15"/>
  <c r="B779" i="15"/>
  <c r="C779" i="15" s="1"/>
  <c r="B778" i="15"/>
  <c r="B777" i="15"/>
  <c r="C778" i="15" s="1"/>
  <c r="B776" i="15"/>
  <c r="B775" i="15"/>
  <c r="C775" i="15" s="1"/>
  <c r="B774" i="15"/>
  <c r="B773" i="15"/>
  <c r="C774" i="15" s="1"/>
  <c r="B772" i="15"/>
  <c r="C771" i="15"/>
  <c r="B771" i="15"/>
  <c r="C772" i="15" s="1"/>
  <c r="B770" i="15"/>
  <c r="B769" i="15"/>
  <c r="B768" i="15"/>
  <c r="C769" i="15" s="1"/>
  <c r="B767" i="15"/>
  <c r="B766" i="15"/>
  <c r="C767" i="15" s="1"/>
  <c r="B765" i="15"/>
  <c r="C765" i="15" s="1"/>
  <c r="B764" i="15"/>
  <c r="B763" i="15"/>
  <c r="C764" i="15" s="1"/>
  <c r="B762" i="15"/>
  <c r="B761" i="15"/>
  <c r="C761" i="15" s="1"/>
  <c r="B760" i="15"/>
  <c r="B759" i="15"/>
  <c r="C760" i="15" s="1"/>
  <c r="B758" i="15"/>
  <c r="B757" i="15"/>
  <c r="C757" i="15" s="1"/>
  <c r="B756" i="15"/>
  <c r="B755" i="15"/>
  <c r="C756" i="15" s="1"/>
  <c r="B754" i="15"/>
  <c r="B753" i="15"/>
  <c r="B752" i="15"/>
  <c r="B751" i="15"/>
  <c r="C752" i="15" s="1"/>
  <c r="B750" i="15"/>
  <c r="B749" i="15"/>
  <c r="B748" i="15"/>
  <c r="B747" i="15"/>
  <c r="C747" i="15" s="1"/>
  <c r="B746" i="15"/>
  <c r="B745" i="15"/>
  <c r="B744" i="15"/>
  <c r="B743" i="15"/>
  <c r="B742" i="15"/>
  <c r="C743" i="15" s="1"/>
  <c r="B741" i="15"/>
  <c r="B740" i="15"/>
  <c r="C741" i="15" s="1"/>
  <c r="B739" i="15"/>
  <c r="B738" i="15"/>
  <c r="B737" i="15"/>
  <c r="B736" i="15"/>
  <c r="B735" i="15"/>
  <c r="C735" i="15" s="1"/>
  <c r="B734" i="15"/>
  <c r="C733" i="15"/>
  <c r="B733" i="15"/>
  <c r="B732" i="15"/>
  <c r="B731" i="15"/>
  <c r="C732" i="15" s="1"/>
  <c r="B730" i="15"/>
  <c r="B729" i="15"/>
  <c r="C729" i="15" s="1"/>
  <c r="B728" i="15"/>
  <c r="B727" i="15"/>
  <c r="C728" i="15" s="1"/>
  <c r="B726" i="15"/>
  <c r="B725" i="15"/>
  <c r="C724" i="15"/>
  <c r="B724" i="15"/>
  <c r="B723" i="15"/>
  <c r="B722" i="15"/>
  <c r="C723" i="15" s="1"/>
  <c r="B721" i="15"/>
  <c r="B720" i="15"/>
  <c r="B719" i="15"/>
  <c r="C720" i="15" s="1"/>
  <c r="B718" i="15"/>
  <c r="B717" i="15"/>
  <c r="B716" i="15"/>
  <c r="C717" i="15" s="1"/>
  <c r="B715" i="15"/>
  <c r="C715" i="15" s="1"/>
  <c r="B714" i="15"/>
  <c r="B713" i="15"/>
  <c r="B712" i="15"/>
  <c r="C713" i="15" s="1"/>
  <c r="B711" i="15"/>
  <c r="B710" i="15"/>
  <c r="B709" i="15"/>
  <c r="C710" i="15" s="1"/>
  <c r="B708" i="15"/>
  <c r="B707" i="15"/>
  <c r="B706" i="15"/>
  <c r="C707" i="15" s="1"/>
  <c r="B705" i="15"/>
  <c r="B704" i="15"/>
  <c r="B703" i="15"/>
  <c r="C703" i="15" s="1"/>
  <c r="B702" i="15"/>
  <c r="C701" i="15"/>
  <c r="B701" i="15"/>
  <c r="B700" i="15"/>
  <c r="B699" i="15"/>
  <c r="C700" i="15" s="1"/>
  <c r="B698" i="15"/>
  <c r="B697" i="15"/>
  <c r="C697" i="15" s="1"/>
  <c r="B696" i="15"/>
  <c r="B695" i="15"/>
  <c r="C696" i="15" s="1"/>
  <c r="B694" i="15"/>
  <c r="B693" i="15"/>
  <c r="C694" i="15" s="1"/>
  <c r="B692" i="15"/>
  <c r="C692" i="15" s="1"/>
  <c r="B691" i="15"/>
  <c r="B690" i="15"/>
  <c r="C691" i="15" s="1"/>
  <c r="B689" i="15"/>
  <c r="B688" i="15"/>
  <c r="B687" i="15"/>
  <c r="B686" i="15"/>
  <c r="C687" i="15" s="1"/>
  <c r="B685" i="15"/>
  <c r="C686" i="15" s="1"/>
  <c r="B684" i="15"/>
  <c r="B683" i="15"/>
  <c r="C683" i="15" s="1"/>
  <c r="B682" i="15"/>
  <c r="B681" i="15"/>
  <c r="C682" i="15" s="1"/>
  <c r="B680" i="15"/>
  <c r="B679" i="15"/>
  <c r="B678" i="15"/>
  <c r="B677" i="15"/>
  <c r="B676" i="15"/>
  <c r="C677" i="15" s="1"/>
  <c r="B675" i="15"/>
  <c r="B674" i="15"/>
  <c r="C675" i="15" s="1"/>
  <c r="B673" i="15"/>
  <c r="B672" i="15"/>
  <c r="C673" i="15" s="1"/>
  <c r="B671" i="15"/>
  <c r="B670" i="15"/>
  <c r="B669" i="15"/>
  <c r="C669" i="15" s="1"/>
  <c r="B668" i="15"/>
  <c r="B667" i="15"/>
  <c r="C668" i="15" s="1"/>
  <c r="B666" i="15"/>
  <c r="B665" i="15"/>
  <c r="C665" i="15" s="1"/>
  <c r="B664" i="15"/>
  <c r="B663" i="15"/>
  <c r="B662" i="15"/>
  <c r="C663" i="15" s="1"/>
  <c r="B661" i="15"/>
  <c r="C660" i="15"/>
  <c r="B660" i="15"/>
  <c r="B659" i="15"/>
  <c r="B658" i="15"/>
  <c r="C659" i="15" s="1"/>
  <c r="B657" i="15"/>
  <c r="B656" i="15"/>
  <c r="B655" i="15"/>
  <c r="B654" i="15"/>
  <c r="C653" i="15"/>
  <c r="B653" i="15"/>
  <c r="C654" i="15" s="1"/>
  <c r="B652" i="15"/>
  <c r="B651" i="15"/>
  <c r="C651" i="15" s="1"/>
  <c r="B650" i="15"/>
  <c r="B649" i="15"/>
  <c r="C650" i="15" s="1"/>
  <c r="B648" i="15"/>
  <c r="C648" i="15" s="1"/>
  <c r="B647" i="15"/>
  <c r="C647" i="15" s="1"/>
  <c r="B646" i="15"/>
  <c r="B645" i="15"/>
  <c r="C646" i="15" s="1"/>
  <c r="B644" i="15"/>
  <c r="C645" i="15" s="1"/>
  <c r="B643" i="15"/>
  <c r="C643" i="15" s="1"/>
  <c r="B642" i="15"/>
  <c r="B641" i="15"/>
  <c r="B640" i="15"/>
  <c r="B639" i="15"/>
  <c r="B638" i="15"/>
  <c r="C639" i="15" s="1"/>
  <c r="B637" i="15"/>
  <c r="B636" i="15"/>
  <c r="C637" i="15" s="1"/>
  <c r="B635" i="15"/>
  <c r="B634" i="15"/>
  <c r="C635" i="15" s="1"/>
  <c r="B633" i="15"/>
  <c r="B632" i="15"/>
  <c r="B631" i="15"/>
  <c r="C632" i="15" s="1"/>
  <c r="B630" i="15"/>
  <c r="B629" i="15"/>
  <c r="C628" i="15"/>
  <c r="B628" i="15"/>
  <c r="B627" i="15"/>
  <c r="B626" i="15"/>
  <c r="B625" i="15"/>
  <c r="B624" i="15"/>
  <c r="B623" i="15"/>
  <c r="B622" i="15"/>
  <c r="C621" i="15"/>
  <c r="B621" i="15"/>
  <c r="B620" i="15"/>
  <c r="C620" i="15" s="1"/>
  <c r="B619" i="15"/>
  <c r="C619" i="15" s="1"/>
  <c r="B618" i="15"/>
  <c r="B617" i="15"/>
  <c r="B616" i="15"/>
  <c r="C616" i="15" s="1"/>
  <c r="B615" i="15"/>
  <c r="B614" i="15"/>
  <c r="B613" i="15"/>
  <c r="B612" i="15"/>
  <c r="C613" i="15" s="1"/>
  <c r="C611" i="15"/>
  <c r="B611" i="15"/>
  <c r="B610" i="15"/>
  <c r="B609" i="15"/>
  <c r="B608" i="15"/>
  <c r="B607" i="15"/>
  <c r="C608" i="15" s="1"/>
  <c r="B606" i="15"/>
  <c r="B605" i="15"/>
  <c r="C605" i="15" s="1"/>
  <c r="B604" i="15"/>
  <c r="B603" i="15"/>
  <c r="B602" i="15"/>
  <c r="C603" i="15" s="1"/>
  <c r="B601" i="15"/>
  <c r="B600" i="15"/>
  <c r="B599" i="15"/>
  <c r="B598" i="15"/>
  <c r="B597" i="15"/>
  <c r="C598" i="15" s="1"/>
  <c r="B596" i="15"/>
  <c r="B595" i="15"/>
  <c r="C596" i="15" s="1"/>
  <c r="B594" i="15"/>
  <c r="C593" i="15"/>
  <c r="B593" i="15"/>
  <c r="B592" i="15"/>
  <c r="B591" i="15"/>
  <c r="B590" i="15"/>
  <c r="B589" i="15"/>
  <c r="C588" i="15"/>
  <c r="B588" i="15"/>
  <c r="C587" i="15"/>
  <c r="B587" i="15"/>
  <c r="B586" i="15"/>
  <c r="B585" i="15"/>
  <c r="C586" i="15" s="1"/>
  <c r="B584" i="15"/>
  <c r="B583" i="15"/>
  <c r="C583" i="15" s="1"/>
  <c r="B582" i="15"/>
  <c r="B581" i="15"/>
  <c r="C582" i="15" s="1"/>
  <c r="B580" i="15"/>
  <c r="B579" i="15"/>
  <c r="B578" i="15"/>
  <c r="C579" i="15" s="1"/>
  <c r="B577" i="15"/>
  <c r="B576" i="15"/>
  <c r="B575" i="15"/>
  <c r="C576" i="15" s="1"/>
  <c r="B574" i="15"/>
  <c r="C573" i="15"/>
  <c r="B573" i="15"/>
  <c r="B572" i="15"/>
  <c r="B571" i="15"/>
  <c r="C572" i="15" s="1"/>
  <c r="B570" i="15"/>
  <c r="B569" i="15"/>
  <c r="C570" i="15" s="1"/>
  <c r="B568" i="15"/>
  <c r="B567" i="15"/>
  <c r="C568" i="15" s="1"/>
  <c r="B566" i="15"/>
  <c r="B565" i="15"/>
  <c r="C564" i="15"/>
  <c r="B564" i="15"/>
  <c r="B563" i="15"/>
  <c r="B562" i="15"/>
  <c r="C563" i="15" s="1"/>
  <c r="B561" i="15"/>
  <c r="C561" i="15" s="1"/>
  <c r="B560" i="15"/>
  <c r="C560" i="15" s="1"/>
  <c r="B559" i="15"/>
  <c r="B558" i="15"/>
  <c r="B557" i="15"/>
  <c r="C556" i="15"/>
  <c r="B556" i="15"/>
  <c r="B555" i="15"/>
  <c r="B554" i="15"/>
  <c r="B553" i="15"/>
  <c r="C554" i="15" s="1"/>
  <c r="C552" i="15"/>
  <c r="B552" i="15"/>
  <c r="B551" i="15"/>
  <c r="B550" i="15"/>
  <c r="C551" i="15" s="1"/>
  <c r="B549" i="15"/>
  <c r="B548" i="15"/>
  <c r="C548" i="15" s="1"/>
  <c r="B547" i="15"/>
  <c r="B546" i="15"/>
  <c r="B545" i="15"/>
  <c r="C544" i="15"/>
  <c r="B544" i="15"/>
  <c r="B543" i="15"/>
  <c r="B542" i="15"/>
  <c r="B541" i="15"/>
  <c r="C542" i="15" s="1"/>
  <c r="B540" i="15"/>
  <c r="B539" i="15"/>
  <c r="B538" i="15"/>
  <c r="C538" i="15" s="1"/>
  <c r="B537" i="15"/>
  <c r="B536" i="15"/>
  <c r="B535" i="15"/>
  <c r="B534" i="15"/>
  <c r="C535" i="15" s="1"/>
  <c r="B533" i="15"/>
  <c r="B532" i="15"/>
  <c r="B531" i="15"/>
  <c r="B530" i="15"/>
  <c r="B529" i="15"/>
  <c r="C529" i="15" s="1"/>
  <c r="B528" i="15"/>
  <c r="B527" i="15"/>
  <c r="C528" i="15" s="1"/>
  <c r="B526" i="15"/>
  <c r="B525" i="15"/>
  <c r="B524" i="15"/>
  <c r="B523" i="15"/>
  <c r="C524" i="15" s="1"/>
  <c r="B522" i="15"/>
  <c r="B521" i="15"/>
  <c r="C522" i="15" s="1"/>
  <c r="B520" i="15"/>
  <c r="C520" i="15" s="1"/>
  <c r="B519" i="15"/>
  <c r="B518" i="15"/>
  <c r="B517" i="15"/>
  <c r="C518" i="15" s="1"/>
  <c r="B516" i="15"/>
  <c r="B515" i="15"/>
  <c r="B514" i="15"/>
  <c r="C515" i="15" s="1"/>
  <c r="B513" i="15"/>
  <c r="C514" i="15" s="1"/>
  <c r="B512" i="15"/>
  <c r="B511" i="15"/>
  <c r="B510" i="15"/>
  <c r="B509" i="15"/>
  <c r="B508" i="15"/>
  <c r="B507" i="15"/>
  <c r="C508" i="15" s="1"/>
  <c r="C506" i="15"/>
  <c r="B506" i="15"/>
  <c r="B505" i="15"/>
  <c r="B504" i="15"/>
  <c r="C505" i="15" s="1"/>
  <c r="B503" i="15"/>
  <c r="B502" i="15"/>
  <c r="B501" i="15"/>
  <c r="B500" i="15"/>
  <c r="C501" i="15" s="1"/>
  <c r="B499" i="15"/>
  <c r="B498" i="15"/>
  <c r="B497" i="15"/>
  <c r="C497" i="15" s="1"/>
  <c r="B496" i="15"/>
  <c r="B495" i="15"/>
  <c r="C496" i="15" s="1"/>
  <c r="B494" i="15"/>
  <c r="B493" i="15"/>
  <c r="C494" i="15" s="1"/>
  <c r="B492" i="15"/>
  <c r="B491" i="15"/>
  <c r="B490" i="15"/>
  <c r="C489" i="15"/>
  <c r="B489" i="15"/>
  <c r="B488" i="15"/>
  <c r="C488" i="15" s="1"/>
  <c r="B487" i="15"/>
  <c r="B486" i="15"/>
  <c r="C487" i="15" s="1"/>
  <c r="B485" i="15"/>
  <c r="B484" i="15"/>
  <c r="C485" i="15" s="1"/>
  <c r="B483" i="15"/>
  <c r="B482" i="15"/>
  <c r="B481" i="15"/>
  <c r="C482" i="15" s="1"/>
  <c r="B480" i="15"/>
  <c r="B479" i="15"/>
  <c r="C480" i="15" s="1"/>
  <c r="B478" i="15"/>
  <c r="B477" i="15"/>
  <c r="C478" i="15" s="1"/>
  <c r="B476" i="15"/>
  <c r="B475" i="15"/>
  <c r="B474" i="15"/>
  <c r="C474" i="15" s="1"/>
  <c r="B473" i="15"/>
  <c r="B472" i="15"/>
  <c r="C473" i="15" s="1"/>
  <c r="B471" i="15"/>
  <c r="C470" i="15"/>
  <c r="B470" i="15"/>
  <c r="B469" i="15"/>
  <c r="B468" i="15"/>
  <c r="B467" i="15"/>
  <c r="C468" i="15" s="1"/>
  <c r="B466" i="15"/>
  <c r="C466" i="15" s="1"/>
  <c r="B465" i="15"/>
  <c r="C465" i="15" s="1"/>
  <c r="B464" i="15"/>
  <c r="B463" i="15"/>
  <c r="C464" i="15" s="1"/>
  <c r="B462" i="15"/>
  <c r="B461" i="15"/>
  <c r="C462" i="15" s="1"/>
  <c r="B460" i="15"/>
  <c r="B459" i="15"/>
  <c r="B458" i="15"/>
  <c r="C459" i="15" s="1"/>
  <c r="B457" i="15"/>
  <c r="B456" i="15"/>
  <c r="B455" i="15"/>
  <c r="C456" i="15" s="1"/>
  <c r="B454" i="15"/>
  <c r="C455" i="15" s="1"/>
  <c r="B453" i="15"/>
  <c r="B452" i="15"/>
  <c r="B451" i="15"/>
  <c r="B450" i="15"/>
  <c r="B449" i="15"/>
  <c r="B448" i="15"/>
  <c r="B447" i="15"/>
  <c r="C448" i="15" s="1"/>
  <c r="B446" i="15"/>
  <c r="B445" i="15"/>
  <c r="C446" i="15" s="1"/>
  <c r="B444" i="15"/>
  <c r="B443" i="15"/>
  <c r="C444" i="15" s="1"/>
  <c r="B442" i="15"/>
  <c r="C442" i="15" s="1"/>
  <c r="B441" i="15"/>
  <c r="B440" i="15"/>
  <c r="C441" i="15" s="1"/>
  <c r="B439" i="15"/>
  <c r="B438" i="15"/>
  <c r="B437" i="15"/>
  <c r="B436" i="15"/>
  <c r="B435" i="15"/>
  <c r="C436" i="15" s="1"/>
  <c r="B434" i="15"/>
  <c r="C435" i="15" s="1"/>
  <c r="B433" i="15"/>
  <c r="C433" i="15" s="1"/>
  <c r="B432" i="15"/>
  <c r="B431" i="15"/>
  <c r="C432" i="15" s="1"/>
  <c r="B430" i="15"/>
  <c r="B429" i="15"/>
  <c r="B428" i="15"/>
  <c r="C429" i="15" s="1"/>
  <c r="B427" i="15"/>
  <c r="C428" i="15" s="1"/>
  <c r="B426" i="15"/>
  <c r="B425" i="15"/>
  <c r="C425" i="15" s="1"/>
  <c r="C424" i="15"/>
  <c r="B424" i="15"/>
  <c r="B423" i="15"/>
  <c r="B422" i="15"/>
  <c r="C423" i="15" s="1"/>
  <c r="B421" i="15"/>
  <c r="C421" i="15" s="1"/>
  <c r="B420" i="15"/>
  <c r="B419" i="15"/>
  <c r="B418" i="15"/>
  <c r="B417" i="15"/>
  <c r="B416" i="15"/>
  <c r="C416" i="15" s="1"/>
  <c r="B415" i="15"/>
  <c r="B414" i="15"/>
  <c r="B413" i="15"/>
  <c r="B412" i="15"/>
  <c r="B411" i="15"/>
  <c r="B410" i="15"/>
  <c r="C410" i="15" s="1"/>
  <c r="B409" i="15"/>
  <c r="B408" i="15"/>
  <c r="C409" i="15" s="1"/>
  <c r="B407" i="15"/>
  <c r="C408" i="15" s="1"/>
  <c r="B406" i="15"/>
  <c r="B405" i="15"/>
  <c r="B404" i="15"/>
  <c r="B403" i="15"/>
  <c r="B402" i="15"/>
  <c r="C403" i="15" s="1"/>
  <c r="B401" i="15"/>
  <c r="C401" i="15" s="1"/>
  <c r="B400" i="15"/>
  <c r="B399" i="15"/>
  <c r="B398" i="15"/>
  <c r="B397" i="15"/>
  <c r="B396" i="15"/>
  <c r="B395" i="15"/>
  <c r="C396" i="15" s="1"/>
  <c r="B394" i="15"/>
  <c r="B393" i="15"/>
  <c r="C393" i="15" s="1"/>
  <c r="B392" i="15"/>
  <c r="B391" i="15"/>
  <c r="B390" i="15"/>
  <c r="B389" i="15"/>
  <c r="B388" i="15"/>
  <c r="B387" i="15"/>
  <c r="C388" i="15" s="1"/>
  <c r="B386" i="15"/>
  <c r="C387" i="15" s="1"/>
  <c r="B385" i="15"/>
  <c r="C386" i="15" s="1"/>
  <c r="B384" i="15"/>
  <c r="B383" i="15"/>
  <c r="C384" i="15" s="1"/>
  <c r="B382" i="15"/>
  <c r="B381" i="15"/>
  <c r="B380" i="15"/>
  <c r="B379" i="15"/>
  <c r="C380" i="15" s="1"/>
  <c r="B378" i="15"/>
  <c r="B377" i="15"/>
  <c r="C377" i="15" s="1"/>
  <c r="B376" i="15"/>
  <c r="B375" i="15"/>
  <c r="C376" i="15" s="1"/>
  <c r="B374" i="15"/>
  <c r="B373" i="15"/>
  <c r="B372" i="15"/>
  <c r="B371" i="15"/>
  <c r="C372" i="15" s="1"/>
  <c r="B370" i="15"/>
  <c r="C371" i="15" s="1"/>
  <c r="B369" i="15"/>
  <c r="B368" i="15"/>
  <c r="C369" i="15" s="1"/>
  <c r="B367" i="15"/>
  <c r="B366" i="15"/>
  <c r="B365" i="15"/>
  <c r="C366" i="15" s="1"/>
  <c r="B364" i="15"/>
  <c r="B363" i="15"/>
  <c r="C364" i="15" s="1"/>
  <c r="B362" i="15"/>
  <c r="B361" i="15"/>
  <c r="B360" i="15"/>
  <c r="C361" i="15" s="1"/>
  <c r="B359" i="15"/>
  <c r="B358" i="15"/>
  <c r="B357" i="15"/>
  <c r="B356" i="15"/>
  <c r="B355" i="15"/>
  <c r="C356" i="15" s="1"/>
  <c r="B354" i="15"/>
  <c r="B353" i="15"/>
  <c r="B352" i="15"/>
  <c r="C353" i="15" s="1"/>
  <c r="B351" i="15"/>
  <c r="B350" i="15"/>
  <c r="B349" i="15"/>
  <c r="C350" i="15" s="1"/>
  <c r="B348" i="15"/>
  <c r="C349" i="15" s="1"/>
  <c r="B347" i="15"/>
  <c r="B346" i="15"/>
  <c r="B345" i="15"/>
  <c r="B344" i="15"/>
  <c r="C345" i="15" s="1"/>
  <c r="B343" i="15"/>
  <c r="B342" i="15"/>
  <c r="B341" i="15"/>
  <c r="B340" i="15"/>
  <c r="B339" i="15"/>
  <c r="C340" i="15" s="1"/>
  <c r="B338" i="15"/>
  <c r="B337" i="15"/>
  <c r="B336" i="15"/>
  <c r="C337" i="15" s="1"/>
  <c r="B335" i="15"/>
  <c r="B334" i="15"/>
  <c r="B333" i="15"/>
  <c r="C334" i="15" s="1"/>
  <c r="B332" i="15"/>
  <c r="C333" i="15" s="1"/>
  <c r="B331" i="15"/>
  <c r="B330" i="15"/>
  <c r="B329" i="15"/>
  <c r="B328" i="15"/>
  <c r="C329" i="15" s="1"/>
  <c r="B327" i="15"/>
  <c r="B326" i="15"/>
  <c r="B325" i="15"/>
  <c r="B324" i="15"/>
  <c r="B323" i="15"/>
  <c r="C324" i="15" s="1"/>
  <c r="B322" i="15"/>
  <c r="C323" i="15" s="1"/>
  <c r="B321" i="15"/>
  <c r="B320" i="15"/>
  <c r="C321" i="15" s="1"/>
  <c r="B319" i="15"/>
  <c r="B318" i="15"/>
  <c r="B317" i="15"/>
  <c r="C318" i="15" s="1"/>
  <c r="B316" i="15"/>
  <c r="C317" i="15" s="1"/>
  <c r="B315" i="15"/>
  <c r="B314" i="15"/>
  <c r="B313" i="15"/>
  <c r="B312" i="15"/>
  <c r="C313" i="15" s="1"/>
  <c r="B311" i="15"/>
  <c r="B310" i="15"/>
  <c r="B309" i="15"/>
  <c r="B308" i="15"/>
  <c r="B307" i="15"/>
  <c r="C308" i="15" s="1"/>
  <c r="B306" i="15"/>
  <c r="C307" i="15" s="1"/>
  <c r="B305" i="15"/>
  <c r="B304" i="15"/>
  <c r="C305" i="15" s="1"/>
  <c r="B303" i="15"/>
  <c r="B302" i="15"/>
  <c r="B301" i="15"/>
  <c r="C302" i="15" s="1"/>
  <c r="B300" i="15"/>
  <c r="C301" i="15" s="1"/>
  <c r="B299" i="15"/>
  <c r="B298" i="15"/>
  <c r="B297" i="15"/>
  <c r="B296" i="15"/>
  <c r="C297" i="15" s="1"/>
  <c r="B295" i="15"/>
  <c r="B294" i="15"/>
  <c r="B293" i="15"/>
  <c r="B292" i="15"/>
  <c r="B291" i="15"/>
  <c r="C292" i="15" s="1"/>
  <c r="B290" i="15"/>
  <c r="C291" i="15" s="1"/>
  <c r="B289" i="15"/>
  <c r="B288" i="15"/>
  <c r="C289" i="15" s="1"/>
  <c r="B287" i="15"/>
  <c r="B286" i="15"/>
  <c r="B285" i="15"/>
  <c r="C286" i="15" s="1"/>
  <c r="B284" i="15"/>
  <c r="C285" i="15" s="1"/>
  <c r="B283" i="15"/>
  <c r="B282" i="15"/>
  <c r="B281" i="15"/>
  <c r="B280" i="15"/>
  <c r="C281" i="15" s="1"/>
  <c r="B279" i="15"/>
  <c r="B278" i="15"/>
  <c r="B277" i="15"/>
  <c r="B276" i="15"/>
  <c r="B275" i="15"/>
  <c r="C276" i="15" s="1"/>
  <c r="B274" i="15"/>
  <c r="C275" i="15" s="1"/>
  <c r="B273" i="15"/>
  <c r="B272" i="15"/>
  <c r="C273" i="15" s="1"/>
  <c r="B271" i="15"/>
  <c r="B270" i="15"/>
  <c r="B269" i="15"/>
  <c r="B268" i="15"/>
  <c r="C269" i="15" s="1"/>
  <c r="B267" i="15"/>
  <c r="B266" i="15"/>
  <c r="B265" i="15"/>
  <c r="B264" i="15"/>
  <c r="C265" i="15" s="1"/>
  <c r="B263" i="15"/>
  <c r="B262" i="15"/>
  <c r="B261" i="15"/>
  <c r="B260" i="15"/>
  <c r="B259" i="15"/>
  <c r="C260" i="15" s="1"/>
  <c r="B258" i="15"/>
  <c r="C259" i="15" s="1"/>
  <c r="B257" i="15"/>
  <c r="B256" i="15"/>
  <c r="C257" i="15" s="1"/>
  <c r="B255" i="15"/>
  <c r="B254" i="15"/>
  <c r="B253" i="15"/>
  <c r="C254" i="15" s="1"/>
  <c r="B252" i="15"/>
  <c r="B251" i="15"/>
  <c r="B250" i="15"/>
  <c r="B249" i="15"/>
  <c r="B248" i="15"/>
  <c r="C249" i="15" s="1"/>
  <c r="B247" i="15"/>
  <c r="B246" i="15"/>
  <c r="B245" i="15"/>
  <c r="B244" i="15"/>
  <c r="B243" i="15"/>
  <c r="C244" i="15" s="1"/>
  <c r="B242" i="15"/>
  <c r="C243" i="15" s="1"/>
  <c r="B241" i="15"/>
  <c r="B240" i="15"/>
  <c r="C241" i="15" s="1"/>
  <c r="B239" i="15"/>
  <c r="B238" i="15"/>
  <c r="B237" i="15"/>
  <c r="C238" i="15" s="1"/>
  <c r="B236" i="15"/>
  <c r="B235" i="15"/>
  <c r="B234" i="15"/>
  <c r="B233" i="15"/>
  <c r="C234" i="15" s="1"/>
  <c r="B232" i="15"/>
  <c r="B231" i="15"/>
  <c r="B230" i="15"/>
  <c r="B229" i="15"/>
  <c r="C230" i="15" s="1"/>
  <c r="B228" i="15"/>
  <c r="B227" i="15"/>
  <c r="B226" i="15"/>
  <c r="B225" i="15"/>
  <c r="B224" i="15"/>
  <c r="B223" i="15"/>
  <c r="C224" i="15" s="1"/>
  <c r="B222" i="15"/>
  <c r="B221" i="15"/>
  <c r="C222" i="15" s="1"/>
  <c r="B220" i="15"/>
  <c r="C221" i="15" s="1"/>
  <c r="B219" i="15"/>
  <c r="B218" i="15"/>
  <c r="C219" i="15" s="1"/>
  <c r="B217" i="15"/>
  <c r="B216" i="15"/>
  <c r="C217" i="15" s="1"/>
  <c r="B215" i="15"/>
  <c r="C216" i="15" s="1"/>
  <c r="B214" i="15"/>
  <c r="B213" i="15"/>
  <c r="C214" i="15" s="1"/>
  <c r="B212" i="15"/>
  <c r="B211" i="15"/>
  <c r="C212" i="15" s="1"/>
  <c r="B210" i="15"/>
  <c r="B209" i="15"/>
  <c r="C210" i="15" s="1"/>
  <c r="B208" i="15"/>
  <c r="B207" i="15"/>
  <c r="C208" i="15" s="1"/>
  <c r="B206" i="15"/>
  <c r="B205" i="15"/>
  <c r="C206" i="15" s="1"/>
  <c r="B204" i="15"/>
  <c r="B203" i="15"/>
  <c r="B202" i="15"/>
  <c r="B201" i="15"/>
  <c r="B200" i="15"/>
  <c r="B199" i="15"/>
  <c r="C200" i="15" s="1"/>
  <c r="B198" i="15"/>
  <c r="B197" i="15"/>
  <c r="B196" i="15"/>
  <c r="C197" i="15" s="1"/>
  <c r="B195" i="15"/>
  <c r="B194" i="15"/>
  <c r="B193" i="15"/>
  <c r="B192" i="15"/>
  <c r="C193" i="15" s="1"/>
  <c r="B191" i="15"/>
  <c r="B190" i="15"/>
  <c r="B189" i="15"/>
  <c r="C190" i="15" s="1"/>
  <c r="B188" i="15"/>
  <c r="B187" i="15"/>
  <c r="B186" i="15"/>
  <c r="C187" i="15" s="1"/>
  <c r="B185" i="15"/>
  <c r="B184" i="15"/>
  <c r="C185" i="15" s="1"/>
  <c r="B183" i="15"/>
  <c r="C184" i="15" s="1"/>
  <c r="B182" i="15"/>
  <c r="B181" i="15"/>
  <c r="C182" i="15" s="1"/>
  <c r="B180" i="15"/>
  <c r="B179" i="15"/>
  <c r="B178" i="15"/>
  <c r="C179" i="15" s="1"/>
  <c r="B177" i="15"/>
  <c r="B176" i="15"/>
  <c r="C177" i="15" s="1"/>
  <c r="B175" i="15"/>
  <c r="B174" i="15"/>
  <c r="B173" i="15"/>
  <c r="C174" i="15" s="1"/>
  <c r="B172" i="15"/>
  <c r="C173" i="15" s="1"/>
  <c r="B171" i="15"/>
  <c r="B170" i="15"/>
  <c r="B169" i="15"/>
  <c r="C170" i="15" s="1"/>
  <c r="B168" i="15"/>
  <c r="C169" i="15" s="1"/>
  <c r="B167" i="15"/>
  <c r="C168" i="15" s="1"/>
  <c r="B166" i="15"/>
  <c r="B165" i="15"/>
  <c r="C166" i="15" s="1"/>
  <c r="B164" i="15"/>
  <c r="B163" i="15"/>
  <c r="C164" i="15" s="1"/>
  <c r="B162" i="15"/>
  <c r="C163" i="15" s="1"/>
  <c r="B161" i="15"/>
  <c r="B160" i="15"/>
  <c r="C161" i="15" s="1"/>
  <c r="B159" i="15"/>
  <c r="B158" i="15"/>
  <c r="C159" i="15" s="1"/>
  <c r="B157" i="15"/>
  <c r="B156" i="15"/>
  <c r="C157" i="15" s="1"/>
  <c r="B155" i="15"/>
  <c r="C155" i="15" s="1"/>
  <c r="B154" i="15"/>
  <c r="B153" i="15"/>
  <c r="B152" i="15"/>
  <c r="B151" i="15"/>
  <c r="B150" i="15"/>
  <c r="B149" i="15"/>
  <c r="C150" i="15" s="1"/>
  <c r="B148" i="15"/>
  <c r="B147" i="15"/>
  <c r="B146" i="15"/>
  <c r="C146" i="15" s="1"/>
  <c r="B145" i="15"/>
  <c r="B144" i="15"/>
  <c r="C145" i="15" s="1"/>
  <c r="B143" i="15"/>
  <c r="C143" i="15" s="1"/>
  <c r="B142" i="15"/>
  <c r="C142" i="15" s="1"/>
  <c r="B141" i="15"/>
  <c r="B140" i="15"/>
  <c r="C141" i="15" s="1"/>
  <c r="C139" i="15"/>
  <c r="B139" i="15"/>
  <c r="B138" i="15"/>
  <c r="C138" i="15" s="1"/>
  <c r="B137" i="15"/>
  <c r="C137" i="15" s="1"/>
  <c r="B136" i="15"/>
  <c r="B135" i="15"/>
  <c r="C136" i="15" s="1"/>
  <c r="B134" i="15"/>
  <c r="C135" i="15" s="1"/>
  <c r="B133" i="15"/>
  <c r="C133" i="15" s="1"/>
  <c r="B132" i="15"/>
  <c r="B131" i="15"/>
  <c r="C132" i="15" s="1"/>
  <c r="B130" i="15"/>
  <c r="C131" i="15" s="1"/>
  <c r="B129" i="15"/>
  <c r="B128" i="15"/>
  <c r="B127" i="15"/>
  <c r="B126" i="15"/>
  <c r="B125" i="15"/>
  <c r="B124" i="15"/>
  <c r="B123" i="15"/>
  <c r="C123" i="15" s="1"/>
  <c r="B122" i="15"/>
  <c r="B121" i="15"/>
  <c r="C122" i="15" s="1"/>
  <c r="B120" i="15"/>
  <c r="B119" i="15"/>
  <c r="C120" i="15" s="1"/>
  <c r="B118" i="15"/>
  <c r="B117" i="15"/>
  <c r="C118" i="15" s="1"/>
  <c r="B116" i="15"/>
  <c r="C117" i="15" s="1"/>
  <c r="B115" i="15"/>
  <c r="B114" i="15"/>
  <c r="C114" i="15" s="1"/>
  <c r="B113" i="15"/>
  <c r="B112" i="15"/>
  <c r="C113" i="15" s="1"/>
  <c r="B111" i="15"/>
  <c r="B110" i="15"/>
  <c r="C111" i="15" s="1"/>
  <c r="B109" i="15"/>
  <c r="B108" i="15"/>
  <c r="B107" i="15"/>
  <c r="C108" i="15" s="1"/>
  <c r="B106" i="15"/>
  <c r="C106" i="15" s="1"/>
  <c r="C105" i="15"/>
  <c r="B105" i="15"/>
  <c r="B104" i="15"/>
  <c r="B103" i="15"/>
  <c r="C104" i="15" s="1"/>
  <c r="B102" i="15"/>
  <c r="B101" i="15"/>
  <c r="B100" i="15"/>
  <c r="B99" i="15"/>
  <c r="B98" i="15"/>
  <c r="B97" i="15"/>
  <c r="C98" i="15" s="1"/>
  <c r="B96" i="15"/>
  <c r="B95" i="15"/>
  <c r="B94" i="15"/>
  <c r="B93" i="15"/>
  <c r="C94" i="15" s="1"/>
  <c r="B92" i="15"/>
  <c r="B91" i="15"/>
  <c r="B90" i="15"/>
  <c r="C91" i="15" s="1"/>
  <c r="B89" i="15"/>
  <c r="C90" i="15" s="1"/>
  <c r="B88" i="15"/>
  <c r="B87" i="15"/>
  <c r="C88" i="15" s="1"/>
  <c r="B86" i="15"/>
  <c r="B85" i="15"/>
  <c r="B84" i="15"/>
  <c r="B83" i="15"/>
  <c r="B82" i="15"/>
  <c r="C82" i="15" s="1"/>
  <c r="B81" i="15"/>
  <c r="B80" i="15"/>
  <c r="C81" i="15" s="1"/>
  <c r="C79" i="15"/>
  <c r="B79" i="15"/>
  <c r="B78" i="15"/>
  <c r="B77" i="15"/>
  <c r="B76" i="15"/>
  <c r="C77" i="15" s="1"/>
  <c r="B75" i="15"/>
  <c r="C76" i="15" s="1"/>
  <c r="B74" i="15"/>
  <c r="C74" i="15" s="1"/>
  <c r="B73" i="15"/>
  <c r="C73" i="15" s="1"/>
  <c r="B72" i="15"/>
  <c r="B71" i="15"/>
  <c r="C72" i="15" s="1"/>
  <c r="B70" i="15"/>
  <c r="C71" i="15" s="1"/>
  <c r="B69" i="15"/>
  <c r="C69" i="15" s="1"/>
  <c r="B68" i="15"/>
  <c r="B67" i="15"/>
  <c r="C68" i="15" s="1"/>
  <c r="B66" i="15"/>
  <c r="B65" i="15"/>
  <c r="C66" i="15" s="1"/>
  <c r="B64" i="15"/>
  <c r="C65" i="15" s="1"/>
  <c r="B63" i="15"/>
  <c r="B62" i="15"/>
  <c r="B61" i="15"/>
  <c r="B60" i="15"/>
  <c r="B59" i="15"/>
  <c r="C59" i="15" s="1"/>
  <c r="B58" i="15"/>
  <c r="B57" i="15"/>
  <c r="C58" i="15" s="1"/>
  <c r="B56" i="15"/>
  <c r="B55" i="15"/>
  <c r="C56" i="15" s="1"/>
  <c r="B54" i="15"/>
  <c r="B53" i="15"/>
  <c r="B52" i="15"/>
  <c r="C53" i="15" s="1"/>
  <c r="B51" i="15"/>
  <c r="B50" i="15"/>
  <c r="C50" i="15" s="1"/>
  <c r="B49" i="15"/>
  <c r="B48" i="15"/>
  <c r="C49" i="15" s="1"/>
  <c r="B47" i="15"/>
  <c r="B46" i="15"/>
  <c r="C46" i="15" s="1"/>
  <c r="B45" i="15"/>
  <c r="B44" i="15"/>
  <c r="C45" i="15" s="1"/>
  <c r="B43" i="15"/>
  <c r="B42" i="15"/>
  <c r="C42" i="15" s="1"/>
  <c r="B41" i="15"/>
  <c r="B40" i="15"/>
  <c r="C40" i="15" s="1"/>
  <c r="B39" i="15"/>
  <c r="B38" i="15"/>
  <c r="C38" i="15" s="1"/>
  <c r="B37" i="15"/>
  <c r="B36" i="15"/>
  <c r="C37" i="15" s="1"/>
  <c r="B35" i="15"/>
  <c r="C35" i="15" s="1"/>
  <c r="B34" i="15"/>
  <c r="C34" i="15" s="1"/>
  <c r="B33" i="15"/>
  <c r="B32" i="15"/>
  <c r="C33" i="15" s="1"/>
  <c r="B31" i="15"/>
  <c r="B30" i="15"/>
  <c r="C30" i="15" s="1"/>
  <c r="B29" i="15"/>
  <c r="B28" i="15"/>
  <c r="B27" i="15"/>
  <c r="B26" i="15"/>
  <c r="C26" i="15" s="1"/>
  <c r="B25" i="15"/>
  <c r="B24" i="15"/>
  <c r="C25" i="15" s="1"/>
  <c r="B23" i="15"/>
  <c r="B22" i="15"/>
  <c r="C22" i="15" s="1"/>
  <c r="B21" i="15"/>
  <c r="B20" i="15"/>
  <c r="C21" i="15" s="1"/>
  <c r="B19" i="15"/>
  <c r="B18" i="15"/>
  <c r="C18" i="15" s="1"/>
  <c r="B17" i="15"/>
  <c r="B16" i="15"/>
  <c r="B15" i="15"/>
  <c r="B14" i="15"/>
  <c r="C14" i="15" s="1"/>
  <c r="B13" i="15"/>
  <c r="B12" i="15"/>
  <c r="B11" i="15"/>
  <c r="C11" i="15" s="1"/>
  <c r="B10" i="15"/>
  <c r="B9" i="15"/>
  <c r="C10" i="15" s="1"/>
  <c r="B8" i="15"/>
  <c r="C9" i="15" s="1"/>
  <c r="B7" i="15"/>
  <c r="B6" i="15"/>
  <c r="C901" i="14"/>
  <c r="B901" i="14"/>
  <c r="C900" i="14"/>
  <c r="B900" i="14"/>
  <c r="C899" i="14"/>
  <c r="B899" i="14"/>
  <c r="C898" i="14"/>
  <c r="B898" i="14"/>
  <c r="C897" i="14"/>
  <c r="D897" i="14" s="1"/>
  <c r="B897" i="14"/>
  <c r="C896" i="14"/>
  <c r="B896" i="14"/>
  <c r="C895" i="14"/>
  <c r="B895" i="14"/>
  <c r="C894" i="14"/>
  <c r="B894" i="14"/>
  <c r="C893" i="14"/>
  <c r="B893" i="14"/>
  <c r="C892" i="14"/>
  <c r="B892" i="14"/>
  <c r="C891" i="14"/>
  <c r="D891" i="14" s="1"/>
  <c r="B891" i="14"/>
  <c r="C890" i="14"/>
  <c r="D902" i="14" s="1"/>
  <c r="B890" i="14"/>
  <c r="C889" i="14"/>
  <c r="B889" i="14"/>
  <c r="C888" i="14"/>
  <c r="B888" i="14"/>
  <c r="C887" i="14"/>
  <c r="D899" i="14" s="1"/>
  <c r="B887" i="14"/>
  <c r="C886" i="14"/>
  <c r="B886" i="14"/>
  <c r="C885" i="14"/>
  <c r="B885" i="14"/>
  <c r="C884" i="14"/>
  <c r="B884" i="14"/>
  <c r="C883" i="14"/>
  <c r="B883" i="14"/>
  <c r="C882" i="14"/>
  <c r="B882" i="14"/>
  <c r="D881" i="14"/>
  <c r="C881" i="14"/>
  <c r="B881" i="14"/>
  <c r="C880" i="14"/>
  <c r="B880" i="14"/>
  <c r="C879" i="14"/>
  <c r="B879" i="14"/>
  <c r="C878" i="14"/>
  <c r="B878" i="14"/>
  <c r="C877" i="14"/>
  <c r="B877" i="14"/>
  <c r="C876" i="14"/>
  <c r="B876" i="14"/>
  <c r="C875" i="14"/>
  <c r="B875" i="14"/>
  <c r="C874" i="14"/>
  <c r="B874" i="14"/>
  <c r="C873" i="14"/>
  <c r="B873" i="14"/>
  <c r="C872" i="14"/>
  <c r="B872" i="14"/>
  <c r="C871" i="14"/>
  <c r="B871" i="14"/>
  <c r="C870" i="14"/>
  <c r="B870" i="14"/>
  <c r="C869" i="14"/>
  <c r="B869" i="14"/>
  <c r="C868" i="14"/>
  <c r="B868" i="14"/>
  <c r="C867" i="14"/>
  <c r="B867" i="14"/>
  <c r="C866" i="14"/>
  <c r="B866" i="14"/>
  <c r="C865" i="14"/>
  <c r="D877" i="14" s="1"/>
  <c r="B865" i="14"/>
  <c r="C864" i="14"/>
  <c r="B864" i="14"/>
  <c r="C863" i="14"/>
  <c r="B863" i="14"/>
  <c r="C862" i="14"/>
  <c r="B862" i="14"/>
  <c r="C861" i="14"/>
  <c r="B861" i="14"/>
  <c r="C860" i="14"/>
  <c r="B860" i="14"/>
  <c r="C859" i="14"/>
  <c r="B859" i="14"/>
  <c r="C858" i="14"/>
  <c r="B858" i="14"/>
  <c r="D857" i="14"/>
  <c r="C857" i="14"/>
  <c r="D869" i="14" s="1"/>
  <c r="B857" i="14"/>
  <c r="C856" i="14"/>
  <c r="B856" i="14"/>
  <c r="C855" i="14"/>
  <c r="D867" i="14" s="1"/>
  <c r="B855" i="14"/>
  <c r="C854" i="14"/>
  <c r="B854" i="14"/>
  <c r="C853" i="14"/>
  <c r="B853" i="14"/>
  <c r="C852" i="14"/>
  <c r="B852" i="14"/>
  <c r="C851" i="14"/>
  <c r="B851" i="14"/>
  <c r="C850" i="14"/>
  <c r="B850" i="14"/>
  <c r="C849" i="14"/>
  <c r="B849" i="14"/>
  <c r="C848" i="14"/>
  <c r="D860" i="14" s="1"/>
  <c r="B848" i="14"/>
  <c r="C847" i="14"/>
  <c r="B847" i="14"/>
  <c r="C846" i="14"/>
  <c r="B846" i="14"/>
  <c r="C845" i="14"/>
  <c r="B845" i="14"/>
  <c r="C844" i="14"/>
  <c r="B844" i="14"/>
  <c r="C843" i="14"/>
  <c r="B843" i="14"/>
  <c r="C842" i="14"/>
  <c r="B842" i="14"/>
  <c r="C841" i="14"/>
  <c r="D853" i="14" s="1"/>
  <c r="B841" i="14"/>
  <c r="C840" i="14"/>
  <c r="D840" i="14" s="1"/>
  <c r="B840" i="14"/>
  <c r="C839" i="14"/>
  <c r="B839" i="14"/>
  <c r="C838" i="14"/>
  <c r="B838" i="14"/>
  <c r="C837" i="14"/>
  <c r="D849" i="14" s="1"/>
  <c r="B837" i="14"/>
  <c r="C836" i="14"/>
  <c r="B836" i="14"/>
  <c r="C835" i="14"/>
  <c r="B835" i="14"/>
  <c r="C834" i="14"/>
  <c r="B834" i="14"/>
  <c r="C833" i="14"/>
  <c r="D845" i="14" s="1"/>
  <c r="B833" i="14"/>
  <c r="C832" i="14"/>
  <c r="B832" i="14"/>
  <c r="C831" i="14"/>
  <c r="D843" i="14" s="1"/>
  <c r="B831" i="14"/>
  <c r="C830" i="14"/>
  <c r="B830" i="14"/>
  <c r="C829" i="14"/>
  <c r="B829" i="14"/>
  <c r="C828" i="14"/>
  <c r="B828" i="14"/>
  <c r="C827" i="14"/>
  <c r="D827" i="14" s="1"/>
  <c r="B827" i="14"/>
  <c r="C826" i="14"/>
  <c r="B826" i="14"/>
  <c r="C825" i="14"/>
  <c r="B825" i="14"/>
  <c r="C824" i="14"/>
  <c r="B824" i="14"/>
  <c r="C823" i="14"/>
  <c r="D835" i="14" s="1"/>
  <c r="B823" i="14"/>
  <c r="C822" i="14"/>
  <c r="B822" i="14"/>
  <c r="C821" i="14"/>
  <c r="B821" i="14"/>
  <c r="C820" i="14"/>
  <c r="B820" i="14"/>
  <c r="C819" i="14"/>
  <c r="B819" i="14"/>
  <c r="C818" i="14"/>
  <c r="B818" i="14"/>
  <c r="C817" i="14"/>
  <c r="D817" i="14" s="1"/>
  <c r="B817" i="14"/>
  <c r="C816" i="14"/>
  <c r="B816" i="14"/>
  <c r="C815" i="14"/>
  <c r="B815" i="14"/>
  <c r="C814" i="14"/>
  <c r="B814" i="14"/>
  <c r="C813" i="14"/>
  <c r="B813" i="14"/>
  <c r="C812" i="14"/>
  <c r="B812" i="14"/>
  <c r="C811" i="14"/>
  <c r="B811" i="14"/>
  <c r="C810" i="14"/>
  <c r="B810" i="14"/>
  <c r="C809" i="14"/>
  <c r="D809" i="14" s="1"/>
  <c r="B809" i="14"/>
  <c r="C808" i="14"/>
  <c r="B808" i="14"/>
  <c r="C807" i="14"/>
  <c r="D819" i="14" s="1"/>
  <c r="B807" i="14"/>
  <c r="C806" i="14"/>
  <c r="B806" i="14"/>
  <c r="C805" i="14"/>
  <c r="B805" i="14"/>
  <c r="C804" i="14"/>
  <c r="B804" i="14"/>
  <c r="C803" i="14"/>
  <c r="D815" i="14" s="1"/>
  <c r="B803" i="14"/>
  <c r="C802" i="14"/>
  <c r="B802" i="14"/>
  <c r="C801" i="14"/>
  <c r="D813" i="14" s="1"/>
  <c r="B801" i="14"/>
  <c r="C800" i="14"/>
  <c r="B800" i="14"/>
  <c r="C799" i="14"/>
  <c r="B799" i="14"/>
  <c r="C798" i="14"/>
  <c r="B798" i="14"/>
  <c r="C797" i="14"/>
  <c r="B797" i="14"/>
  <c r="C796" i="14"/>
  <c r="D796" i="14" s="1"/>
  <c r="B796" i="14"/>
  <c r="C795" i="14"/>
  <c r="B795" i="14"/>
  <c r="C794" i="14"/>
  <c r="B794" i="14"/>
  <c r="C793" i="14"/>
  <c r="B793" i="14"/>
  <c r="C792" i="14"/>
  <c r="D792" i="14" s="1"/>
  <c r="B792" i="14"/>
  <c r="C791" i="14"/>
  <c r="B791" i="14"/>
  <c r="C790" i="14"/>
  <c r="B790" i="14"/>
  <c r="C789" i="14"/>
  <c r="D801" i="14" s="1"/>
  <c r="B789" i="14"/>
  <c r="C788" i="14"/>
  <c r="B788" i="14"/>
  <c r="C787" i="14"/>
  <c r="D799" i="14" s="1"/>
  <c r="B787" i="14"/>
  <c r="C786" i="14"/>
  <c r="B786" i="14"/>
  <c r="C785" i="14"/>
  <c r="B785" i="14"/>
  <c r="C784" i="14"/>
  <c r="B784" i="14"/>
  <c r="C783" i="14"/>
  <c r="B783" i="14"/>
  <c r="C782" i="14"/>
  <c r="B782" i="14"/>
  <c r="C781" i="14"/>
  <c r="B781" i="14"/>
  <c r="C780" i="14"/>
  <c r="B780" i="14"/>
  <c r="C779" i="14"/>
  <c r="B779" i="14"/>
  <c r="C778" i="14"/>
  <c r="B778" i="14"/>
  <c r="C777" i="14"/>
  <c r="D777" i="14" s="1"/>
  <c r="B777" i="14"/>
  <c r="C776" i="14"/>
  <c r="B776" i="14"/>
  <c r="C775" i="14"/>
  <c r="B775" i="14"/>
  <c r="C774" i="14"/>
  <c r="B774" i="14"/>
  <c r="C773" i="14"/>
  <c r="D785" i="14" s="1"/>
  <c r="B773" i="14"/>
  <c r="C772" i="14"/>
  <c r="B772" i="14"/>
  <c r="C771" i="14"/>
  <c r="D783" i="14" s="1"/>
  <c r="B771" i="14"/>
  <c r="C770" i="14"/>
  <c r="B770" i="14"/>
  <c r="C769" i="14"/>
  <c r="D781" i="14" s="1"/>
  <c r="B769" i="14"/>
  <c r="C768" i="14"/>
  <c r="B768" i="14"/>
  <c r="C767" i="14"/>
  <c r="B767" i="14"/>
  <c r="C766" i="14"/>
  <c r="B766" i="14"/>
  <c r="C765" i="14"/>
  <c r="B765" i="14"/>
  <c r="C764" i="14"/>
  <c r="B764" i="14"/>
  <c r="C763" i="14"/>
  <c r="B763" i="14"/>
  <c r="C762" i="14"/>
  <c r="B762" i="14"/>
  <c r="C761" i="14"/>
  <c r="B761" i="14"/>
  <c r="C760" i="14"/>
  <c r="B760" i="14"/>
  <c r="C759" i="14"/>
  <c r="B759" i="14"/>
  <c r="C758" i="14"/>
  <c r="B758" i="14"/>
  <c r="C757" i="14"/>
  <c r="D769" i="14" s="1"/>
  <c r="B757" i="14"/>
  <c r="C756" i="14"/>
  <c r="D768" i="14" s="1"/>
  <c r="B756" i="14"/>
  <c r="C755" i="14"/>
  <c r="B755" i="14"/>
  <c r="C754" i="14"/>
  <c r="B754" i="14"/>
  <c r="C753" i="14"/>
  <c r="D765" i="14" s="1"/>
  <c r="B753" i="14"/>
  <c r="C752" i="14"/>
  <c r="B752" i="14"/>
  <c r="C751" i="14"/>
  <c r="B751" i="14"/>
  <c r="C750" i="14"/>
  <c r="B750" i="14"/>
  <c r="C749" i="14"/>
  <c r="B749" i="14"/>
  <c r="C748" i="14"/>
  <c r="B748" i="14"/>
  <c r="C747" i="14"/>
  <c r="D759" i="14" s="1"/>
  <c r="B747" i="14"/>
  <c r="C746" i="14"/>
  <c r="D758" i="14" s="1"/>
  <c r="B746" i="14"/>
  <c r="C745" i="14"/>
  <c r="B745" i="14"/>
  <c r="C744" i="14"/>
  <c r="B744" i="14"/>
  <c r="C743" i="14"/>
  <c r="D755" i="14" s="1"/>
  <c r="B743" i="14"/>
  <c r="C742" i="14"/>
  <c r="D754" i="14" s="1"/>
  <c r="B742" i="14"/>
  <c r="C741" i="14"/>
  <c r="B741" i="14"/>
  <c r="C740" i="14"/>
  <c r="B740" i="14"/>
  <c r="C739" i="14"/>
  <c r="D751" i="14" s="1"/>
  <c r="B739" i="14"/>
  <c r="C738" i="14"/>
  <c r="D750" i="14" s="1"/>
  <c r="B738" i="14"/>
  <c r="C737" i="14"/>
  <c r="D737" i="14" s="1"/>
  <c r="B737" i="14"/>
  <c r="C736" i="14"/>
  <c r="B736" i="14"/>
  <c r="C735" i="14"/>
  <c r="B735" i="14"/>
  <c r="D734" i="14"/>
  <c r="C734" i="14"/>
  <c r="B734" i="14"/>
  <c r="C733" i="14"/>
  <c r="B733" i="14"/>
  <c r="C732" i="14"/>
  <c r="B732" i="14"/>
  <c r="C731" i="14"/>
  <c r="B731" i="14"/>
  <c r="C730" i="14"/>
  <c r="B730" i="14"/>
  <c r="C729" i="14"/>
  <c r="B729" i="14"/>
  <c r="C728" i="14"/>
  <c r="B728" i="14"/>
  <c r="C727" i="14"/>
  <c r="D739" i="14" s="1"/>
  <c r="B727" i="14"/>
  <c r="C726" i="14"/>
  <c r="B726" i="14"/>
  <c r="C725" i="14"/>
  <c r="B725" i="14"/>
  <c r="C724" i="14"/>
  <c r="B724" i="14"/>
  <c r="C723" i="14"/>
  <c r="B723" i="14"/>
  <c r="C722" i="14"/>
  <c r="B722" i="14"/>
  <c r="C721" i="14"/>
  <c r="D733" i="14" s="1"/>
  <c r="B721" i="14"/>
  <c r="C720" i="14"/>
  <c r="B720" i="14"/>
  <c r="C719" i="14"/>
  <c r="D731" i="14" s="1"/>
  <c r="B719" i="14"/>
  <c r="C718" i="14"/>
  <c r="D730" i="14" s="1"/>
  <c r="B718" i="14"/>
  <c r="C717" i="14"/>
  <c r="B717" i="14"/>
  <c r="C716" i="14"/>
  <c r="D728" i="14" s="1"/>
  <c r="B716" i="14"/>
  <c r="C715" i="14"/>
  <c r="D727" i="14" s="1"/>
  <c r="B715" i="14"/>
  <c r="C714" i="14"/>
  <c r="B714" i="14"/>
  <c r="C713" i="14"/>
  <c r="D725" i="14" s="1"/>
  <c r="B713" i="14"/>
  <c r="C712" i="14"/>
  <c r="B712" i="14"/>
  <c r="C711" i="14"/>
  <c r="B711" i="14"/>
  <c r="C710" i="14"/>
  <c r="D722" i="14" s="1"/>
  <c r="B710" i="14"/>
  <c r="C709" i="14"/>
  <c r="B709" i="14"/>
  <c r="C708" i="14"/>
  <c r="D720" i="14" s="1"/>
  <c r="B708" i="14"/>
  <c r="C707" i="14"/>
  <c r="B707" i="14"/>
  <c r="C706" i="14"/>
  <c r="B706" i="14"/>
  <c r="C705" i="14"/>
  <c r="D717" i="14" s="1"/>
  <c r="B705" i="14"/>
  <c r="C704" i="14"/>
  <c r="B704" i="14"/>
  <c r="C703" i="14"/>
  <c r="B703" i="14"/>
  <c r="C702" i="14"/>
  <c r="D714" i="14" s="1"/>
  <c r="B702" i="14"/>
  <c r="C701" i="14"/>
  <c r="B701" i="14"/>
  <c r="C700" i="14"/>
  <c r="D712" i="14" s="1"/>
  <c r="B700" i="14"/>
  <c r="C699" i="14"/>
  <c r="D711" i="14" s="1"/>
  <c r="B699" i="14"/>
  <c r="C698" i="14"/>
  <c r="B698" i="14"/>
  <c r="C697" i="14"/>
  <c r="B697" i="14"/>
  <c r="C696" i="14"/>
  <c r="B696" i="14"/>
  <c r="C695" i="14"/>
  <c r="D707" i="14" s="1"/>
  <c r="B695" i="14"/>
  <c r="C694" i="14"/>
  <c r="D706" i="14" s="1"/>
  <c r="B694" i="14"/>
  <c r="C693" i="14"/>
  <c r="B693" i="14"/>
  <c r="C692" i="14"/>
  <c r="B692" i="14"/>
  <c r="C691" i="14"/>
  <c r="B691" i="14"/>
  <c r="C690" i="14"/>
  <c r="B690" i="14"/>
  <c r="C689" i="14"/>
  <c r="D701" i="14" s="1"/>
  <c r="B689" i="14"/>
  <c r="C688" i="14"/>
  <c r="B688" i="14"/>
  <c r="C687" i="14"/>
  <c r="B687" i="14"/>
  <c r="C686" i="14"/>
  <c r="D686" i="14" s="1"/>
  <c r="B686" i="14"/>
  <c r="C685" i="14"/>
  <c r="D697" i="14" s="1"/>
  <c r="B685" i="14"/>
  <c r="C684" i="14"/>
  <c r="B684" i="14"/>
  <c r="C683" i="14"/>
  <c r="B683" i="14"/>
  <c r="C682" i="14"/>
  <c r="B682" i="14"/>
  <c r="C681" i="14"/>
  <c r="B681" i="14"/>
  <c r="D680" i="14"/>
  <c r="C680" i="14"/>
  <c r="B680" i="14"/>
  <c r="C679" i="14"/>
  <c r="D691" i="14" s="1"/>
  <c r="B679" i="14"/>
  <c r="C678" i="14"/>
  <c r="D690" i="14" s="1"/>
  <c r="B678" i="14"/>
  <c r="C677" i="14"/>
  <c r="B677" i="14"/>
  <c r="C676" i="14"/>
  <c r="B676" i="14"/>
  <c r="C675" i="14"/>
  <c r="D687" i="14" s="1"/>
  <c r="B675" i="14"/>
  <c r="C674" i="14"/>
  <c r="B674" i="14"/>
  <c r="C673" i="14"/>
  <c r="B673" i="14"/>
  <c r="C672" i="14"/>
  <c r="B672" i="14"/>
  <c r="C671" i="14"/>
  <c r="D683" i="14" s="1"/>
  <c r="B671" i="14"/>
  <c r="C670" i="14"/>
  <c r="D682" i="14" s="1"/>
  <c r="B670" i="14"/>
  <c r="C669" i="14"/>
  <c r="B669" i="14"/>
  <c r="C668" i="14"/>
  <c r="B668" i="14"/>
  <c r="C667" i="14"/>
  <c r="B667" i="14"/>
  <c r="C666" i="14"/>
  <c r="B666" i="14"/>
  <c r="C665" i="14"/>
  <c r="B665" i="14"/>
  <c r="C664" i="14"/>
  <c r="B664" i="14"/>
  <c r="C663" i="14"/>
  <c r="D675" i="14" s="1"/>
  <c r="B663" i="14"/>
  <c r="C662" i="14"/>
  <c r="B662" i="14"/>
  <c r="C661" i="14"/>
  <c r="D673" i="14" s="1"/>
  <c r="B661" i="14"/>
  <c r="C660" i="14"/>
  <c r="B660" i="14"/>
  <c r="C659" i="14"/>
  <c r="D671" i="14" s="1"/>
  <c r="B659" i="14"/>
  <c r="C658" i="14"/>
  <c r="B658" i="14"/>
  <c r="C657" i="14"/>
  <c r="D669" i="14" s="1"/>
  <c r="B657" i="14"/>
  <c r="C656" i="14"/>
  <c r="B656" i="14"/>
  <c r="C655" i="14"/>
  <c r="D667" i="14" s="1"/>
  <c r="B655" i="14"/>
  <c r="C654" i="14"/>
  <c r="D666" i="14" s="1"/>
  <c r="B654" i="14"/>
  <c r="C653" i="14"/>
  <c r="B653" i="14"/>
  <c r="C652" i="14"/>
  <c r="D664" i="14" s="1"/>
  <c r="B652" i="14"/>
  <c r="C651" i="14"/>
  <c r="D663" i="14" s="1"/>
  <c r="B651" i="14"/>
  <c r="C650" i="14"/>
  <c r="B650" i="14"/>
  <c r="D649" i="14"/>
  <c r="C649" i="14"/>
  <c r="B649" i="14"/>
  <c r="C648" i="14"/>
  <c r="B648" i="14"/>
  <c r="C647" i="14"/>
  <c r="B647" i="14"/>
  <c r="C646" i="14"/>
  <c r="B646" i="14"/>
  <c r="C645" i="14"/>
  <c r="B645" i="14"/>
  <c r="C644" i="14"/>
  <c r="D656" i="14" s="1"/>
  <c r="B644" i="14"/>
  <c r="C643" i="14"/>
  <c r="B643" i="14"/>
  <c r="C642" i="14"/>
  <c r="B642" i="14"/>
  <c r="C641" i="14"/>
  <c r="B641" i="14"/>
  <c r="C640" i="14"/>
  <c r="B640" i="14"/>
  <c r="C639" i="14"/>
  <c r="D651" i="14" s="1"/>
  <c r="B639" i="14"/>
  <c r="C638" i="14"/>
  <c r="D650" i="14" s="1"/>
  <c r="B638" i="14"/>
  <c r="C637" i="14"/>
  <c r="B637" i="14"/>
  <c r="C636" i="14"/>
  <c r="D648" i="14" s="1"/>
  <c r="B636" i="14"/>
  <c r="C635" i="14"/>
  <c r="D647" i="14" s="1"/>
  <c r="B635" i="14"/>
  <c r="C634" i="14"/>
  <c r="B634" i="14"/>
  <c r="C633" i="14"/>
  <c r="B633" i="14"/>
  <c r="C632" i="14"/>
  <c r="D644" i="14" s="1"/>
  <c r="B632" i="14"/>
  <c r="C631" i="14"/>
  <c r="D643" i="14" s="1"/>
  <c r="B631" i="14"/>
  <c r="C630" i="14"/>
  <c r="D642" i="14" s="1"/>
  <c r="B630" i="14"/>
  <c r="C629" i="14"/>
  <c r="B629" i="14"/>
  <c r="C628" i="14"/>
  <c r="D640" i="14" s="1"/>
  <c r="B628" i="14"/>
  <c r="C627" i="14"/>
  <c r="B627" i="14"/>
  <c r="C626" i="14"/>
  <c r="B626" i="14"/>
  <c r="C625" i="14"/>
  <c r="D637" i="14" s="1"/>
  <c r="B625" i="14"/>
  <c r="D624" i="14"/>
  <c r="C624" i="14"/>
  <c r="B624" i="14"/>
  <c r="C623" i="14"/>
  <c r="B623" i="14"/>
  <c r="C622" i="14"/>
  <c r="B622" i="14"/>
  <c r="C621" i="14"/>
  <c r="D633" i="14" s="1"/>
  <c r="B621" i="14"/>
  <c r="C620" i="14"/>
  <c r="B620" i="14"/>
  <c r="C619" i="14"/>
  <c r="D619" i="14" s="1"/>
  <c r="B619" i="14"/>
  <c r="C618" i="14"/>
  <c r="B618" i="14"/>
  <c r="C617" i="14"/>
  <c r="D629" i="14" s="1"/>
  <c r="B617" i="14"/>
  <c r="C616" i="14"/>
  <c r="B616" i="14"/>
  <c r="C615" i="14"/>
  <c r="D627" i="14" s="1"/>
  <c r="B615" i="14"/>
  <c r="C614" i="14"/>
  <c r="B614" i="14"/>
  <c r="C613" i="14"/>
  <c r="B613" i="14"/>
  <c r="C612" i="14"/>
  <c r="B612" i="14"/>
  <c r="C611" i="14"/>
  <c r="D623" i="14" s="1"/>
  <c r="B611" i="14"/>
  <c r="C610" i="14"/>
  <c r="D610" i="14" s="1"/>
  <c r="B610" i="14"/>
  <c r="C609" i="14"/>
  <c r="D621" i="14" s="1"/>
  <c r="B609" i="14"/>
  <c r="C608" i="14"/>
  <c r="B608" i="14"/>
  <c r="C607" i="14"/>
  <c r="B607" i="14"/>
  <c r="C606" i="14"/>
  <c r="B606" i="14"/>
  <c r="C605" i="14"/>
  <c r="D617" i="14" s="1"/>
  <c r="B605" i="14"/>
  <c r="C604" i="14"/>
  <c r="D604" i="14" s="1"/>
  <c r="B604" i="14"/>
  <c r="C603" i="14"/>
  <c r="B603" i="14"/>
  <c r="C602" i="14"/>
  <c r="B602" i="14"/>
  <c r="C601" i="14"/>
  <c r="D601" i="14" s="1"/>
  <c r="B601" i="14"/>
  <c r="C600" i="14"/>
  <c r="D612" i="14" s="1"/>
  <c r="B600" i="14"/>
  <c r="C599" i="14"/>
  <c r="B599" i="14"/>
  <c r="C598" i="14"/>
  <c r="D598" i="14" s="1"/>
  <c r="B598" i="14"/>
  <c r="C597" i="14"/>
  <c r="B597" i="14"/>
  <c r="C596" i="14"/>
  <c r="B596" i="14"/>
  <c r="C595" i="14"/>
  <c r="B595" i="14"/>
  <c r="C594" i="14"/>
  <c r="B594" i="14"/>
  <c r="C593" i="14"/>
  <c r="D593" i="14" s="1"/>
  <c r="B593" i="14"/>
  <c r="C592" i="14"/>
  <c r="B592" i="14"/>
  <c r="C591" i="14"/>
  <c r="D603" i="14" s="1"/>
  <c r="B591" i="14"/>
  <c r="C590" i="14"/>
  <c r="B590" i="14"/>
  <c r="C589" i="14"/>
  <c r="B589" i="14"/>
  <c r="C588" i="14"/>
  <c r="B588" i="14"/>
  <c r="C587" i="14"/>
  <c r="D587" i="14" s="1"/>
  <c r="B587" i="14"/>
  <c r="C586" i="14"/>
  <c r="B586" i="14"/>
  <c r="C585" i="14"/>
  <c r="D597" i="14" s="1"/>
  <c r="B585" i="14"/>
  <c r="C584" i="14"/>
  <c r="B584" i="14"/>
  <c r="C583" i="14"/>
  <c r="B583" i="14"/>
  <c r="C582" i="14"/>
  <c r="B582" i="14"/>
  <c r="C581" i="14"/>
  <c r="B581" i="14"/>
  <c r="C580" i="14"/>
  <c r="B580" i="14"/>
  <c r="C579" i="14"/>
  <c r="B579" i="14"/>
  <c r="C578" i="14"/>
  <c r="D590" i="14" s="1"/>
  <c r="B578" i="14"/>
  <c r="C577" i="14"/>
  <c r="D589" i="14" s="1"/>
  <c r="B577" i="14"/>
  <c r="C576" i="14"/>
  <c r="B576" i="14"/>
  <c r="D575" i="14"/>
  <c r="C575" i="14"/>
  <c r="B575" i="14"/>
  <c r="C574" i="14"/>
  <c r="D586" i="14" s="1"/>
  <c r="B574" i="14"/>
  <c r="C573" i="14"/>
  <c r="B573" i="14"/>
  <c r="C572" i="14"/>
  <c r="D572" i="14" s="1"/>
  <c r="B572" i="14"/>
  <c r="C571" i="14"/>
  <c r="B571" i="14"/>
  <c r="C570" i="14"/>
  <c r="D582" i="14" s="1"/>
  <c r="B570" i="14"/>
  <c r="C569" i="14"/>
  <c r="B569" i="14"/>
  <c r="C568" i="14"/>
  <c r="B568" i="14"/>
  <c r="C567" i="14"/>
  <c r="D567" i="14" s="1"/>
  <c r="B567" i="14"/>
  <c r="C566" i="14"/>
  <c r="B566" i="14"/>
  <c r="C565" i="14"/>
  <c r="D577" i="14" s="1"/>
  <c r="B565" i="14"/>
  <c r="D564" i="14"/>
  <c r="C564" i="14"/>
  <c r="B564" i="14"/>
  <c r="C563" i="14"/>
  <c r="B563" i="14"/>
  <c r="C562" i="14"/>
  <c r="B562" i="14"/>
  <c r="C561" i="14"/>
  <c r="B561" i="14"/>
  <c r="C560" i="14"/>
  <c r="B560" i="14"/>
  <c r="C559" i="14"/>
  <c r="B559" i="14"/>
  <c r="C558" i="14"/>
  <c r="B558" i="14"/>
  <c r="C557" i="14"/>
  <c r="D569" i="14" s="1"/>
  <c r="B557" i="14"/>
  <c r="C556" i="14"/>
  <c r="B556" i="14"/>
  <c r="C555" i="14"/>
  <c r="B555" i="14"/>
  <c r="C554" i="14"/>
  <c r="D566" i="14" s="1"/>
  <c r="B554" i="14"/>
  <c r="C553" i="14"/>
  <c r="B553" i="14"/>
  <c r="C552" i="14"/>
  <c r="B552" i="14"/>
  <c r="C551" i="14"/>
  <c r="B551" i="14"/>
  <c r="C550" i="14"/>
  <c r="B550" i="14"/>
  <c r="C549" i="14"/>
  <c r="B549" i="14"/>
  <c r="C548" i="14"/>
  <c r="B548" i="14"/>
  <c r="C547" i="14"/>
  <c r="B547" i="14"/>
  <c r="C546" i="14"/>
  <c r="D558" i="14" s="1"/>
  <c r="B546" i="14"/>
  <c r="C545" i="14"/>
  <c r="B545" i="14"/>
  <c r="C544" i="14"/>
  <c r="D556" i="14" s="1"/>
  <c r="B544" i="14"/>
  <c r="C543" i="14"/>
  <c r="B543" i="14"/>
  <c r="C542" i="14"/>
  <c r="B542" i="14"/>
  <c r="C541" i="14"/>
  <c r="D553" i="14" s="1"/>
  <c r="B541" i="14"/>
  <c r="C540" i="14"/>
  <c r="D552" i="14" s="1"/>
  <c r="B540" i="14"/>
  <c r="C539" i="14"/>
  <c r="B539" i="14"/>
  <c r="C538" i="14"/>
  <c r="B538" i="14"/>
  <c r="C537" i="14"/>
  <c r="B537" i="14"/>
  <c r="C536" i="14"/>
  <c r="B536" i="14"/>
  <c r="C535" i="14"/>
  <c r="B535" i="14"/>
  <c r="C534" i="14"/>
  <c r="D546" i="14" s="1"/>
  <c r="B534" i="14"/>
  <c r="C533" i="14"/>
  <c r="B533" i="14"/>
  <c r="C532" i="14"/>
  <c r="D544" i="14" s="1"/>
  <c r="B532" i="14"/>
  <c r="C531" i="14"/>
  <c r="B531" i="14"/>
  <c r="C530" i="14"/>
  <c r="D542" i="14" s="1"/>
  <c r="B530" i="14"/>
  <c r="C529" i="14"/>
  <c r="B529" i="14"/>
  <c r="C528" i="14"/>
  <c r="B528" i="14"/>
  <c r="C527" i="14"/>
  <c r="D539" i="14" s="1"/>
  <c r="B527" i="14"/>
  <c r="C526" i="14"/>
  <c r="B526" i="14"/>
  <c r="C525" i="14"/>
  <c r="B525" i="14"/>
  <c r="C524" i="14"/>
  <c r="B524" i="14"/>
  <c r="C523" i="14"/>
  <c r="D535" i="14" s="1"/>
  <c r="B523" i="14"/>
  <c r="C522" i="14"/>
  <c r="B522" i="14"/>
  <c r="C521" i="14"/>
  <c r="B521" i="14"/>
  <c r="C520" i="14"/>
  <c r="D532" i="14" s="1"/>
  <c r="B520" i="14"/>
  <c r="C519" i="14"/>
  <c r="B519" i="14"/>
  <c r="C518" i="14"/>
  <c r="B518" i="14"/>
  <c r="C517" i="14"/>
  <c r="B517" i="14"/>
  <c r="C516" i="14"/>
  <c r="D528" i="14" s="1"/>
  <c r="B516" i="14"/>
  <c r="C515" i="14"/>
  <c r="B515" i="14"/>
  <c r="C514" i="14"/>
  <c r="B514" i="14"/>
  <c r="C513" i="14"/>
  <c r="B513" i="14"/>
  <c r="C512" i="14"/>
  <c r="D524" i="14" s="1"/>
  <c r="B512" i="14"/>
  <c r="C511" i="14"/>
  <c r="B511" i="14"/>
  <c r="C510" i="14"/>
  <c r="B510" i="14"/>
  <c r="C509" i="14"/>
  <c r="B509" i="14"/>
  <c r="C508" i="14"/>
  <c r="B508" i="14"/>
  <c r="C507" i="14"/>
  <c r="B507" i="14"/>
  <c r="C506" i="14"/>
  <c r="B506" i="14"/>
  <c r="C505" i="14"/>
  <c r="B505" i="14"/>
  <c r="C504" i="14"/>
  <c r="B504" i="14"/>
  <c r="C503" i="14"/>
  <c r="B503" i="14"/>
  <c r="C502" i="14"/>
  <c r="B502" i="14"/>
  <c r="C501" i="14"/>
  <c r="B501" i="14"/>
  <c r="C500" i="14"/>
  <c r="B500" i="14"/>
  <c r="C499" i="14"/>
  <c r="B499" i="14"/>
  <c r="C498" i="14"/>
  <c r="B498" i="14"/>
  <c r="C497" i="14"/>
  <c r="B497" i="14"/>
  <c r="C496" i="14"/>
  <c r="B496" i="14"/>
  <c r="C495" i="14"/>
  <c r="D507" i="14" s="1"/>
  <c r="B495" i="14"/>
  <c r="C494" i="14"/>
  <c r="B494" i="14"/>
  <c r="C493" i="14"/>
  <c r="B493" i="14"/>
  <c r="C492" i="14"/>
  <c r="B492" i="14"/>
  <c r="C491" i="14"/>
  <c r="D503" i="14" s="1"/>
  <c r="B491" i="14"/>
  <c r="C490" i="14"/>
  <c r="B490" i="14"/>
  <c r="C489" i="14"/>
  <c r="B489" i="14"/>
  <c r="C488" i="14"/>
  <c r="D500" i="14" s="1"/>
  <c r="B488" i="14"/>
  <c r="C487" i="14"/>
  <c r="B487" i="14"/>
  <c r="C486" i="14"/>
  <c r="B486" i="14"/>
  <c r="C485" i="14"/>
  <c r="B485" i="14"/>
  <c r="C484" i="14"/>
  <c r="D496" i="14" s="1"/>
  <c r="B484" i="14"/>
  <c r="C483" i="14"/>
  <c r="B483" i="14"/>
  <c r="C482" i="14"/>
  <c r="B482" i="14"/>
  <c r="C481" i="14"/>
  <c r="B481" i="14"/>
  <c r="C480" i="14"/>
  <c r="D492" i="14" s="1"/>
  <c r="B480" i="14"/>
  <c r="C479" i="14"/>
  <c r="D491" i="14" s="1"/>
  <c r="B479" i="14"/>
  <c r="C478" i="14"/>
  <c r="B478" i="14"/>
  <c r="C477" i="14"/>
  <c r="B477" i="14"/>
  <c r="C476" i="14"/>
  <c r="B476" i="14"/>
  <c r="C475" i="14"/>
  <c r="B475" i="14"/>
  <c r="C474" i="14"/>
  <c r="B474" i="14"/>
  <c r="C473" i="14"/>
  <c r="B473" i="14"/>
  <c r="C472" i="14"/>
  <c r="D484" i="14" s="1"/>
  <c r="B472" i="14"/>
  <c r="C471" i="14"/>
  <c r="B471" i="14"/>
  <c r="C470" i="14"/>
  <c r="B470" i="14"/>
  <c r="C469" i="14"/>
  <c r="B469" i="14"/>
  <c r="C468" i="14"/>
  <c r="B468" i="14"/>
  <c r="C467" i="14"/>
  <c r="B467" i="14"/>
  <c r="C466" i="14"/>
  <c r="B466" i="14"/>
  <c r="C465" i="14"/>
  <c r="D465" i="14" s="1"/>
  <c r="B465" i="14"/>
  <c r="C464" i="14"/>
  <c r="B464" i="14"/>
  <c r="C463" i="14"/>
  <c r="D475" i="14" s="1"/>
  <c r="B463" i="14"/>
  <c r="C462" i="14"/>
  <c r="B462" i="14"/>
  <c r="D461" i="14"/>
  <c r="C461" i="14"/>
  <c r="B461" i="14"/>
  <c r="C460" i="14"/>
  <c r="D460" i="14" s="1"/>
  <c r="B460" i="14"/>
  <c r="C459" i="14"/>
  <c r="D471" i="14" s="1"/>
  <c r="B459" i="14"/>
  <c r="C458" i="14"/>
  <c r="D458" i="14" s="1"/>
  <c r="B458" i="14"/>
  <c r="C457" i="14"/>
  <c r="D457" i="14" s="1"/>
  <c r="B457" i="14"/>
  <c r="C456" i="14"/>
  <c r="B456" i="14"/>
  <c r="C455" i="14"/>
  <c r="D455" i="14" s="1"/>
  <c r="B455" i="14"/>
  <c r="C454" i="14"/>
  <c r="B454" i="14"/>
  <c r="D453" i="14"/>
  <c r="C453" i="14"/>
  <c r="B453" i="14"/>
  <c r="C452" i="14"/>
  <c r="D452" i="14" s="1"/>
  <c r="B452" i="14"/>
  <c r="C451" i="14"/>
  <c r="D451" i="14" s="1"/>
  <c r="B451" i="14"/>
  <c r="C450" i="14"/>
  <c r="D450" i="14" s="1"/>
  <c r="B450" i="14"/>
  <c r="D449" i="14"/>
  <c r="B449" i="14"/>
  <c r="D448" i="14"/>
  <c r="B448" i="14"/>
  <c r="D447" i="14"/>
  <c r="B447" i="14"/>
  <c r="D446" i="14"/>
  <c r="B446" i="14"/>
  <c r="D445" i="14"/>
  <c r="B445" i="14"/>
  <c r="D444" i="14"/>
  <c r="B444" i="14"/>
  <c r="D443" i="14"/>
  <c r="B443" i="14"/>
  <c r="D442" i="14"/>
  <c r="B442" i="14"/>
  <c r="D441" i="14"/>
  <c r="B441" i="14"/>
  <c r="D440" i="14"/>
  <c r="B440" i="14"/>
  <c r="D439" i="14"/>
  <c r="B439" i="14"/>
  <c r="D438" i="14"/>
  <c r="B438" i="14"/>
  <c r="D437" i="14"/>
  <c r="B437" i="14"/>
  <c r="D436" i="14"/>
  <c r="B436" i="14"/>
  <c r="D435" i="14"/>
  <c r="B435" i="14"/>
  <c r="D434" i="14"/>
  <c r="B434" i="14"/>
  <c r="D433" i="14"/>
  <c r="B433" i="14"/>
  <c r="D432" i="14"/>
  <c r="B432" i="14"/>
  <c r="D431" i="14"/>
  <c r="B431" i="14"/>
  <c r="D430" i="14"/>
  <c r="B430" i="14"/>
  <c r="D429" i="14"/>
  <c r="B429" i="14"/>
  <c r="D428" i="14"/>
  <c r="B428" i="14"/>
  <c r="D427" i="14"/>
  <c r="B427" i="14"/>
  <c r="D426" i="14"/>
  <c r="B426" i="14"/>
  <c r="D425" i="14"/>
  <c r="B425" i="14"/>
  <c r="D424" i="14"/>
  <c r="B424" i="14"/>
  <c r="D423" i="14"/>
  <c r="B423" i="14"/>
  <c r="D422" i="14"/>
  <c r="B422" i="14"/>
  <c r="D421" i="14"/>
  <c r="B421" i="14"/>
  <c r="D420" i="14"/>
  <c r="B420" i="14"/>
  <c r="D419" i="14"/>
  <c r="B419" i="14"/>
  <c r="D418" i="14"/>
  <c r="B418" i="14"/>
  <c r="D417" i="14"/>
  <c r="B417" i="14"/>
  <c r="D416" i="14"/>
  <c r="B416" i="14"/>
  <c r="D415" i="14"/>
  <c r="B415" i="14"/>
  <c r="D414" i="14"/>
  <c r="B414" i="14"/>
  <c r="D413" i="14"/>
  <c r="B413" i="14"/>
  <c r="D412" i="14"/>
  <c r="B412" i="14"/>
  <c r="D411" i="14"/>
  <c r="B411" i="14"/>
  <c r="D410" i="14"/>
  <c r="B410" i="14"/>
  <c r="D409" i="14"/>
  <c r="B409" i="14"/>
  <c r="D408" i="14"/>
  <c r="B408" i="14"/>
  <c r="D407" i="14"/>
  <c r="B407" i="14"/>
  <c r="D406" i="14"/>
  <c r="B406" i="14"/>
  <c r="D405" i="14"/>
  <c r="B405" i="14"/>
  <c r="D404" i="14"/>
  <c r="B404" i="14"/>
  <c r="D403" i="14"/>
  <c r="B403" i="14"/>
  <c r="D402" i="14"/>
  <c r="B402" i="14"/>
  <c r="D401" i="14"/>
  <c r="B401" i="14"/>
  <c r="D400" i="14"/>
  <c r="B400" i="14"/>
  <c r="D399" i="14"/>
  <c r="B399" i="14"/>
  <c r="D398" i="14"/>
  <c r="B398" i="14"/>
  <c r="D397" i="14"/>
  <c r="B397" i="14"/>
  <c r="D396" i="14"/>
  <c r="B396" i="14"/>
  <c r="D395" i="14"/>
  <c r="B395" i="14"/>
  <c r="D394" i="14"/>
  <c r="B394" i="14"/>
  <c r="D393" i="14"/>
  <c r="B393" i="14"/>
  <c r="D392" i="14"/>
  <c r="B392" i="14"/>
  <c r="D391" i="14"/>
  <c r="B391" i="14"/>
  <c r="D390" i="14"/>
  <c r="B390" i="14"/>
  <c r="D389" i="14"/>
  <c r="B389" i="14"/>
  <c r="D388" i="14"/>
  <c r="B388" i="14"/>
  <c r="D387" i="14"/>
  <c r="B387" i="14"/>
  <c r="D386" i="14"/>
  <c r="B386" i="14"/>
  <c r="D385" i="14"/>
  <c r="B385" i="14"/>
  <c r="D384" i="14"/>
  <c r="B384" i="14"/>
  <c r="D383" i="14"/>
  <c r="B383" i="14"/>
  <c r="D382" i="14"/>
  <c r="B382" i="14"/>
  <c r="D381" i="14"/>
  <c r="B381" i="14"/>
  <c r="D380" i="14"/>
  <c r="B380" i="14"/>
  <c r="D379" i="14"/>
  <c r="B379" i="14"/>
  <c r="D378" i="14"/>
  <c r="B378" i="14"/>
  <c r="D377" i="14"/>
  <c r="B377" i="14"/>
  <c r="D376" i="14"/>
  <c r="B376" i="14"/>
  <c r="D375" i="14"/>
  <c r="B375" i="14"/>
  <c r="D374" i="14"/>
  <c r="B374" i="14"/>
  <c r="D373" i="14"/>
  <c r="B373" i="14"/>
  <c r="D372" i="14"/>
  <c r="B372" i="14"/>
  <c r="D371" i="14"/>
  <c r="B371" i="14"/>
  <c r="D370" i="14"/>
  <c r="B370" i="14"/>
  <c r="D369" i="14"/>
  <c r="B369" i="14"/>
  <c r="D368" i="14"/>
  <c r="B368" i="14"/>
  <c r="D367" i="14"/>
  <c r="B367" i="14"/>
  <c r="D366" i="14"/>
  <c r="B366" i="14"/>
  <c r="D365" i="14"/>
  <c r="B365" i="14"/>
  <c r="D364" i="14"/>
  <c r="B364" i="14"/>
  <c r="D363" i="14"/>
  <c r="B363" i="14"/>
  <c r="D362" i="14"/>
  <c r="B362" i="14"/>
  <c r="D361" i="14"/>
  <c r="B361" i="14"/>
  <c r="D360" i="14"/>
  <c r="B360" i="14"/>
  <c r="D359" i="14"/>
  <c r="B359" i="14"/>
  <c r="D358" i="14"/>
  <c r="B358" i="14"/>
  <c r="D357" i="14"/>
  <c r="B357" i="14"/>
  <c r="D356" i="14"/>
  <c r="B356" i="14"/>
  <c r="D355" i="14"/>
  <c r="B355" i="14"/>
  <c r="D354" i="14"/>
  <c r="B354" i="14"/>
  <c r="D353" i="14"/>
  <c r="B353" i="14"/>
  <c r="D352" i="14"/>
  <c r="B352" i="14"/>
  <c r="D351" i="14"/>
  <c r="B351" i="14"/>
  <c r="D350" i="14"/>
  <c r="B350" i="14"/>
  <c r="D349" i="14"/>
  <c r="B349" i="14"/>
  <c r="D348" i="14"/>
  <c r="B348" i="14"/>
  <c r="D347" i="14"/>
  <c r="B347" i="14"/>
  <c r="D346" i="14"/>
  <c r="B346" i="14"/>
  <c r="D345" i="14"/>
  <c r="B345" i="14"/>
  <c r="D344" i="14"/>
  <c r="B344" i="14"/>
  <c r="D343" i="14"/>
  <c r="B343" i="14"/>
  <c r="D342" i="14"/>
  <c r="B342" i="14"/>
  <c r="D341" i="14"/>
  <c r="B341" i="14"/>
  <c r="D340" i="14"/>
  <c r="B340" i="14"/>
  <c r="D339" i="14"/>
  <c r="B339" i="14"/>
  <c r="D338" i="14"/>
  <c r="B338" i="14"/>
  <c r="D337" i="14"/>
  <c r="B337" i="14"/>
  <c r="D336" i="14"/>
  <c r="B336" i="14"/>
  <c r="D335" i="14"/>
  <c r="B335" i="14"/>
  <c r="D334" i="14"/>
  <c r="B334" i="14"/>
  <c r="D333" i="14"/>
  <c r="B333" i="14"/>
  <c r="D332" i="14"/>
  <c r="B332" i="14"/>
  <c r="D331" i="14"/>
  <c r="B331" i="14"/>
  <c r="D330" i="14"/>
  <c r="B330" i="14"/>
  <c r="D329" i="14"/>
  <c r="B329" i="14"/>
  <c r="D328" i="14"/>
  <c r="B328" i="14"/>
  <c r="D327" i="14"/>
  <c r="B327" i="14"/>
  <c r="D326" i="14"/>
  <c r="B326" i="14"/>
  <c r="D325" i="14"/>
  <c r="B325" i="14"/>
  <c r="D324" i="14"/>
  <c r="B324" i="14"/>
  <c r="D323" i="14"/>
  <c r="B323" i="14"/>
  <c r="D322" i="14"/>
  <c r="B322" i="14"/>
  <c r="D321" i="14"/>
  <c r="B321" i="14"/>
  <c r="D320" i="14"/>
  <c r="B320" i="14"/>
  <c r="D319" i="14"/>
  <c r="B319" i="14"/>
  <c r="D318" i="14"/>
  <c r="B318" i="14"/>
  <c r="D317" i="14"/>
  <c r="B317" i="14"/>
  <c r="D316" i="14"/>
  <c r="B316" i="14"/>
  <c r="D315" i="14"/>
  <c r="B315" i="14"/>
  <c r="D314" i="14"/>
  <c r="B314" i="14"/>
  <c r="D313" i="14"/>
  <c r="B313" i="14"/>
  <c r="D312" i="14"/>
  <c r="B312" i="14"/>
  <c r="D311" i="14"/>
  <c r="B311" i="14"/>
  <c r="D310" i="14"/>
  <c r="B310" i="14"/>
  <c r="D309" i="14"/>
  <c r="B309" i="14"/>
  <c r="D308" i="14"/>
  <c r="B308" i="14"/>
  <c r="D307" i="14"/>
  <c r="B307" i="14"/>
  <c r="D306" i="14"/>
  <c r="B306" i="14"/>
  <c r="D305" i="14"/>
  <c r="B305" i="14"/>
  <c r="D304" i="14"/>
  <c r="B304" i="14"/>
  <c r="D303" i="14"/>
  <c r="B303" i="14"/>
  <c r="D302" i="14"/>
  <c r="B302" i="14"/>
  <c r="D301" i="14"/>
  <c r="B301" i="14"/>
  <c r="D300" i="14"/>
  <c r="B300" i="14"/>
  <c r="D299" i="14"/>
  <c r="B299" i="14"/>
  <c r="D298" i="14"/>
  <c r="B298" i="14"/>
  <c r="D297" i="14"/>
  <c r="B297" i="14"/>
  <c r="D296" i="14"/>
  <c r="B296" i="14"/>
  <c r="D295" i="14"/>
  <c r="B295" i="14"/>
  <c r="D294" i="14"/>
  <c r="B294" i="14"/>
  <c r="D293" i="14"/>
  <c r="B293" i="14"/>
  <c r="D292" i="14"/>
  <c r="B292" i="14"/>
  <c r="D291" i="14"/>
  <c r="B291" i="14"/>
  <c r="D290" i="14"/>
  <c r="B290" i="14"/>
  <c r="D289" i="14"/>
  <c r="B289" i="14"/>
  <c r="D288" i="14"/>
  <c r="B288" i="14"/>
  <c r="D287" i="14"/>
  <c r="B287" i="14"/>
  <c r="D286" i="14"/>
  <c r="B286" i="14"/>
  <c r="D285" i="14"/>
  <c r="B285" i="14"/>
  <c r="D284" i="14"/>
  <c r="B284" i="14"/>
  <c r="D283" i="14"/>
  <c r="B283" i="14"/>
  <c r="D282" i="14"/>
  <c r="B282" i="14"/>
  <c r="D281" i="14"/>
  <c r="B281" i="14"/>
  <c r="D280" i="14"/>
  <c r="B280" i="14"/>
  <c r="D279" i="14"/>
  <c r="B279" i="14"/>
  <c r="D278" i="14"/>
  <c r="B278" i="14"/>
  <c r="D277" i="14"/>
  <c r="B277" i="14"/>
  <c r="D276" i="14"/>
  <c r="B276" i="14"/>
  <c r="D275" i="14"/>
  <c r="B275" i="14"/>
  <c r="D274" i="14"/>
  <c r="B274" i="14"/>
  <c r="D273" i="14"/>
  <c r="B273" i="14"/>
  <c r="D272" i="14"/>
  <c r="B272" i="14"/>
  <c r="D271" i="14"/>
  <c r="B271" i="14"/>
  <c r="D270" i="14"/>
  <c r="B270" i="14"/>
  <c r="D269" i="14"/>
  <c r="B269" i="14"/>
  <c r="D268" i="14"/>
  <c r="B268" i="14"/>
  <c r="D267" i="14"/>
  <c r="B267" i="14"/>
  <c r="D266" i="14"/>
  <c r="B266" i="14"/>
  <c r="D265" i="14"/>
  <c r="B265" i="14"/>
  <c r="D264" i="14"/>
  <c r="B264" i="14"/>
  <c r="D263" i="14"/>
  <c r="B263" i="14"/>
  <c r="D262" i="14"/>
  <c r="B262" i="14"/>
  <c r="D261" i="14"/>
  <c r="B261" i="14"/>
  <c r="D260" i="14"/>
  <c r="B260" i="14"/>
  <c r="D259" i="14"/>
  <c r="B259" i="14"/>
  <c r="D258" i="14"/>
  <c r="B258" i="14"/>
  <c r="D257" i="14"/>
  <c r="B257" i="14"/>
  <c r="D256" i="14"/>
  <c r="B256" i="14"/>
  <c r="D255" i="14"/>
  <c r="B255" i="14"/>
  <c r="D254" i="14"/>
  <c r="B254" i="14"/>
  <c r="D253" i="14"/>
  <c r="B253" i="14"/>
  <c r="D252" i="14"/>
  <c r="B252" i="14"/>
  <c r="D251" i="14"/>
  <c r="B251" i="14"/>
  <c r="D250" i="14"/>
  <c r="B250" i="14"/>
  <c r="D249" i="14"/>
  <c r="B249" i="14"/>
  <c r="D248" i="14"/>
  <c r="B248" i="14"/>
  <c r="D247" i="14"/>
  <c r="B247" i="14"/>
  <c r="D246" i="14"/>
  <c r="B246" i="14"/>
  <c r="D245" i="14"/>
  <c r="B245" i="14"/>
  <c r="D244" i="14"/>
  <c r="B244" i="14"/>
  <c r="D243" i="14"/>
  <c r="B243" i="14"/>
  <c r="D242" i="14"/>
  <c r="B242" i="14"/>
  <c r="D241" i="14"/>
  <c r="B241" i="14"/>
  <c r="D240" i="14"/>
  <c r="B240" i="14"/>
  <c r="D239" i="14"/>
  <c r="B239" i="14"/>
  <c r="D238" i="14"/>
  <c r="B238" i="14"/>
  <c r="D237" i="14"/>
  <c r="B237" i="14"/>
  <c r="D236" i="14"/>
  <c r="B236" i="14"/>
  <c r="D235" i="14"/>
  <c r="B235" i="14"/>
  <c r="D234" i="14"/>
  <c r="B234" i="14"/>
  <c r="D233" i="14"/>
  <c r="B233" i="14"/>
  <c r="D232" i="14"/>
  <c r="B232" i="14"/>
  <c r="D231" i="14"/>
  <c r="B231" i="14"/>
  <c r="D230" i="14"/>
  <c r="B230" i="14"/>
  <c r="D229" i="14"/>
  <c r="B229" i="14"/>
  <c r="D228" i="14"/>
  <c r="B228" i="14"/>
  <c r="D227" i="14"/>
  <c r="B227" i="14"/>
  <c r="D226" i="14"/>
  <c r="B226" i="14"/>
  <c r="D225" i="14"/>
  <c r="B225" i="14"/>
  <c r="D224" i="14"/>
  <c r="B224" i="14"/>
  <c r="D223" i="14"/>
  <c r="B223" i="14"/>
  <c r="D222" i="14"/>
  <c r="B222" i="14"/>
  <c r="D221" i="14"/>
  <c r="B221" i="14"/>
  <c r="D220" i="14"/>
  <c r="B220" i="14"/>
  <c r="D219" i="14"/>
  <c r="B219" i="14"/>
  <c r="D218" i="14"/>
  <c r="B218" i="14"/>
  <c r="D217" i="14"/>
  <c r="B217" i="14"/>
  <c r="D216" i="14"/>
  <c r="B216" i="14"/>
  <c r="D215" i="14"/>
  <c r="B215" i="14"/>
  <c r="D214" i="14"/>
  <c r="B214" i="14"/>
  <c r="D213" i="14"/>
  <c r="B213" i="14"/>
  <c r="D212" i="14"/>
  <c r="B212" i="14"/>
  <c r="D211" i="14"/>
  <c r="B211" i="14"/>
  <c r="D210" i="14"/>
  <c r="B210" i="14"/>
  <c r="D209" i="14"/>
  <c r="B209" i="14"/>
  <c r="D208" i="14"/>
  <c r="B208" i="14"/>
  <c r="D207" i="14"/>
  <c r="B207" i="14"/>
  <c r="D206" i="14"/>
  <c r="B206" i="14"/>
  <c r="D205" i="14"/>
  <c r="B205" i="14"/>
  <c r="D204" i="14"/>
  <c r="B204" i="14"/>
  <c r="D203" i="14"/>
  <c r="B203" i="14"/>
  <c r="D202" i="14"/>
  <c r="B202" i="14"/>
  <c r="D201" i="14"/>
  <c r="B201" i="14"/>
  <c r="D200" i="14"/>
  <c r="B200" i="14"/>
  <c r="D199" i="14"/>
  <c r="B199" i="14"/>
  <c r="D198" i="14"/>
  <c r="B198" i="14"/>
  <c r="D197" i="14"/>
  <c r="B197" i="14"/>
  <c r="D196" i="14"/>
  <c r="B196" i="14"/>
  <c r="D195" i="14"/>
  <c r="B195" i="14"/>
  <c r="D194" i="14"/>
  <c r="B194" i="14"/>
  <c r="D193" i="14"/>
  <c r="B193" i="14"/>
  <c r="D192" i="14"/>
  <c r="B192" i="14"/>
  <c r="D191" i="14"/>
  <c r="B191" i="14"/>
  <c r="D190" i="14"/>
  <c r="B190" i="14"/>
  <c r="D189" i="14"/>
  <c r="B189" i="14"/>
  <c r="D188" i="14"/>
  <c r="B188" i="14"/>
  <c r="D187" i="14"/>
  <c r="B187" i="14"/>
  <c r="D186" i="14"/>
  <c r="B186" i="14"/>
  <c r="D185" i="14"/>
  <c r="B185" i="14"/>
  <c r="D184" i="14"/>
  <c r="B184" i="14"/>
  <c r="D183" i="14"/>
  <c r="B183" i="14"/>
  <c r="D182" i="14"/>
  <c r="B182" i="14"/>
  <c r="D181" i="14"/>
  <c r="B181" i="14"/>
  <c r="D180" i="14"/>
  <c r="B180" i="14"/>
  <c r="D179" i="14"/>
  <c r="B179" i="14"/>
  <c r="D178" i="14"/>
  <c r="B178" i="14"/>
  <c r="D177" i="14"/>
  <c r="B177" i="14"/>
  <c r="D176" i="14"/>
  <c r="B176" i="14"/>
  <c r="D175" i="14"/>
  <c r="B175" i="14"/>
  <c r="D174" i="14"/>
  <c r="B174" i="14"/>
  <c r="D173" i="14"/>
  <c r="B173" i="14"/>
  <c r="D172" i="14"/>
  <c r="B172" i="14"/>
  <c r="D171" i="14"/>
  <c r="B171" i="14"/>
  <c r="D170" i="14"/>
  <c r="B170" i="14"/>
  <c r="D169" i="14"/>
  <c r="B169" i="14"/>
  <c r="D168" i="14"/>
  <c r="B168" i="14"/>
  <c r="D167" i="14"/>
  <c r="B167" i="14"/>
  <c r="D166" i="14"/>
  <c r="B166" i="14"/>
  <c r="D165" i="14"/>
  <c r="B165" i="14"/>
  <c r="D164" i="14"/>
  <c r="B164" i="14"/>
  <c r="D163" i="14"/>
  <c r="B163" i="14"/>
  <c r="D162" i="14"/>
  <c r="B162" i="14"/>
  <c r="D161" i="14"/>
  <c r="B161" i="14"/>
  <c r="D160" i="14"/>
  <c r="B160" i="14"/>
  <c r="D159" i="14"/>
  <c r="B159" i="14"/>
  <c r="D158" i="14"/>
  <c r="B158" i="14"/>
  <c r="D157" i="14"/>
  <c r="B157" i="14"/>
  <c r="D156" i="14"/>
  <c r="B156" i="14"/>
  <c r="D155" i="14"/>
  <c r="B155" i="14"/>
  <c r="D154" i="14"/>
  <c r="B154" i="14"/>
  <c r="D153" i="14"/>
  <c r="B153" i="14"/>
  <c r="D152" i="14"/>
  <c r="B152" i="14"/>
  <c r="D151" i="14"/>
  <c r="B151" i="14"/>
  <c r="D150" i="14"/>
  <c r="B150" i="14"/>
  <c r="D149" i="14"/>
  <c r="B149" i="14"/>
  <c r="D148" i="14"/>
  <c r="B148" i="14"/>
  <c r="D147" i="14"/>
  <c r="B147" i="14"/>
  <c r="D146" i="14"/>
  <c r="B146" i="14"/>
  <c r="D145" i="14"/>
  <c r="B145" i="14"/>
  <c r="D144" i="14"/>
  <c r="B144" i="14"/>
  <c r="D143" i="14"/>
  <c r="B143" i="14"/>
  <c r="D142" i="14"/>
  <c r="B142" i="14"/>
  <c r="D141" i="14"/>
  <c r="B141" i="14"/>
  <c r="D140" i="14"/>
  <c r="B140" i="14"/>
  <c r="D139" i="14"/>
  <c r="B139" i="14"/>
  <c r="D138" i="14"/>
  <c r="B138" i="14"/>
  <c r="D137" i="14"/>
  <c r="B137" i="14"/>
  <c r="D136" i="14"/>
  <c r="B136" i="14"/>
  <c r="D135" i="14"/>
  <c r="B135" i="14"/>
  <c r="D134" i="14"/>
  <c r="B134" i="14"/>
  <c r="D133" i="14"/>
  <c r="B133" i="14"/>
  <c r="D132" i="14"/>
  <c r="B132" i="14"/>
  <c r="D131" i="14"/>
  <c r="B131" i="14"/>
  <c r="D130" i="14"/>
  <c r="B130" i="14"/>
  <c r="D129" i="14"/>
  <c r="B129" i="14"/>
  <c r="D128" i="14"/>
  <c r="B128" i="14"/>
  <c r="D127" i="14"/>
  <c r="B127" i="14"/>
  <c r="D126" i="14"/>
  <c r="B126" i="14"/>
  <c r="D125" i="14"/>
  <c r="B125" i="14"/>
  <c r="D124" i="14"/>
  <c r="B124" i="14"/>
  <c r="D123" i="14"/>
  <c r="B123" i="14"/>
  <c r="D122" i="14"/>
  <c r="B122" i="14"/>
  <c r="D121" i="14"/>
  <c r="B121" i="14"/>
  <c r="D120" i="14"/>
  <c r="B120" i="14"/>
  <c r="D119" i="14"/>
  <c r="B119" i="14"/>
  <c r="D118" i="14"/>
  <c r="B118" i="14"/>
  <c r="D117" i="14"/>
  <c r="B117" i="14"/>
  <c r="D116" i="14"/>
  <c r="B116" i="14"/>
  <c r="D115" i="14"/>
  <c r="B115" i="14"/>
  <c r="D114" i="14"/>
  <c r="B114" i="14"/>
  <c r="D113" i="14"/>
  <c r="B113" i="14"/>
  <c r="D112" i="14"/>
  <c r="B112" i="14"/>
  <c r="D111" i="14"/>
  <c r="B111" i="14"/>
  <c r="D110" i="14"/>
  <c r="B110" i="14"/>
  <c r="D109" i="14"/>
  <c r="B109" i="14"/>
  <c r="D108" i="14"/>
  <c r="B108" i="14"/>
  <c r="D107" i="14"/>
  <c r="B107" i="14"/>
  <c r="D106" i="14"/>
  <c r="B106" i="14"/>
  <c r="D105" i="14"/>
  <c r="B105" i="14"/>
  <c r="D104" i="14"/>
  <c r="B104" i="14"/>
  <c r="D103" i="14"/>
  <c r="B103" i="14"/>
  <c r="D102" i="14"/>
  <c r="B102" i="14"/>
  <c r="D101" i="14"/>
  <c r="B101" i="14"/>
  <c r="D100" i="14"/>
  <c r="B100" i="14"/>
  <c r="D99" i="14"/>
  <c r="B99" i="14"/>
  <c r="D98" i="14"/>
  <c r="B98" i="14"/>
  <c r="D97" i="14"/>
  <c r="B97" i="14"/>
  <c r="D96" i="14"/>
  <c r="B96" i="14"/>
  <c r="D95" i="14"/>
  <c r="B95" i="14"/>
  <c r="D94" i="14"/>
  <c r="B94" i="14"/>
  <c r="D93" i="14"/>
  <c r="B93" i="14"/>
  <c r="D92" i="14"/>
  <c r="B92" i="14"/>
  <c r="D91" i="14"/>
  <c r="B91" i="14"/>
  <c r="D90" i="14"/>
  <c r="B90" i="14"/>
  <c r="D89" i="14"/>
  <c r="B89" i="14"/>
  <c r="D88" i="14"/>
  <c r="B88" i="14"/>
  <c r="D87" i="14"/>
  <c r="B87" i="14"/>
  <c r="D86" i="14"/>
  <c r="B86" i="14"/>
  <c r="D85" i="14"/>
  <c r="B85" i="14"/>
  <c r="D84" i="14"/>
  <c r="B84" i="14"/>
  <c r="D83" i="14"/>
  <c r="B83" i="14"/>
  <c r="D82" i="14"/>
  <c r="B82" i="14"/>
  <c r="D81" i="14"/>
  <c r="B81" i="14"/>
  <c r="D80" i="14"/>
  <c r="B80" i="14"/>
  <c r="D79" i="14"/>
  <c r="B79" i="14"/>
  <c r="D78" i="14"/>
  <c r="B78" i="14"/>
  <c r="D77" i="14"/>
  <c r="B77" i="14"/>
  <c r="D76" i="14"/>
  <c r="B76" i="14"/>
  <c r="D75" i="14"/>
  <c r="B75" i="14"/>
  <c r="D74" i="14"/>
  <c r="B74" i="14"/>
  <c r="D73" i="14"/>
  <c r="B73" i="14"/>
  <c r="D72" i="14"/>
  <c r="B72" i="14"/>
  <c r="D71" i="14"/>
  <c r="B71" i="14"/>
  <c r="D70" i="14"/>
  <c r="B70" i="14"/>
  <c r="D69" i="14"/>
  <c r="B69" i="14"/>
  <c r="D68" i="14"/>
  <c r="B68" i="14"/>
  <c r="D67" i="14"/>
  <c r="B67" i="14"/>
  <c r="D66" i="14"/>
  <c r="B66" i="14"/>
  <c r="D65" i="14"/>
  <c r="B65" i="14"/>
  <c r="D64" i="14"/>
  <c r="B64" i="14"/>
  <c r="D63" i="14"/>
  <c r="B63" i="14"/>
  <c r="D62" i="14"/>
  <c r="B62" i="14"/>
  <c r="D61" i="14"/>
  <c r="B61" i="14"/>
  <c r="D60" i="14"/>
  <c r="B60" i="14"/>
  <c r="D59" i="14"/>
  <c r="B59" i="14"/>
  <c r="D58" i="14"/>
  <c r="B58" i="14"/>
  <c r="D57" i="14"/>
  <c r="B57" i="14"/>
  <c r="D56" i="14"/>
  <c r="B56" i="14"/>
  <c r="D55" i="14"/>
  <c r="B55" i="14"/>
  <c r="D54" i="14"/>
  <c r="B54" i="14"/>
  <c r="D53" i="14"/>
  <c r="B53" i="14"/>
  <c r="D52" i="14"/>
  <c r="B52" i="14"/>
  <c r="D51" i="14"/>
  <c r="B51" i="14"/>
  <c r="D50" i="14"/>
  <c r="B50" i="14"/>
  <c r="D49" i="14"/>
  <c r="B49" i="14"/>
  <c r="D48" i="14"/>
  <c r="B48" i="14"/>
  <c r="D47" i="14"/>
  <c r="B47" i="14"/>
  <c r="D46" i="14"/>
  <c r="B46" i="14"/>
  <c r="D45" i="14"/>
  <c r="B45" i="14"/>
  <c r="D44" i="14"/>
  <c r="B44" i="14"/>
  <c r="D43" i="14"/>
  <c r="B43" i="14"/>
  <c r="D42" i="14"/>
  <c r="B42" i="14"/>
  <c r="D41" i="14"/>
  <c r="B41" i="14"/>
  <c r="D40" i="14"/>
  <c r="B40" i="14"/>
  <c r="D39" i="14"/>
  <c r="B39" i="14"/>
  <c r="D38" i="14"/>
  <c r="B38" i="14"/>
  <c r="D37" i="14"/>
  <c r="B37" i="14"/>
  <c r="D36" i="14"/>
  <c r="B36" i="14"/>
  <c r="D35" i="14"/>
  <c r="B35" i="14"/>
  <c r="D34" i="14"/>
  <c r="B34" i="14"/>
  <c r="D33" i="14"/>
  <c r="B33" i="14"/>
  <c r="D32" i="14"/>
  <c r="B32" i="14"/>
  <c r="D31" i="14"/>
  <c r="B31" i="14"/>
  <c r="D30" i="14"/>
  <c r="B30" i="14"/>
  <c r="D29" i="14"/>
  <c r="B29" i="14"/>
  <c r="D28" i="14"/>
  <c r="B28" i="14"/>
  <c r="D27" i="14"/>
  <c r="B27" i="14"/>
  <c r="D26" i="14"/>
  <c r="B26" i="14"/>
  <c r="D25" i="14"/>
  <c r="B25" i="14"/>
  <c r="D24" i="14"/>
  <c r="B24" i="14"/>
  <c r="D23" i="14"/>
  <c r="B23" i="14"/>
  <c r="D22" i="14"/>
  <c r="B22" i="14"/>
  <c r="D21" i="14"/>
  <c r="B21" i="14"/>
  <c r="D20" i="14"/>
  <c r="B20" i="14"/>
  <c r="D19" i="14"/>
  <c r="B19" i="14"/>
  <c r="D18" i="14"/>
  <c r="B18" i="14"/>
  <c r="B17" i="14"/>
  <c r="B16" i="14"/>
  <c r="B15" i="14"/>
  <c r="B14" i="14"/>
  <c r="B13" i="14"/>
  <c r="B12" i="14"/>
  <c r="B11" i="14"/>
  <c r="B10" i="14"/>
  <c r="B9" i="14"/>
  <c r="B8" i="14"/>
  <c r="B7" i="14"/>
  <c r="B6" i="14"/>
  <c r="E902" i="13"/>
  <c r="D902" i="13"/>
  <c r="C902" i="13"/>
  <c r="B902" i="13"/>
  <c r="E901" i="13"/>
  <c r="D901" i="13"/>
  <c r="C901" i="13"/>
  <c r="B901" i="13"/>
  <c r="E900" i="13"/>
  <c r="D900" i="13"/>
  <c r="C900" i="13"/>
  <c r="B900" i="13"/>
  <c r="E899" i="13"/>
  <c r="D899" i="13"/>
  <c r="C899" i="13"/>
  <c r="B899" i="13"/>
  <c r="E898" i="13"/>
  <c r="D898" i="13"/>
  <c r="C898" i="13"/>
  <c r="B898" i="13"/>
  <c r="E897" i="13"/>
  <c r="D897" i="13"/>
  <c r="C897" i="13"/>
  <c r="B897" i="13"/>
  <c r="E896" i="13"/>
  <c r="D896" i="13"/>
  <c r="C896" i="13"/>
  <c r="B896" i="13"/>
  <c r="E895" i="13"/>
  <c r="D895" i="13"/>
  <c r="C895" i="13"/>
  <c r="B895" i="13"/>
  <c r="E894" i="13"/>
  <c r="D894" i="13"/>
  <c r="C894" i="13"/>
  <c r="B894" i="13"/>
  <c r="E893" i="13"/>
  <c r="D893" i="13"/>
  <c r="C893" i="13"/>
  <c r="B893" i="13"/>
  <c r="E892" i="13"/>
  <c r="D892" i="13"/>
  <c r="C892" i="13"/>
  <c r="B892" i="13"/>
  <c r="E891" i="13"/>
  <c r="D891" i="13"/>
  <c r="C891" i="13"/>
  <c r="B891" i="13"/>
  <c r="E890" i="13"/>
  <c r="D890" i="13"/>
  <c r="C890" i="13"/>
  <c r="B890" i="13"/>
  <c r="E889" i="13"/>
  <c r="D889" i="13"/>
  <c r="C889" i="13"/>
  <c r="B889" i="13"/>
  <c r="E888" i="13"/>
  <c r="D888" i="13"/>
  <c r="C888" i="13"/>
  <c r="B888" i="13"/>
  <c r="E887" i="13"/>
  <c r="D887" i="13"/>
  <c r="C887" i="13"/>
  <c r="B887" i="13"/>
  <c r="E886" i="13"/>
  <c r="D886" i="13"/>
  <c r="C886" i="13"/>
  <c r="B886" i="13"/>
  <c r="E885" i="13"/>
  <c r="D885" i="13"/>
  <c r="C885" i="13"/>
  <c r="B885" i="13"/>
  <c r="E884" i="13"/>
  <c r="D884" i="13"/>
  <c r="C884" i="13"/>
  <c r="B884" i="13"/>
  <c r="E883" i="13"/>
  <c r="D883" i="13"/>
  <c r="C883" i="13"/>
  <c r="B883" i="13"/>
  <c r="E882" i="13"/>
  <c r="D882" i="13"/>
  <c r="C882" i="13"/>
  <c r="B882" i="13"/>
  <c r="E881" i="13"/>
  <c r="D881" i="13"/>
  <c r="C881" i="13"/>
  <c r="B881" i="13"/>
  <c r="E880" i="13"/>
  <c r="D880" i="13"/>
  <c r="C880" i="13"/>
  <c r="B880" i="13"/>
  <c r="E879" i="13"/>
  <c r="D879" i="13"/>
  <c r="C879" i="13"/>
  <c r="B879" i="13"/>
  <c r="E878" i="13"/>
  <c r="D878" i="13"/>
  <c r="C878" i="13"/>
  <c r="B878" i="13"/>
  <c r="E877" i="13"/>
  <c r="D877" i="13"/>
  <c r="C877" i="13"/>
  <c r="B877" i="13"/>
  <c r="E876" i="13"/>
  <c r="D876" i="13"/>
  <c r="C876" i="13"/>
  <c r="B876" i="13"/>
  <c r="E875" i="13"/>
  <c r="D875" i="13"/>
  <c r="C875" i="13"/>
  <c r="B875" i="13"/>
  <c r="E874" i="13"/>
  <c r="D874" i="13"/>
  <c r="C874" i="13"/>
  <c r="B874" i="13"/>
  <c r="E873" i="13"/>
  <c r="D873" i="13"/>
  <c r="C873" i="13"/>
  <c r="B873" i="13"/>
  <c r="E872" i="13"/>
  <c r="D872" i="13"/>
  <c r="C872" i="13"/>
  <c r="B872" i="13"/>
  <c r="E871" i="13"/>
  <c r="D871" i="13"/>
  <c r="C871" i="13"/>
  <c r="B871" i="13"/>
  <c r="E870" i="13"/>
  <c r="D870" i="13"/>
  <c r="C870" i="13"/>
  <c r="B870" i="13"/>
  <c r="E869" i="13"/>
  <c r="D869" i="13"/>
  <c r="C869" i="13"/>
  <c r="B869" i="13"/>
  <c r="E868" i="13"/>
  <c r="D868" i="13"/>
  <c r="C868" i="13"/>
  <c r="B868" i="13"/>
  <c r="E867" i="13"/>
  <c r="D867" i="13"/>
  <c r="C867" i="13"/>
  <c r="B867" i="13"/>
  <c r="E866" i="13"/>
  <c r="D866" i="13"/>
  <c r="C866" i="13"/>
  <c r="B866" i="13"/>
  <c r="E865" i="13"/>
  <c r="D865" i="13"/>
  <c r="C865" i="13"/>
  <c r="B865" i="13"/>
  <c r="E864" i="13"/>
  <c r="D864" i="13"/>
  <c r="C864" i="13"/>
  <c r="B864" i="13"/>
  <c r="E863" i="13"/>
  <c r="D863" i="13"/>
  <c r="C863" i="13"/>
  <c r="B863" i="13"/>
  <c r="E862" i="13"/>
  <c r="D862" i="13"/>
  <c r="C862" i="13"/>
  <c r="B862" i="13"/>
  <c r="E861" i="13"/>
  <c r="D861" i="13"/>
  <c r="C861" i="13"/>
  <c r="B861" i="13"/>
  <c r="E860" i="13"/>
  <c r="D860" i="13"/>
  <c r="C860" i="13"/>
  <c r="B860" i="13"/>
  <c r="E859" i="13"/>
  <c r="D859" i="13"/>
  <c r="C859" i="13"/>
  <c r="B859" i="13"/>
  <c r="E858" i="13"/>
  <c r="D858" i="13"/>
  <c r="C858" i="13"/>
  <c r="B858" i="13"/>
  <c r="E857" i="13"/>
  <c r="D857" i="13"/>
  <c r="C857" i="13"/>
  <c r="B857" i="13"/>
  <c r="E856" i="13"/>
  <c r="D856" i="13"/>
  <c r="C856" i="13"/>
  <c r="B856" i="13"/>
  <c r="E855" i="13"/>
  <c r="D855" i="13"/>
  <c r="C855" i="13"/>
  <c r="B855" i="13"/>
  <c r="E854" i="13"/>
  <c r="D854" i="13"/>
  <c r="C854" i="13"/>
  <c r="B854" i="13"/>
  <c r="E853" i="13"/>
  <c r="D853" i="13"/>
  <c r="C853" i="13"/>
  <c r="B853" i="13"/>
  <c r="E852" i="13"/>
  <c r="D852" i="13"/>
  <c r="C852" i="13"/>
  <c r="B852" i="13"/>
  <c r="E851" i="13"/>
  <c r="D851" i="13"/>
  <c r="C851" i="13"/>
  <c r="B851" i="13"/>
  <c r="E850" i="13"/>
  <c r="D850" i="13"/>
  <c r="C850" i="13"/>
  <c r="B850" i="13"/>
  <c r="E849" i="13"/>
  <c r="D849" i="13"/>
  <c r="C849" i="13"/>
  <c r="B849" i="13"/>
  <c r="E848" i="13"/>
  <c r="D848" i="13"/>
  <c r="C848" i="13"/>
  <c r="B848" i="13"/>
  <c r="E847" i="13"/>
  <c r="D847" i="13"/>
  <c r="C847" i="13"/>
  <c r="B847" i="13"/>
  <c r="E846" i="13"/>
  <c r="D846" i="13"/>
  <c r="C846" i="13"/>
  <c r="B846" i="13"/>
  <c r="E845" i="13"/>
  <c r="D845" i="13"/>
  <c r="C845" i="13"/>
  <c r="B845" i="13"/>
  <c r="E844" i="13"/>
  <c r="D844" i="13"/>
  <c r="C844" i="13"/>
  <c r="B844" i="13"/>
  <c r="E843" i="13"/>
  <c r="D843" i="13"/>
  <c r="C843" i="13"/>
  <c r="B843" i="13"/>
  <c r="E842" i="13"/>
  <c r="D842" i="13"/>
  <c r="C842" i="13"/>
  <c r="B842" i="13"/>
  <c r="E841" i="13"/>
  <c r="D841" i="13"/>
  <c r="C841" i="13"/>
  <c r="B841" i="13"/>
  <c r="E840" i="13"/>
  <c r="D840" i="13"/>
  <c r="C840" i="13"/>
  <c r="B840" i="13"/>
  <c r="E839" i="13"/>
  <c r="D839" i="13"/>
  <c r="C839" i="13"/>
  <c r="B839" i="13"/>
  <c r="E838" i="13"/>
  <c r="D838" i="13"/>
  <c r="C838" i="13"/>
  <c r="B838" i="13"/>
  <c r="E837" i="13"/>
  <c r="D837" i="13"/>
  <c r="C837" i="13"/>
  <c r="B837" i="13"/>
  <c r="E836" i="13"/>
  <c r="D836" i="13"/>
  <c r="C836" i="13"/>
  <c r="B836" i="13"/>
  <c r="E835" i="13"/>
  <c r="D835" i="13"/>
  <c r="C835" i="13"/>
  <c r="B835" i="13"/>
  <c r="E834" i="13"/>
  <c r="D834" i="13"/>
  <c r="C834" i="13"/>
  <c r="B834" i="13"/>
  <c r="E833" i="13"/>
  <c r="D833" i="13"/>
  <c r="C833" i="13"/>
  <c r="B833" i="13"/>
  <c r="E832" i="13"/>
  <c r="D832" i="13"/>
  <c r="C832" i="13"/>
  <c r="B832" i="13"/>
  <c r="E831" i="13"/>
  <c r="D831" i="13"/>
  <c r="C831" i="13"/>
  <c r="B831" i="13"/>
  <c r="E830" i="13"/>
  <c r="D830" i="13"/>
  <c r="C830" i="13"/>
  <c r="B830" i="13"/>
  <c r="E829" i="13"/>
  <c r="D829" i="13"/>
  <c r="C829" i="13"/>
  <c r="B829" i="13"/>
  <c r="E828" i="13"/>
  <c r="D828" i="13"/>
  <c r="C828" i="13"/>
  <c r="B828" i="13"/>
  <c r="E827" i="13"/>
  <c r="D827" i="13"/>
  <c r="C827" i="13"/>
  <c r="B827" i="13"/>
  <c r="E826" i="13"/>
  <c r="D826" i="13"/>
  <c r="C826" i="13"/>
  <c r="B826" i="13"/>
  <c r="E825" i="13"/>
  <c r="D825" i="13"/>
  <c r="C825" i="13"/>
  <c r="B825" i="13"/>
  <c r="E824" i="13"/>
  <c r="D824" i="13"/>
  <c r="C824" i="13"/>
  <c r="B824" i="13"/>
  <c r="E823" i="13"/>
  <c r="D823" i="13"/>
  <c r="C823" i="13"/>
  <c r="B823" i="13"/>
  <c r="E822" i="13"/>
  <c r="D822" i="13"/>
  <c r="C822" i="13"/>
  <c r="B822" i="13"/>
  <c r="E821" i="13"/>
  <c r="D821" i="13"/>
  <c r="C821" i="13"/>
  <c r="B821" i="13"/>
  <c r="E820" i="13"/>
  <c r="D820" i="13"/>
  <c r="C820" i="13"/>
  <c r="B820" i="13"/>
  <c r="E819" i="13"/>
  <c r="D819" i="13"/>
  <c r="C819" i="13"/>
  <c r="B819" i="13"/>
  <c r="E818" i="13"/>
  <c r="D818" i="13"/>
  <c r="C818" i="13"/>
  <c r="B818" i="13"/>
  <c r="E817" i="13"/>
  <c r="D817" i="13"/>
  <c r="C817" i="13"/>
  <c r="B817" i="13"/>
  <c r="E816" i="13"/>
  <c r="D816" i="13"/>
  <c r="C816" i="13"/>
  <c r="B816" i="13"/>
  <c r="E815" i="13"/>
  <c r="D815" i="13"/>
  <c r="C815" i="13"/>
  <c r="B815" i="13"/>
  <c r="E814" i="13"/>
  <c r="D814" i="13"/>
  <c r="C814" i="13"/>
  <c r="B814" i="13"/>
  <c r="E813" i="13"/>
  <c r="D813" i="13"/>
  <c r="C813" i="13"/>
  <c r="B813" i="13"/>
  <c r="E812" i="13"/>
  <c r="D812" i="13"/>
  <c r="C812" i="13"/>
  <c r="B812" i="13"/>
  <c r="E811" i="13"/>
  <c r="D811" i="13"/>
  <c r="C811" i="13"/>
  <c r="B811" i="13"/>
  <c r="E810" i="13"/>
  <c r="D810" i="13"/>
  <c r="C810" i="13"/>
  <c r="B810" i="13"/>
  <c r="E809" i="13"/>
  <c r="D809" i="13"/>
  <c r="C809" i="13"/>
  <c r="B809" i="13"/>
  <c r="E808" i="13"/>
  <c r="D808" i="13"/>
  <c r="C808" i="13"/>
  <c r="B808" i="13"/>
  <c r="E807" i="13"/>
  <c r="D807" i="13"/>
  <c r="C807" i="13"/>
  <c r="B807" i="13"/>
  <c r="E806" i="13"/>
  <c r="D806" i="13"/>
  <c r="C806" i="13"/>
  <c r="B806" i="13"/>
  <c r="E805" i="13"/>
  <c r="D805" i="13"/>
  <c r="C805" i="13"/>
  <c r="B805" i="13"/>
  <c r="E804" i="13"/>
  <c r="D804" i="13"/>
  <c r="C804" i="13"/>
  <c r="B804" i="13"/>
  <c r="E803" i="13"/>
  <c r="D803" i="13"/>
  <c r="C803" i="13"/>
  <c r="B803" i="13"/>
  <c r="E802" i="13"/>
  <c r="D802" i="13"/>
  <c r="C802" i="13"/>
  <c r="B802" i="13"/>
  <c r="E801" i="13"/>
  <c r="D801" i="13"/>
  <c r="C801" i="13"/>
  <c r="B801" i="13"/>
  <c r="E800" i="13"/>
  <c r="D800" i="13"/>
  <c r="C800" i="13"/>
  <c r="B800" i="13"/>
  <c r="E799" i="13"/>
  <c r="D799" i="13"/>
  <c r="C799" i="13"/>
  <c r="B799" i="13"/>
  <c r="E798" i="13"/>
  <c r="D798" i="13"/>
  <c r="C798" i="13"/>
  <c r="B798" i="13"/>
  <c r="E797" i="13"/>
  <c r="D797" i="13"/>
  <c r="C797" i="13"/>
  <c r="B797" i="13"/>
  <c r="E796" i="13"/>
  <c r="D796" i="13"/>
  <c r="C796" i="13"/>
  <c r="B796" i="13"/>
  <c r="E795" i="13"/>
  <c r="D795" i="13"/>
  <c r="C795" i="13"/>
  <c r="B795" i="13"/>
  <c r="E794" i="13"/>
  <c r="D794" i="13"/>
  <c r="C794" i="13"/>
  <c r="B794" i="13"/>
  <c r="E793" i="13"/>
  <c r="D793" i="13"/>
  <c r="C793" i="13"/>
  <c r="B793" i="13"/>
  <c r="E792" i="13"/>
  <c r="D792" i="13"/>
  <c r="C792" i="13"/>
  <c r="B792" i="13"/>
  <c r="E791" i="13"/>
  <c r="D791" i="13"/>
  <c r="C791" i="13"/>
  <c r="B791" i="13"/>
  <c r="E790" i="13"/>
  <c r="D790" i="13"/>
  <c r="C790" i="13"/>
  <c r="B790" i="13"/>
  <c r="E789" i="13"/>
  <c r="D789" i="13"/>
  <c r="C789" i="13"/>
  <c r="B789" i="13"/>
  <c r="E788" i="13"/>
  <c r="D788" i="13"/>
  <c r="C788" i="13"/>
  <c r="B788" i="13"/>
  <c r="E787" i="13"/>
  <c r="D787" i="13"/>
  <c r="C787" i="13"/>
  <c r="B787" i="13"/>
  <c r="E786" i="13"/>
  <c r="D786" i="13"/>
  <c r="C786" i="13"/>
  <c r="B786" i="13"/>
  <c r="E785" i="13"/>
  <c r="D785" i="13"/>
  <c r="C785" i="13"/>
  <c r="B785" i="13"/>
  <c r="E784" i="13"/>
  <c r="D784" i="13"/>
  <c r="C784" i="13"/>
  <c r="B784" i="13"/>
  <c r="E783" i="13"/>
  <c r="D783" i="13"/>
  <c r="C783" i="13"/>
  <c r="B783" i="13"/>
  <c r="E782" i="13"/>
  <c r="D782" i="13"/>
  <c r="C782" i="13"/>
  <c r="B782" i="13"/>
  <c r="E781" i="13"/>
  <c r="D781" i="13"/>
  <c r="C781" i="13"/>
  <c r="B781" i="13"/>
  <c r="E780" i="13"/>
  <c r="D780" i="13"/>
  <c r="C780" i="13"/>
  <c r="B780" i="13"/>
  <c r="E779" i="13"/>
  <c r="D779" i="13"/>
  <c r="C779" i="13"/>
  <c r="B779" i="13"/>
  <c r="E778" i="13"/>
  <c r="D778" i="13"/>
  <c r="C778" i="13"/>
  <c r="B778" i="13"/>
  <c r="E777" i="13"/>
  <c r="D777" i="13"/>
  <c r="C777" i="13"/>
  <c r="B777" i="13"/>
  <c r="E776" i="13"/>
  <c r="D776" i="13"/>
  <c r="C776" i="13"/>
  <c r="B776" i="13"/>
  <c r="E775" i="13"/>
  <c r="D775" i="13"/>
  <c r="C775" i="13"/>
  <c r="B775" i="13"/>
  <c r="E774" i="13"/>
  <c r="D774" i="13"/>
  <c r="C774" i="13"/>
  <c r="B774" i="13"/>
  <c r="E773" i="13"/>
  <c r="D773" i="13"/>
  <c r="C773" i="13"/>
  <c r="B773" i="13"/>
  <c r="E772" i="13"/>
  <c r="D772" i="13"/>
  <c r="C772" i="13"/>
  <c r="B772" i="13"/>
  <c r="E771" i="13"/>
  <c r="D771" i="13"/>
  <c r="C771" i="13"/>
  <c r="B771" i="13"/>
  <c r="E770" i="13"/>
  <c r="D770" i="13"/>
  <c r="C770" i="13"/>
  <c r="B770" i="13"/>
  <c r="E769" i="13"/>
  <c r="D769" i="13"/>
  <c r="C769" i="13"/>
  <c r="B769" i="13"/>
  <c r="E768" i="13"/>
  <c r="D768" i="13"/>
  <c r="C768" i="13"/>
  <c r="B768" i="13"/>
  <c r="E767" i="13"/>
  <c r="D767" i="13"/>
  <c r="C767" i="13"/>
  <c r="B767" i="13"/>
  <c r="E766" i="13"/>
  <c r="D766" i="13"/>
  <c r="C766" i="13"/>
  <c r="B766" i="13"/>
  <c r="E765" i="13"/>
  <c r="D765" i="13"/>
  <c r="C765" i="13"/>
  <c r="B765" i="13"/>
  <c r="E764" i="13"/>
  <c r="D764" i="13"/>
  <c r="C764" i="13"/>
  <c r="B764" i="13"/>
  <c r="E763" i="13"/>
  <c r="D763" i="13"/>
  <c r="C763" i="13"/>
  <c r="B763" i="13"/>
  <c r="E762" i="13"/>
  <c r="D762" i="13"/>
  <c r="C762" i="13"/>
  <c r="B762" i="13"/>
  <c r="E761" i="13"/>
  <c r="D761" i="13"/>
  <c r="C761" i="13"/>
  <c r="B761" i="13"/>
  <c r="E760" i="13"/>
  <c r="D760" i="13"/>
  <c r="C760" i="13"/>
  <c r="B760" i="13"/>
  <c r="E759" i="13"/>
  <c r="D759" i="13"/>
  <c r="C759" i="13"/>
  <c r="B759" i="13"/>
  <c r="E758" i="13"/>
  <c r="D758" i="13"/>
  <c r="C758" i="13"/>
  <c r="B758" i="13"/>
  <c r="E757" i="13"/>
  <c r="D757" i="13"/>
  <c r="C757" i="13"/>
  <c r="B757" i="13"/>
  <c r="E756" i="13"/>
  <c r="D756" i="13"/>
  <c r="C756" i="13"/>
  <c r="B756" i="13"/>
  <c r="E755" i="13"/>
  <c r="D755" i="13"/>
  <c r="C755" i="13"/>
  <c r="B755" i="13"/>
  <c r="E754" i="13"/>
  <c r="D754" i="13"/>
  <c r="C754" i="13"/>
  <c r="B754" i="13"/>
  <c r="E753" i="13"/>
  <c r="D753" i="13"/>
  <c r="C753" i="13"/>
  <c r="B753" i="13"/>
  <c r="E752" i="13"/>
  <c r="D752" i="13"/>
  <c r="C752" i="13"/>
  <c r="B752" i="13"/>
  <c r="E751" i="13"/>
  <c r="D751" i="13"/>
  <c r="C751" i="13"/>
  <c r="B751" i="13"/>
  <c r="E750" i="13"/>
  <c r="D750" i="13"/>
  <c r="C750" i="13"/>
  <c r="B750" i="13"/>
  <c r="E749" i="13"/>
  <c r="D749" i="13"/>
  <c r="C749" i="13"/>
  <c r="B749" i="13"/>
  <c r="E748" i="13"/>
  <c r="D748" i="13"/>
  <c r="C748" i="13"/>
  <c r="B748" i="13"/>
  <c r="E747" i="13"/>
  <c r="D747" i="13"/>
  <c r="C747" i="13"/>
  <c r="B747" i="13"/>
  <c r="E746" i="13"/>
  <c r="D746" i="13"/>
  <c r="C746" i="13"/>
  <c r="B746" i="13"/>
  <c r="E745" i="13"/>
  <c r="D745" i="13"/>
  <c r="C745" i="13"/>
  <c r="B745" i="13"/>
  <c r="E744" i="13"/>
  <c r="D744" i="13"/>
  <c r="C744" i="13"/>
  <c r="B744" i="13"/>
  <c r="E743" i="13"/>
  <c r="D743" i="13"/>
  <c r="C743" i="13"/>
  <c r="B743" i="13"/>
  <c r="E742" i="13"/>
  <c r="D742" i="13"/>
  <c r="C742" i="13"/>
  <c r="B742" i="13"/>
  <c r="E741" i="13"/>
  <c r="D741" i="13"/>
  <c r="C741" i="13"/>
  <c r="B741" i="13"/>
  <c r="E740" i="13"/>
  <c r="D740" i="13"/>
  <c r="C740" i="13"/>
  <c r="B740" i="13"/>
  <c r="E739" i="13"/>
  <c r="D739" i="13"/>
  <c r="C739" i="13"/>
  <c r="B739" i="13"/>
  <c r="E738" i="13"/>
  <c r="D738" i="13"/>
  <c r="C738" i="13"/>
  <c r="B738" i="13"/>
  <c r="E737" i="13"/>
  <c r="D737" i="13"/>
  <c r="C737" i="13"/>
  <c r="B737" i="13"/>
  <c r="E736" i="13"/>
  <c r="D736" i="13"/>
  <c r="C736" i="13"/>
  <c r="B736" i="13"/>
  <c r="E735" i="13"/>
  <c r="D735" i="13"/>
  <c r="C735" i="13"/>
  <c r="B735" i="13"/>
  <c r="E734" i="13"/>
  <c r="D734" i="13"/>
  <c r="C734" i="13"/>
  <c r="B734" i="13"/>
  <c r="E733" i="13"/>
  <c r="D733" i="13"/>
  <c r="C733" i="13"/>
  <c r="B733" i="13"/>
  <c r="E732" i="13"/>
  <c r="D732" i="13"/>
  <c r="C732" i="13"/>
  <c r="B732" i="13"/>
  <c r="E731" i="13"/>
  <c r="D731" i="13"/>
  <c r="C731" i="13"/>
  <c r="B731" i="13"/>
  <c r="E730" i="13"/>
  <c r="D730" i="13"/>
  <c r="C730" i="13"/>
  <c r="B730" i="13"/>
  <c r="E729" i="13"/>
  <c r="D729" i="13"/>
  <c r="C729" i="13"/>
  <c r="B729" i="13"/>
  <c r="E728" i="13"/>
  <c r="D728" i="13"/>
  <c r="C728" i="13"/>
  <c r="B728" i="13"/>
  <c r="E727" i="13"/>
  <c r="D727" i="13"/>
  <c r="C727" i="13"/>
  <c r="B727" i="13"/>
  <c r="E726" i="13"/>
  <c r="D726" i="13"/>
  <c r="C726" i="13"/>
  <c r="B726" i="13"/>
  <c r="E725" i="13"/>
  <c r="D725" i="13"/>
  <c r="C725" i="13"/>
  <c r="B725" i="13"/>
  <c r="E724" i="13"/>
  <c r="D724" i="13"/>
  <c r="C724" i="13"/>
  <c r="B724" i="13"/>
  <c r="E723" i="13"/>
  <c r="D723" i="13"/>
  <c r="C723" i="13"/>
  <c r="B723" i="13"/>
  <c r="E722" i="13"/>
  <c r="D722" i="13"/>
  <c r="C722" i="13"/>
  <c r="B722" i="13"/>
  <c r="E721" i="13"/>
  <c r="D721" i="13"/>
  <c r="C721" i="13"/>
  <c r="B721" i="13"/>
  <c r="E720" i="13"/>
  <c r="D720" i="13"/>
  <c r="C720" i="13"/>
  <c r="B720" i="13"/>
  <c r="E719" i="13"/>
  <c r="D719" i="13"/>
  <c r="C719" i="13"/>
  <c r="B719" i="13"/>
  <c r="E718" i="13"/>
  <c r="D718" i="13"/>
  <c r="C718" i="13"/>
  <c r="B718" i="13"/>
  <c r="E717" i="13"/>
  <c r="D717" i="13"/>
  <c r="C717" i="13"/>
  <c r="B717" i="13"/>
  <c r="E716" i="13"/>
  <c r="D716" i="13"/>
  <c r="C716" i="13"/>
  <c r="B716" i="13"/>
  <c r="E715" i="13"/>
  <c r="D715" i="13"/>
  <c r="C715" i="13"/>
  <c r="B715" i="13"/>
  <c r="E714" i="13"/>
  <c r="D714" i="13"/>
  <c r="C714" i="13"/>
  <c r="B714" i="13"/>
  <c r="E713" i="13"/>
  <c r="D713" i="13"/>
  <c r="C713" i="13"/>
  <c r="B713" i="13"/>
  <c r="E712" i="13"/>
  <c r="D712" i="13"/>
  <c r="C712" i="13"/>
  <c r="B712" i="13"/>
  <c r="E711" i="13"/>
  <c r="D711" i="13"/>
  <c r="C711" i="13"/>
  <c r="B711" i="13"/>
  <c r="E710" i="13"/>
  <c r="D710" i="13"/>
  <c r="C710" i="13"/>
  <c r="B710" i="13"/>
  <c r="E709" i="13"/>
  <c r="D709" i="13"/>
  <c r="C709" i="13"/>
  <c r="B709" i="13"/>
  <c r="E708" i="13"/>
  <c r="D708" i="13"/>
  <c r="C708" i="13"/>
  <c r="B708" i="13"/>
  <c r="E707" i="13"/>
  <c r="D707" i="13"/>
  <c r="C707" i="13"/>
  <c r="B707" i="13"/>
  <c r="E706" i="13"/>
  <c r="D706" i="13"/>
  <c r="C706" i="13"/>
  <c r="B706" i="13"/>
  <c r="E705" i="13"/>
  <c r="D705" i="13"/>
  <c r="C705" i="13"/>
  <c r="B705" i="13"/>
  <c r="E704" i="13"/>
  <c r="D704" i="13"/>
  <c r="C704" i="13"/>
  <c r="B704" i="13"/>
  <c r="E703" i="13"/>
  <c r="D703" i="13"/>
  <c r="C703" i="13"/>
  <c r="B703" i="13"/>
  <c r="E702" i="13"/>
  <c r="D702" i="13"/>
  <c r="C702" i="13"/>
  <c r="B702" i="13"/>
  <c r="E701" i="13"/>
  <c r="D701" i="13"/>
  <c r="C701" i="13"/>
  <c r="B701" i="13"/>
  <c r="E700" i="13"/>
  <c r="D700" i="13"/>
  <c r="C700" i="13"/>
  <c r="B700" i="13"/>
  <c r="E699" i="13"/>
  <c r="D699" i="13"/>
  <c r="C699" i="13"/>
  <c r="B699" i="13"/>
  <c r="E698" i="13"/>
  <c r="D698" i="13"/>
  <c r="C698" i="13"/>
  <c r="B698" i="13"/>
  <c r="E697" i="13"/>
  <c r="D697" i="13"/>
  <c r="C697" i="13"/>
  <c r="B697" i="13"/>
  <c r="E696" i="13"/>
  <c r="D696" i="13"/>
  <c r="C696" i="13"/>
  <c r="B696" i="13"/>
  <c r="E695" i="13"/>
  <c r="D695" i="13"/>
  <c r="C695" i="13"/>
  <c r="B695" i="13"/>
  <c r="E694" i="13"/>
  <c r="D694" i="13"/>
  <c r="C694" i="13"/>
  <c r="B694" i="13"/>
  <c r="E693" i="13"/>
  <c r="D693" i="13"/>
  <c r="C693" i="13"/>
  <c r="B693" i="13"/>
  <c r="E692" i="13"/>
  <c r="D692" i="13"/>
  <c r="C692" i="13"/>
  <c r="B692" i="13"/>
  <c r="E691" i="13"/>
  <c r="D691" i="13"/>
  <c r="C691" i="13"/>
  <c r="B691" i="13"/>
  <c r="E690" i="13"/>
  <c r="D690" i="13"/>
  <c r="C690" i="13"/>
  <c r="B690" i="13"/>
  <c r="E689" i="13"/>
  <c r="D689" i="13"/>
  <c r="C689" i="13"/>
  <c r="B689" i="13"/>
  <c r="E688" i="13"/>
  <c r="D688" i="13"/>
  <c r="C688" i="13"/>
  <c r="B688" i="13"/>
  <c r="E687" i="13"/>
  <c r="D687" i="13"/>
  <c r="C687" i="13"/>
  <c r="B687" i="13"/>
  <c r="E686" i="13"/>
  <c r="D686" i="13"/>
  <c r="C686" i="13"/>
  <c r="B686" i="13"/>
  <c r="E685" i="13"/>
  <c r="D685" i="13"/>
  <c r="C685" i="13"/>
  <c r="B685" i="13"/>
  <c r="E684" i="13"/>
  <c r="D684" i="13"/>
  <c r="C684" i="13"/>
  <c r="B684" i="13"/>
  <c r="E683" i="13"/>
  <c r="D683" i="13"/>
  <c r="C683" i="13"/>
  <c r="B683" i="13"/>
  <c r="E682" i="13"/>
  <c r="D682" i="13"/>
  <c r="C682" i="13"/>
  <c r="B682" i="13"/>
  <c r="E681" i="13"/>
  <c r="D681" i="13"/>
  <c r="C681" i="13"/>
  <c r="B681" i="13"/>
  <c r="E680" i="13"/>
  <c r="D680" i="13"/>
  <c r="C680" i="13"/>
  <c r="B680" i="13"/>
  <c r="E679" i="13"/>
  <c r="D679" i="13"/>
  <c r="C679" i="13"/>
  <c r="B679" i="13"/>
  <c r="E678" i="13"/>
  <c r="D678" i="13"/>
  <c r="C678" i="13"/>
  <c r="B678" i="13"/>
  <c r="E677" i="13"/>
  <c r="D677" i="13"/>
  <c r="C677" i="13"/>
  <c r="B677" i="13"/>
  <c r="E676" i="13"/>
  <c r="D676" i="13"/>
  <c r="C676" i="13"/>
  <c r="B676" i="13"/>
  <c r="E675" i="13"/>
  <c r="D675" i="13"/>
  <c r="C675" i="13"/>
  <c r="B675" i="13"/>
  <c r="E674" i="13"/>
  <c r="D674" i="13"/>
  <c r="C674" i="13"/>
  <c r="B674" i="13"/>
  <c r="E673" i="13"/>
  <c r="D673" i="13"/>
  <c r="C673" i="13"/>
  <c r="B673" i="13"/>
  <c r="E672" i="13"/>
  <c r="D672" i="13"/>
  <c r="C672" i="13"/>
  <c r="B672" i="13"/>
  <c r="E671" i="13"/>
  <c r="D671" i="13"/>
  <c r="C671" i="13"/>
  <c r="B671" i="13"/>
  <c r="E670" i="13"/>
  <c r="D670" i="13"/>
  <c r="C670" i="13"/>
  <c r="B670" i="13"/>
  <c r="E669" i="13"/>
  <c r="D669" i="13"/>
  <c r="C669" i="13"/>
  <c r="B669" i="13"/>
  <c r="E668" i="13"/>
  <c r="D668" i="13"/>
  <c r="C668" i="13"/>
  <c r="B668" i="13"/>
  <c r="E667" i="13"/>
  <c r="D667" i="13"/>
  <c r="C667" i="13"/>
  <c r="B667" i="13"/>
  <c r="E666" i="13"/>
  <c r="D666" i="13"/>
  <c r="C666" i="13"/>
  <c r="B666" i="13"/>
  <c r="E665" i="13"/>
  <c r="D665" i="13"/>
  <c r="C665" i="13"/>
  <c r="B665" i="13"/>
  <c r="E664" i="13"/>
  <c r="D664" i="13"/>
  <c r="C664" i="13"/>
  <c r="B664" i="13"/>
  <c r="E663" i="13"/>
  <c r="D663" i="13"/>
  <c r="C663" i="13"/>
  <c r="B663" i="13"/>
  <c r="E662" i="13"/>
  <c r="D662" i="13"/>
  <c r="C662" i="13"/>
  <c r="B662" i="13"/>
  <c r="E661" i="13"/>
  <c r="D661" i="13"/>
  <c r="C661" i="13"/>
  <c r="B661" i="13"/>
  <c r="E660" i="13"/>
  <c r="D660" i="13"/>
  <c r="C660" i="13"/>
  <c r="B660" i="13"/>
  <c r="E659" i="13"/>
  <c r="D659" i="13"/>
  <c r="C659" i="13"/>
  <c r="B659" i="13"/>
  <c r="E658" i="13"/>
  <c r="D658" i="13"/>
  <c r="C658" i="13"/>
  <c r="B658" i="13"/>
  <c r="E657" i="13"/>
  <c r="D657" i="13"/>
  <c r="C657" i="13"/>
  <c r="B657" i="13"/>
  <c r="E656" i="13"/>
  <c r="D656" i="13"/>
  <c r="C656" i="13"/>
  <c r="B656" i="13"/>
  <c r="E655" i="13"/>
  <c r="D655" i="13"/>
  <c r="C655" i="13"/>
  <c r="B655" i="13"/>
  <c r="E654" i="13"/>
  <c r="D654" i="13"/>
  <c r="C654" i="13"/>
  <c r="B654" i="13"/>
  <c r="E653" i="13"/>
  <c r="D653" i="13"/>
  <c r="C653" i="13"/>
  <c r="B653" i="13"/>
  <c r="E652" i="13"/>
  <c r="D652" i="13"/>
  <c r="C652" i="13"/>
  <c r="B652" i="13"/>
  <c r="E651" i="13"/>
  <c r="D651" i="13"/>
  <c r="C651" i="13"/>
  <c r="B651" i="13"/>
  <c r="E650" i="13"/>
  <c r="D650" i="13"/>
  <c r="C650" i="13"/>
  <c r="B650" i="13"/>
  <c r="E649" i="13"/>
  <c r="D649" i="13"/>
  <c r="C649" i="13"/>
  <c r="B649" i="13"/>
  <c r="E648" i="13"/>
  <c r="D648" i="13"/>
  <c r="C648" i="13"/>
  <c r="B648" i="13"/>
  <c r="E647" i="13"/>
  <c r="D647" i="13"/>
  <c r="C647" i="13"/>
  <c r="B647" i="13"/>
  <c r="E646" i="13"/>
  <c r="D646" i="13"/>
  <c r="C646" i="13"/>
  <c r="B646" i="13"/>
  <c r="E645" i="13"/>
  <c r="D645" i="13"/>
  <c r="C645" i="13"/>
  <c r="B645" i="13"/>
  <c r="E644" i="13"/>
  <c r="D644" i="13"/>
  <c r="C644" i="13"/>
  <c r="B644" i="13"/>
  <c r="E643" i="13"/>
  <c r="D643" i="13"/>
  <c r="C643" i="13"/>
  <c r="B643" i="13"/>
  <c r="E642" i="13"/>
  <c r="D642" i="13"/>
  <c r="C642" i="13"/>
  <c r="B642" i="13"/>
  <c r="E641" i="13"/>
  <c r="D641" i="13"/>
  <c r="C641" i="13"/>
  <c r="B641" i="13"/>
  <c r="E640" i="13"/>
  <c r="D640" i="13"/>
  <c r="C640" i="13"/>
  <c r="B640" i="13"/>
  <c r="E639" i="13"/>
  <c r="D639" i="13"/>
  <c r="C639" i="13"/>
  <c r="B639" i="13"/>
  <c r="E638" i="13"/>
  <c r="D638" i="13"/>
  <c r="C638" i="13"/>
  <c r="B638" i="13"/>
  <c r="E637" i="13"/>
  <c r="D637" i="13"/>
  <c r="C637" i="13"/>
  <c r="B637" i="13"/>
  <c r="E636" i="13"/>
  <c r="D636" i="13"/>
  <c r="C636" i="13"/>
  <c r="B636" i="13"/>
  <c r="E635" i="13"/>
  <c r="D635" i="13"/>
  <c r="C635" i="13"/>
  <c r="B635" i="13"/>
  <c r="E634" i="13"/>
  <c r="D634" i="13"/>
  <c r="C634" i="13"/>
  <c r="B634" i="13"/>
  <c r="E633" i="13"/>
  <c r="D633" i="13"/>
  <c r="C633" i="13"/>
  <c r="B633" i="13"/>
  <c r="E632" i="13"/>
  <c r="D632" i="13"/>
  <c r="C632" i="13"/>
  <c r="B632" i="13"/>
  <c r="E631" i="13"/>
  <c r="D631" i="13"/>
  <c r="C631" i="13"/>
  <c r="B631" i="13"/>
  <c r="E630" i="13"/>
  <c r="D630" i="13"/>
  <c r="C630" i="13"/>
  <c r="B630" i="13"/>
  <c r="E629" i="13"/>
  <c r="D629" i="13"/>
  <c r="C629" i="13"/>
  <c r="B629" i="13"/>
  <c r="E628" i="13"/>
  <c r="D628" i="13"/>
  <c r="C628" i="13"/>
  <c r="B628" i="13"/>
  <c r="E627" i="13"/>
  <c r="D627" i="13"/>
  <c r="C627" i="13"/>
  <c r="B627" i="13"/>
  <c r="E626" i="13"/>
  <c r="D626" i="13"/>
  <c r="C626" i="13"/>
  <c r="B626" i="13"/>
  <c r="E625" i="13"/>
  <c r="D625" i="13"/>
  <c r="C625" i="13"/>
  <c r="B625" i="13"/>
  <c r="E624" i="13"/>
  <c r="D624" i="13"/>
  <c r="C624" i="13"/>
  <c r="B624" i="13"/>
  <c r="E623" i="13"/>
  <c r="D623" i="13"/>
  <c r="C623" i="13"/>
  <c r="B623" i="13"/>
  <c r="E622" i="13"/>
  <c r="D622" i="13"/>
  <c r="C622" i="13"/>
  <c r="B622" i="13"/>
  <c r="E621" i="13"/>
  <c r="D621" i="13"/>
  <c r="C621" i="13"/>
  <c r="B621" i="13"/>
  <c r="E620" i="13"/>
  <c r="D620" i="13"/>
  <c r="C620" i="13"/>
  <c r="B620" i="13"/>
  <c r="E619" i="13"/>
  <c r="D619" i="13"/>
  <c r="C619" i="13"/>
  <c r="B619" i="13"/>
  <c r="E618" i="13"/>
  <c r="D618" i="13"/>
  <c r="C618" i="13"/>
  <c r="B618" i="13"/>
  <c r="E617" i="13"/>
  <c r="D617" i="13"/>
  <c r="C617" i="13"/>
  <c r="B617" i="13"/>
  <c r="E616" i="13"/>
  <c r="D616" i="13"/>
  <c r="C616" i="13"/>
  <c r="B616" i="13"/>
  <c r="E615" i="13"/>
  <c r="D615" i="13"/>
  <c r="C615" i="13"/>
  <c r="B615" i="13"/>
  <c r="E614" i="13"/>
  <c r="D614" i="13"/>
  <c r="C614" i="13"/>
  <c r="B614" i="13"/>
  <c r="E613" i="13"/>
  <c r="D613" i="13"/>
  <c r="C613" i="13"/>
  <c r="B613" i="13"/>
  <c r="E612" i="13"/>
  <c r="D612" i="13"/>
  <c r="C612" i="13"/>
  <c r="B612" i="13"/>
  <c r="E611" i="13"/>
  <c r="D611" i="13"/>
  <c r="C611" i="13"/>
  <c r="B611" i="13"/>
  <c r="E610" i="13"/>
  <c r="D610" i="13"/>
  <c r="C610" i="13"/>
  <c r="B610" i="13"/>
  <c r="E609" i="13"/>
  <c r="D609" i="13"/>
  <c r="C609" i="13"/>
  <c r="B609" i="13"/>
  <c r="E608" i="13"/>
  <c r="D608" i="13"/>
  <c r="C608" i="13"/>
  <c r="B608" i="13"/>
  <c r="E607" i="13"/>
  <c r="D607" i="13"/>
  <c r="C607" i="13"/>
  <c r="B607" i="13"/>
  <c r="E606" i="13"/>
  <c r="D606" i="13"/>
  <c r="C606" i="13"/>
  <c r="B606" i="13"/>
  <c r="E605" i="13"/>
  <c r="D605" i="13"/>
  <c r="C605" i="13"/>
  <c r="B605" i="13"/>
  <c r="E604" i="13"/>
  <c r="D604" i="13"/>
  <c r="C604" i="13"/>
  <c r="B604" i="13"/>
  <c r="E603" i="13"/>
  <c r="D603" i="13"/>
  <c r="C603" i="13"/>
  <c r="B603" i="13"/>
  <c r="E602" i="13"/>
  <c r="D602" i="13"/>
  <c r="C602" i="13"/>
  <c r="B602" i="13"/>
  <c r="E601" i="13"/>
  <c r="D601" i="13"/>
  <c r="C601" i="13"/>
  <c r="B601" i="13"/>
  <c r="E600" i="13"/>
  <c r="D600" i="13"/>
  <c r="C600" i="13"/>
  <c r="B600" i="13"/>
  <c r="E599" i="13"/>
  <c r="D599" i="13"/>
  <c r="C599" i="13"/>
  <c r="B599" i="13"/>
  <c r="E598" i="13"/>
  <c r="D598" i="13"/>
  <c r="C598" i="13"/>
  <c r="B598" i="13"/>
  <c r="E597" i="13"/>
  <c r="D597" i="13"/>
  <c r="C597" i="13"/>
  <c r="B597" i="13"/>
  <c r="E596" i="13"/>
  <c r="D596" i="13"/>
  <c r="C596" i="13"/>
  <c r="B596" i="13"/>
  <c r="E595" i="13"/>
  <c r="D595" i="13"/>
  <c r="C595" i="13"/>
  <c r="B595" i="13"/>
  <c r="E594" i="13"/>
  <c r="D594" i="13"/>
  <c r="C594" i="13"/>
  <c r="B594" i="13"/>
  <c r="E593" i="13"/>
  <c r="D593" i="13"/>
  <c r="C593" i="13"/>
  <c r="B593" i="13"/>
  <c r="E592" i="13"/>
  <c r="D592" i="13"/>
  <c r="C592" i="13"/>
  <c r="B592" i="13"/>
  <c r="E591" i="13"/>
  <c r="D591" i="13"/>
  <c r="C591" i="13"/>
  <c r="B591" i="13"/>
  <c r="E590" i="13"/>
  <c r="D590" i="13"/>
  <c r="C590" i="13"/>
  <c r="B590" i="13"/>
  <c r="E589" i="13"/>
  <c r="D589" i="13"/>
  <c r="C589" i="13"/>
  <c r="B589" i="13"/>
  <c r="E588" i="13"/>
  <c r="D588" i="13"/>
  <c r="C588" i="13"/>
  <c r="B588" i="13"/>
  <c r="E587" i="13"/>
  <c r="D587" i="13"/>
  <c r="C587" i="13"/>
  <c r="B587" i="13"/>
  <c r="E586" i="13"/>
  <c r="D586" i="13"/>
  <c r="C586" i="13"/>
  <c r="B586" i="13"/>
  <c r="E585" i="13"/>
  <c r="D585" i="13"/>
  <c r="C585" i="13"/>
  <c r="B585" i="13"/>
  <c r="E584" i="13"/>
  <c r="D584" i="13"/>
  <c r="C584" i="13"/>
  <c r="B584" i="13"/>
  <c r="E583" i="13"/>
  <c r="D583" i="13"/>
  <c r="C583" i="13"/>
  <c r="B583" i="13"/>
  <c r="E582" i="13"/>
  <c r="D582" i="13"/>
  <c r="C582" i="13"/>
  <c r="B582" i="13"/>
  <c r="E581" i="13"/>
  <c r="D581" i="13"/>
  <c r="C581" i="13"/>
  <c r="B581" i="13"/>
  <c r="E580" i="13"/>
  <c r="D580" i="13"/>
  <c r="C580" i="13"/>
  <c r="B580" i="13"/>
  <c r="E579" i="13"/>
  <c r="D579" i="13"/>
  <c r="C579" i="13"/>
  <c r="B579" i="13"/>
  <c r="E578" i="13"/>
  <c r="D578" i="13"/>
  <c r="C578" i="13"/>
  <c r="B578" i="13"/>
  <c r="E577" i="13"/>
  <c r="D577" i="13"/>
  <c r="C577" i="13"/>
  <c r="B577" i="13"/>
  <c r="E576" i="13"/>
  <c r="D576" i="13"/>
  <c r="C576" i="13"/>
  <c r="B576" i="13"/>
  <c r="E575" i="13"/>
  <c r="D575" i="13"/>
  <c r="C575" i="13"/>
  <c r="B575" i="13"/>
  <c r="E574" i="13"/>
  <c r="D574" i="13"/>
  <c r="C574" i="13"/>
  <c r="B574" i="13"/>
  <c r="E573" i="13"/>
  <c r="D573" i="13"/>
  <c r="C573" i="13"/>
  <c r="B573" i="13"/>
  <c r="E572" i="13"/>
  <c r="D572" i="13"/>
  <c r="C572" i="13"/>
  <c r="B572" i="13"/>
  <c r="E571" i="13"/>
  <c r="D571" i="13"/>
  <c r="C571" i="13"/>
  <c r="B571" i="13"/>
  <c r="E570" i="13"/>
  <c r="D570" i="13"/>
  <c r="C570" i="13"/>
  <c r="B570" i="13"/>
  <c r="E569" i="13"/>
  <c r="D569" i="13"/>
  <c r="C569" i="13"/>
  <c r="B569" i="13"/>
  <c r="E568" i="13"/>
  <c r="D568" i="13"/>
  <c r="C568" i="13"/>
  <c r="B568" i="13"/>
  <c r="E567" i="13"/>
  <c r="D567" i="13"/>
  <c r="C567" i="13"/>
  <c r="B567" i="13"/>
  <c r="E566" i="13"/>
  <c r="D566" i="13"/>
  <c r="C566" i="13"/>
  <c r="B566" i="13"/>
  <c r="E565" i="13"/>
  <c r="D565" i="13"/>
  <c r="C565" i="13"/>
  <c r="B565" i="13"/>
  <c r="E564" i="13"/>
  <c r="D564" i="13"/>
  <c r="C564" i="13"/>
  <c r="B564" i="13"/>
  <c r="E563" i="13"/>
  <c r="D563" i="13"/>
  <c r="C563" i="13"/>
  <c r="B563" i="13"/>
  <c r="E562" i="13"/>
  <c r="D562" i="13"/>
  <c r="C562" i="13"/>
  <c r="B562" i="13"/>
  <c r="E561" i="13"/>
  <c r="D561" i="13"/>
  <c r="C561" i="13"/>
  <c r="B561" i="13"/>
  <c r="E560" i="13"/>
  <c r="D560" i="13"/>
  <c r="C560" i="13"/>
  <c r="B560" i="13"/>
  <c r="E559" i="13"/>
  <c r="D559" i="13"/>
  <c r="C559" i="13"/>
  <c r="B559" i="13"/>
  <c r="E558" i="13"/>
  <c r="D558" i="13"/>
  <c r="C558" i="13"/>
  <c r="B558" i="13"/>
  <c r="E557" i="13"/>
  <c r="D557" i="13"/>
  <c r="C557" i="13"/>
  <c r="B557" i="13"/>
  <c r="E556" i="13"/>
  <c r="D556" i="13"/>
  <c r="C556" i="13"/>
  <c r="B556" i="13"/>
  <c r="E555" i="13"/>
  <c r="D555" i="13"/>
  <c r="C555" i="13"/>
  <c r="B555" i="13"/>
  <c r="E554" i="13"/>
  <c r="D554" i="13"/>
  <c r="C554" i="13"/>
  <c r="B554" i="13"/>
  <c r="E553" i="13"/>
  <c r="D553" i="13"/>
  <c r="C553" i="13"/>
  <c r="B553" i="13"/>
  <c r="E552" i="13"/>
  <c r="D552" i="13"/>
  <c r="C552" i="13"/>
  <c r="B552" i="13"/>
  <c r="E551" i="13"/>
  <c r="D551" i="13"/>
  <c r="C551" i="13"/>
  <c r="B551" i="13"/>
  <c r="E550" i="13"/>
  <c r="D550" i="13"/>
  <c r="C550" i="13"/>
  <c r="B550" i="13"/>
  <c r="E549" i="13"/>
  <c r="D549" i="13"/>
  <c r="C549" i="13"/>
  <c r="B549" i="13"/>
  <c r="E548" i="13"/>
  <c r="D548" i="13"/>
  <c r="C548" i="13"/>
  <c r="B548" i="13"/>
  <c r="E547" i="13"/>
  <c r="D547" i="13"/>
  <c r="C547" i="13"/>
  <c r="B547" i="13"/>
  <c r="E546" i="13"/>
  <c r="D546" i="13"/>
  <c r="C546" i="13"/>
  <c r="B546" i="13"/>
  <c r="E545" i="13"/>
  <c r="D545" i="13"/>
  <c r="C545" i="13"/>
  <c r="B545" i="13"/>
  <c r="E544" i="13"/>
  <c r="D544" i="13"/>
  <c r="C544" i="13"/>
  <c r="B544" i="13"/>
  <c r="E543" i="13"/>
  <c r="D543" i="13"/>
  <c r="C543" i="13"/>
  <c r="B543" i="13"/>
  <c r="E542" i="13"/>
  <c r="D542" i="13"/>
  <c r="C542" i="13"/>
  <c r="B542" i="13"/>
  <c r="E541" i="13"/>
  <c r="D541" i="13"/>
  <c r="C541" i="13"/>
  <c r="B541" i="13"/>
  <c r="E540" i="13"/>
  <c r="D540" i="13"/>
  <c r="C540" i="13"/>
  <c r="B540" i="13"/>
  <c r="E539" i="13"/>
  <c r="D539" i="13"/>
  <c r="C539" i="13"/>
  <c r="B539" i="13"/>
  <c r="E538" i="13"/>
  <c r="D538" i="13"/>
  <c r="C538" i="13"/>
  <c r="B538" i="13"/>
  <c r="E537" i="13"/>
  <c r="D537" i="13"/>
  <c r="C537" i="13"/>
  <c r="B537" i="13"/>
  <c r="E536" i="13"/>
  <c r="D536" i="13"/>
  <c r="C536" i="13"/>
  <c r="B536" i="13"/>
  <c r="E535" i="13"/>
  <c r="D535" i="13"/>
  <c r="C535" i="13"/>
  <c r="B535" i="13"/>
  <c r="E534" i="13"/>
  <c r="D534" i="13"/>
  <c r="C534" i="13"/>
  <c r="B534" i="13"/>
  <c r="E533" i="13"/>
  <c r="D533" i="13"/>
  <c r="C533" i="13"/>
  <c r="B533" i="13"/>
  <c r="E532" i="13"/>
  <c r="D532" i="13"/>
  <c r="C532" i="13"/>
  <c r="B532" i="13"/>
  <c r="E531" i="13"/>
  <c r="D531" i="13"/>
  <c r="C531" i="13"/>
  <c r="B531" i="13"/>
  <c r="E530" i="13"/>
  <c r="D530" i="13"/>
  <c r="C530" i="13"/>
  <c r="B530" i="13"/>
  <c r="E529" i="13"/>
  <c r="D529" i="13"/>
  <c r="C529" i="13"/>
  <c r="B529" i="13"/>
  <c r="E528" i="13"/>
  <c r="D528" i="13"/>
  <c r="C528" i="13"/>
  <c r="B528" i="13"/>
  <c r="E527" i="13"/>
  <c r="D527" i="13"/>
  <c r="C527" i="13"/>
  <c r="B527" i="13"/>
  <c r="E526" i="13"/>
  <c r="D526" i="13"/>
  <c r="C526" i="13"/>
  <c r="B526" i="13"/>
  <c r="E525" i="13"/>
  <c r="D525" i="13"/>
  <c r="C525" i="13"/>
  <c r="B525" i="13"/>
  <c r="E524" i="13"/>
  <c r="D524" i="13"/>
  <c r="C524" i="13"/>
  <c r="B524" i="13"/>
  <c r="E523" i="13"/>
  <c r="D523" i="13"/>
  <c r="C523" i="13"/>
  <c r="B523" i="13"/>
  <c r="E522" i="13"/>
  <c r="D522" i="13"/>
  <c r="C522" i="13"/>
  <c r="B522" i="13"/>
  <c r="E521" i="13"/>
  <c r="D521" i="13"/>
  <c r="C521" i="13"/>
  <c r="B521" i="13"/>
  <c r="E520" i="13"/>
  <c r="D520" i="13"/>
  <c r="C520" i="13"/>
  <c r="B520" i="13"/>
  <c r="E519" i="13"/>
  <c r="D519" i="13"/>
  <c r="C519" i="13"/>
  <c r="B519" i="13"/>
  <c r="E518" i="13"/>
  <c r="D518" i="13"/>
  <c r="C518" i="13"/>
  <c r="B518" i="13"/>
  <c r="E517" i="13"/>
  <c r="D517" i="13"/>
  <c r="C517" i="13"/>
  <c r="B517" i="13"/>
  <c r="E516" i="13"/>
  <c r="D516" i="13"/>
  <c r="C516" i="13"/>
  <c r="B516" i="13"/>
  <c r="E515" i="13"/>
  <c r="D515" i="13"/>
  <c r="C515" i="13"/>
  <c r="B515" i="13"/>
  <c r="E514" i="13"/>
  <c r="D514" i="13"/>
  <c r="C514" i="13"/>
  <c r="B514" i="13"/>
  <c r="E513" i="13"/>
  <c r="D513" i="13"/>
  <c r="C513" i="13"/>
  <c r="B513" i="13"/>
  <c r="E512" i="13"/>
  <c r="D512" i="13"/>
  <c r="C512" i="13"/>
  <c r="B512" i="13"/>
  <c r="E511" i="13"/>
  <c r="D511" i="13"/>
  <c r="C511" i="13"/>
  <c r="B511" i="13"/>
  <c r="E510" i="13"/>
  <c r="D510" i="13"/>
  <c r="C510" i="13"/>
  <c r="B510" i="13"/>
  <c r="E509" i="13"/>
  <c r="D509" i="13"/>
  <c r="C509" i="13"/>
  <c r="B509" i="13"/>
  <c r="E508" i="13"/>
  <c r="D508" i="13"/>
  <c r="C508" i="13"/>
  <c r="B508" i="13"/>
  <c r="E507" i="13"/>
  <c r="D507" i="13"/>
  <c r="C507" i="13"/>
  <c r="B507" i="13"/>
  <c r="E506" i="13"/>
  <c r="D506" i="13"/>
  <c r="C506" i="13"/>
  <c r="B506" i="13"/>
  <c r="E505" i="13"/>
  <c r="D505" i="13"/>
  <c r="C505" i="13"/>
  <c r="B505" i="13"/>
  <c r="E504" i="13"/>
  <c r="D504" i="13"/>
  <c r="C504" i="13"/>
  <c r="B504" i="13"/>
  <c r="E503" i="13"/>
  <c r="D503" i="13"/>
  <c r="C503" i="13"/>
  <c r="B503" i="13"/>
  <c r="E502" i="13"/>
  <c r="D502" i="13"/>
  <c r="C502" i="13"/>
  <c r="B502" i="13"/>
  <c r="E501" i="13"/>
  <c r="D501" i="13"/>
  <c r="C501" i="13"/>
  <c r="B501" i="13"/>
  <c r="E500" i="13"/>
  <c r="D500" i="13"/>
  <c r="C500" i="13"/>
  <c r="B500" i="13"/>
  <c r="E499" i="13"/>
  <c r="D499" i="13"/>
  <c r="C499" i="13"/>
  <c r="B499" i="13"/>
  <c r="E498" i="13"/>
  <c r="D498" i="13"/>
  <c r="C498" i="13"/>
  <c r="B498" i="13"/>
  <c r="E497" i="13"/>
  <c r="D497" i="13"/>
  <c r="C497" i="13"/>
  <c r="B497" i="13"/>
  <c r="E496" i="13"/>
  <c r="D496" i="13"/>
  <c r="C496" i="13"/>
  <c r="B496" i="13"/>
  <c r="E495" i="13"/>
  <c r="D495" i="13"/>
  <c r="C495" i="13"/>
  <c r="B495" i="13"/>
  <c r="E494" i="13"/>
  <c r="D494" i="13"/>
  <c r="C494" i="13"/>
  <c r="B494" i="13"/>
  <c r="E493" i="13"/>
  <c r="D493" i="13"/>
  <c r="C493" i="13"/>
  <c r="B493" i="13"/>
  <c r="E492" i="13"/>
  <c r="D492" i="13"/>
  <c r="C492" i="13"/>
  <c r="B492" i="13"/>
  <c r="E491" i="13"/>
  <c r="D491" i="13"/>
  <c r="C491" i="13"/>
  <c r="B491" i="13"/>
  <c r="E490" i="13"/>
  <c r="D490" i="13"/>
  <c r="C490" i="13"/>
  <c r="B490" i="13"/>
  <c r="E489" i="13"/>
  <c r="D489" i="13"/>
  <c r="C489" i="13"/>
  <c r="B489" i="13"/>
  <c r="E488" i="13"/>
  <c r="D488" i="13"/>
  <c r="C488" i="13"/>
  <c r="B488" i="13"/>
  <c r="E487" i="13"/>
  <c r="D487" i="13"/>
  <c r="C487" i="13"/>
  <c r="B487" i="13"/>
  <c r="E486" i="13"/>
  <c r="D486" i="13"/>
  <c r="C486" i="13"/>
  <c r="B486" i="13"/>
  <c r="E485" i="13"/>
  <c r="D485" i="13"/>
  <c r="C485" i="13"/>
  <c r="B485" i="13"/>
  <c r="E484" i="13"/>
  <c r="D484" i="13"/>
  <c r="C484" i="13"/>
  <c r="B484" i="13"/>
  <c r="E483" i="13"/>
  <c r="D483" i="13"/>
  <c r="C483" i="13"/>
  <c r="B483" i="13"/>
  <c r="E482" i="13"/>
  <c r="D482" i="13"/>
  <c r="C482" i="13"/>
  <c r="B482" i="13"/>
  <c r="E481" i="13"/>
  <c r="D481" i="13"/>
  <c r="C481" i="13"/>
  <c r="B481" i="13"/>
  <c r="E480" i="13"/>
  <c r="D480" i="13"/>
  <c r="C480" i="13"/>
  <c r="B480" i="13"/>
  <c r="E479" i="13"/>
  <c r="D479" i="13"/>
  <c r="C479" i="13"/>
  <c r="B479" i="13"/>
  <c r="E478" i="13"/>
  <c r="D478" i="13"/>
  <c r="C478" i="13"/>
  <c r="B478" i="13"/>
  <c r="E477" i="13"/>
  <c r="D477" i="13"/>
  <c r="C477" i="13"/>
  <c r="B477" i="13"/>
  <c r="E476" i="13"/>
  <c r="D476" i="13"/>
  <c r="C476" i="13"/>
  <c r="B476" i="13"/>
  <c r="E475" i="13"/>
  <c r="D475" i="13"/>
  <c r="C475" i="13"/>
  <c r="B475" i="13"/>
  <c r="E474" i="13"/>
  <c r="D474" i="13"/>
  <c r="C474" i="13"/>
  <c r="B474" i="13"/>
  <c r="E473" i="13"/>
  <c r="D473" i="13"/>
  <c r="C473" i="13"/>
  <c r="B473" i="13"/>
  <c r="E472" i="13"/>
  <c r="D472" i="13"/>
  <c r="C472" i="13"/>
  <c r="B472" i="13"/>
  <c r="E471" i="13"/>
  <c r="D471" i="13"/>
  <c r="C471" i="13"/>
  <c r="B471" i="13"/>
  <c r="E470" i="13"/>
  <c r="D470" i="13"/>
  <c r="C470" i="13"/>
  <c r="B470" i="13"/>
  <c r="E469" i="13"/>
  <c r="D469" i="13"/>
  <c r="C469" i="13"/>
  <c r="B469" i="13"/>
  <c r="E468" i="13"/>
  <c r="D468" i="13"/>
  <c r="C468" i="13"/>
  <c r="B468" i="13"/>
  <c r="E467" i="13"/>
  <c r="D467" i="13"/>
  <c r="C467" i="13"/>
  <c r="B467" i="13"/>
  <c r="E466" i="13"/>
  <c r="D466" i="13"/>
  <c r="C466" i="13"/>
  <c r="B466" i="13"/>
  <c r="E465" i="13"/>
  <c r="D465" i="13"/>
  <c r="C465" i="13"/>
  <c r="B465" i="13"/>
  <c r="E464" i="13"/>
  <c r="D464" i="13"/>
  <c r="C464" i="13"/>
  <c r="B464" i="13"/>
  <c r="E463" i="13"/>
  <c r="D463" i="13"/>
  <c r="C463" i="13"/>
  <c r="B463" i="13"/>
  <c r="E462" i="13"/>
  <c r="D462" i="13"/>
  <c r="C462" i="13"/>
  <c r="B462" i="13"/>
  <c r="E461" i="13"/>
  <c r="D461" i="13"/>
  <c r="C461" i="13"/>
  <c r="B461" i="13"/>
  <c r="E460" i="13"/>
  <c r="D460" i="13"/>
  <c r="C460" i="13"/>
  <c r="B460" i="13"/>
  <c r="E459" i="13"/>
  <c r="D459" i="13"/>
  <c r="C459" i="13"/>
  <c r="B459" i="13"/>
  <c r="E458" i="13"/>
  <c r="D458" i="13"/>
  <c r="C458" i="13"/>
  <c r="B458" i="13"/>
  <c r="E457" i="13"/>
  <c r="D457" i="13"/>
  <c r="C457" i="13"/>
  <c r="B457" i="13"/>
  <c r="E456" i="13"/>
  <c r="D456" i="13"/>
  <c r="C456" i="13"/>
  <c r="B456" i="13"/>
  <c r="E455" i="13"/>
  <c r="D455" i="13"/>
  <c r="C455" i="13"/>
  <c r="B455" i="13"/>
  <c r="E454" i="13"/>
  <c r="D454" i="13"/>
  <c r="C454" i="13"/>
  <c r="B454" i="13"/>
  <c r="E453" i="13"/>
  <c r="D453" i="13"/>
  <c r="C453" i="13"/>
  <c r="B453" i="13"/>
  <c r="E452" i="13"/>
  <c r="D452" i="13"/>
  <c r="C452" i="13"/>
  <c r="B452" i="13"/>
  <c r="E451" i="13"/>
  <c r="D451" i="13"/>
  <c r="C451" i="13"/>
  <c r="B451" i="13"/>
  <c r="E450" i="13"/>
  <c r="D450" i="13"/>
  <c r="C450" i="13"/>
  <c r="B450" i="13"/>
  <c r="E449" i="13"/>
  <c r="D449" i="13"/>
  <c r="C449" i="13"/>
  <c r="B449" i="13"/>
  <c r="E448" i="13"/>
  <c r="D448" i="13"/>
  <c r="C448" i="13"/>
  <c r="B448" i="13"/>
  <c r="E447" i="13"/>
  <c r="D447" i="13"/>
  <c r="C447" i="13"/>
  <c r="B447" i="13"/>
  <c r="E446" i="13"/>
  <c r="D446" i="13"/>
  <c r="C446" i="13"/>
  <c r="B446" i="13"/>
  <c r="E445" i="13"/>
  <c r="D445" i="13"/>
  <c r="C445" i="13"/>
  <c r="B445" i="13"/>
  <c r="E444" i="13"/>
  <c r="D444" i="13"/>
  <c r="C444" i="13"/>
  <c r="B444" i="13"/>
  <c r="E443" i="13"/>
  <c r="D443" i="13"/>
  <c r="C443" i="13"/>
  <c r="B443" i="13"/>
  <c r="E442" i="13"/>
  <c r="D442" i="13"/>
  <c r="C442" i="13"/>
  <c r="B442" i="13"/>
  <c r="E441" i="13"/>
  <c r="D441" i="13"/>
  <c r="C441" i="13"/>
  <c r="B441" i="13"/>
  <c r="E440" i="13"/>
  <c r="D440" i="13"/>
  <c r="C440" i="13"/>
  <c r="B440" i="13"/>
  <c r="E439" i="13"/>
  <c r="D439" i="13"/>
  <c r="C439" i="13"/>
  <c r="B439" i="13"/>
  <c r="E438" i="13"/>
  <c r="D438" i="13"/>
  <c r="C438" i="13"/>
  <c r="B438" i="13"/>
  <c r="E437" i="13"/>
  <c r="D437" i="13"/>
  <c r="C437" i="13"/>
  <c r="B437" i="13"/>
  <c r="E436" i="13"/>
  <c r="D436" i="13"/>
  <c r="C436" i="13"/>
  <c r="B436" i="13"/>
  <c r="E435" i="13"/>
  <c r="D435" i="13"/>
  <c r="C435" i="13"/>
  <c r="B435" i="13"/>
  <c r="E434" i="13"/>
  <c r="D434" i="13"/>
  <c r="C434" i="13"/>
  <c r="B434" i="13"/>
  <c r="E433" i="13"/>
  <c r="D433" i="13"/>
  <c r="C433" i="13"/>
  <c r="B433" i="13"/>
  <c r="E432" i="13"/>
  <c r="D432" i="13"/>
  <c r="C432" i="13"/>
  <c r="B432" i="13"/>
  <c r="E431" i="13"/>
  <c r="D431" i="13"/>
  <c r="C431" i="13"/>
  <c r="B431" i="13"/>
  <c r="E430" i="13"/>
  <c r="D430" i="13"/>
  <c r="C430" i="13"/>
  <c r="B430" i="13"/>
  <c r="E429" i="13"/>
  <c r="D429" i="13"/>
  <c r="C429" i="13"/>
  <c r="B429" i="13"/>
  <c r="E428" i="13"/>
  <c r="D428" i="13"/>
  <c r="C428" i="13"/>
  <c r="B428" i="13"/>
  <c r="E427" i="13"/>
  <c r="D427" i="13"/>
  <c r="C427" i="13"/>
  <c r="B427" i="13"/>
  <c r="E426" i="13"/>
  <c r="D426" i="13"/>
  <c r="C426" i="13"/>
  <c r="B426" i="13"/>
  <c r="E425" i="13"/>
  <c r="D425" i="13"/>
  <c r="C425" i="13"/>
  <c r="B425" i="13"/>
  <c r="E424" i="13"/>
  <c r="D424" i="13"/>
  <c r="C424" i="13"/>
  <c r="B424" i="13"/>
  <c r="E423" i="13"/>
  <c r="D423" i="13"/>
  <c r="C423" i="13"/>
  <c r="B423" i="13"/>
  <c r="E422" i="13"/>
  <c r="D422" i="13"/>
  <c r="C422" i="13"/>
  <c r="B422" i="13"/>
  <c r="E421" i="13"/>
  <c r="D421" i="13"/>
  <c r="C421" i="13"/>
  <c r="B421" i="13"/>
  <c r="E420" i="13"/>
  <c r="D420" i="13"/>
  <c r="C420" i="13"/>
  <c r="B420" i="13"/>
  <c r="E419" i="13"/>
  <c r="D419" i="13"/>
  <c r="C419" i="13"/>
  <c r="B419" i="13"/>
  <c r="E418" i="13"/>
  <c r="D418" i="13"/>
  <c r="C418" i="13"/>
  <c r="B418" i="13"/>
  <c r="E417" i="13"/>
  <c r="D417" i="13"/>
  <c r="C417" i="13"/>
  <c r="B417" i="13"/>
  <c r="E416" i="13"/>
  <c r="D416" i="13"/>
  <c r="C416" i="13"/>
  <c r="B416" i="13"/>
  <c r="E415" i="13"/>
  <c r="D415" i="13"/>
  <c r="C415" i="13"/>
  <c r="B415" i="13"/>
  <c r="E414" i="13"/>
  <c r="D414" i="13"/>
  <c r="C414" i="13"/>
  <c r="B414" i="13"/>
  <c r="E413" i="13"/>
  <c r="D413" i="13"/>
  <c r="C413" i="13"/>
  <c r="B413" i="13"/>
  <c r="E412" i="13"/>
  <c r="D412" i="13"/>
  <c r="C412" i="13"/>
  <c r="B412" i="13"/>
  <c r="E411" i="13"/>
  <c r="D411" i="13"/>
  <c r="C411" i="13"/>
  <c r="B411" i="13"/>
  <c r="E410" i="13"/>
  <c r="D410" i="13"/>
  <c r="C410" i="13"/>
  <c r="B410" i="13"/>
  <c r="E409" i="13"/>
  <c r="D409" i="13"/>
  <c r="C409" i="13"/>
  <c r="B409" i="13"/>
  <c r="E408" i="13"/>
  <c r="D408" i="13"/>
  <c r="C408" i="13"/>
  <c r="B408" i="13"/>
  <c r="E407" i="13"/>
  <c r="D407" i="13"/>
  <c r="C407" i="13"/>
  <c r="B407" i="13"/>
  <c r="E406" i="13"/>
  <c r="D406" i="13"/>
  <c r="C406" i="13"/>
  <c r="B406" i="13"/>
  <c r="E405" i="13"/>
  <c r="D405" i="13"/>
  <c r="C405" i="13"/>
  <c r="B405" i="13"/>
  <c r="E404" i="13"/>
  <c r="D404" i="13"/>
  <c r="C404" i="13"/>
  <c r="B404" i="13"/>
  <c r="E403" i="13"/>
  <c r="D403" i="13"/>
  <c r="C403" i="13"/>
  <c r="B403" i="13"/>
  <c r="E402" i="13"/>
  <c r="D402" i="13"/>
  <c r="C402" i="13"/>
  <c r="B402" i="13"/>
  <c r="E401" i="13"/>
  <c r="D401" i="13"/>
  <c r="C401" i="13"/>
  <c r="B401" i="13"/>
  <c r="E400" i="13"/>
  <c r="D400" i="13"/>
  <c r="C400" i="13"/>
  <c r="B400" i="13"/>
  <c r="E399" i="13"/>
  <c r="D399" i="13"/>
  <c r="C399" i="13"/>
  <c r="B399" i="13"/>
  <c r="E398" i="13"/>
  <c r="D398" i="13"/>
  <c r="C398" i="13"/>
  <c r="B398" i="13"/>
  <c r="E397" i="13"/>
  <c r="D397" i="13"/>
  <c r="C397" i="13"/>
  <c r="B397" i="13"/>
  <c r="E396" i="13"/>
  <c r="D396" i="13"/>
  <c r="C396" i="13"/>
  <c r="B396" i="13"/>
  <c r="E395" i="13"/>
  <c r="D395" i="13"/>
  <c r="C395" i="13"/>
  <c r="B395" i="13"/>
  <c r="E394" i="13"/>
  <c r="D394" i="13"/>
  <c r="C394" i="13"/>
  <c r="B394" i="13"/>
  <c r="E393" i="13"/>
  <c r="D393" i="13"/>
  <c r="C393" i="13"/>
  <c r="B393" i="13"/>
  <c r="E392" i="13"/>
  <c r="D392" i="13"/>
  <c r="C392" i="13"/>
  <c r="B392" i="13"/>
  <c r="E391" i="13"/>
  <c r="D391" i="13"/>
  <c r="C391" i="13"/>
  <c r="B391" i="13"/>
  <c r="E390" i="13"/>
  <c r="D390" i="13"/>
  <c r="C390" i="13"/>
  <c r="B390" i="13"/>
  <c r="E389" i="13"/>
  <c r="D389" i="13"/>
  <c r="C389" i="13"/>
  <c r="B389" i="13"/>
  <c r="E388" i="13"/>
  <c r="D388" i="13"/>
  <c r="C388" i="13"/>
  <c r="B388" i="13"/>
  <c r="E387" i="13"/>
  <c r="D387" i="13"/>
  <c r="C387" i="13"/>
  <c r="B387" i="13"/>
  <c r="E386" i="13"/>
  <c r="D386" i="13"/>
  <c r="C386" i="13"/>
  <c r="B386" i="13"/>
  <c r="E385" i="13"/>
  <c r="D385" i="13"/>
  <c r="C385" i="13"/>
  <c r="B385" i="13"/>
  <c r="E384" i="13"/>
  <c r="D384" i="13"/>
  <c r="C384" i="13"/>
  <c r="B384" i="13"/>
  <c r="E383" i="13"/>
  <c r="D383" i="13"/>
  <c r="C383" i="13"/>
  <c r="B383" i="13"/>
  <c r="E382" i="13"/>
  <c r="D382" i="13"/>
  <c r="C382" i="13"/>
  <c r="B382" i="13"/>
  <c r="E381" i="13"/>
  <c r="D381" i="13"/>
  <c r="C381" i="13"/>
  <c r="B381" i="13"/>
  <c r="E380" i="13"/>
  <c r="D380" i="13"/>
  <c r="C380" i="13"/>
  <c r="B380" i="13"/>
  <c r="E379" i="13"/>
  <c r="D379" i="13"/>
  <c r="C379" i="13"/>
  <c r="B379" i="13"/>
  <c r="E378" i="13"/>
  <c r="D378" i="13"/>
  <c r="C378" i="13"/>
  <c r="B378" i="13"/>
  <c r="E377" i="13"/>
  <c r="D377" i="13"/>
  <c r="C377" i="13"/>
  <c r="B377" i="13"/>
  <c r="E376" i="13"/>
  <c r="D376" i="13"/>
  <c r="C376" i="13"/>
  <c r="B376" i="13"/>
  <c r="E375" i="13"/>
  <c r="D375" i="13"/>
  <c r="C375" i="13"/>
  <c r="B375" i="13"/>
  <c r="E374" i="13"/>
  <c r="D374" i="13"/>
  <c r="C374" i="13"/>
  <c r="B374" i="13"/>
  <c r="E373" i="13"/>
  <c r="D373" i="13"/>
  <c r="C373" i="13"/>
  <c r="B373" i="13"/>
  <c r="E372" i="13"/>
  <c r="D372" i="13"/>
  <c r="C372" i="13"/>
  <c r="B372" i="13"/>
  <c r="E371" i="13"/>
  <c r="D371" i="13"/>
  <c r="C371" i="13"/>
  <c r="B371" i="13"/>
  <c r="E370" i="13"/>
  <c r="D370" i="13"/>
  <c r="C370" i="13"/>
  <c r="B370" i="13"/>
  <c r="E369" i="13"/>
  <c r="D369" i="13"/>
  <c r="C369" i="13"/>
  <c r="B369" i="13"/>
  <c r="E368" i="13"/>
  <c r="D368" i="13"/>
  <c r="C368" i="13"/>
  <c r="B368" i="13"/>
  <c r="E367" i="13"/>
  <c r="D367" i="13"/>
  <c r="C367" i="13"/>
  <c r="B367" i="13"/>
  <c r="E366" i="13"/>
  <c r="D366" i="13"/>
  <c r="C366" i="13"/>
  <c r="B366" i="13"/>
  <c r="E365" i="13"/>
  <c r="D365" i="13"/>
  <c r="C365" i="13"/>
  <c r="B365" i="13"/>
  <c r="E364" i="13"/>
  <c r="D364" i="13"/>
  <c r="C364" i="13"/>
  <c r="B364" i="13"/>
  <c r="E363" i="13"/>
  <c r="D363" i="13"/>
  <c r="C363" i="13"/>
  <c r="B363" i="13"/>
  <c r="E362" i="13"/>
  <c r="D362" i="13"/>
  <c r="C362" i="13"/>
  <c r="B362" i="13"/>
  <c r="E361" i="13"/>
  <c r="D361" i="13"/>
  <c r="C361" i="13"/>
  <c r="B361" i="13"/>
  <c r="E360" i="13"/>
  <c r="D360" i="13"/>
  <c r="C360" i="13"/>
  <c r="B360" i="13"/>
  <c r="E359" i="13"/>
  <c r="D359" i="13"/>
  <c r="C359" i="13"/>
  <c r="B359" i="13"/>
  <c r="E358" i="13"/>
  <c r="D358" i="13"/>
  <c r="C358" i="13"/>
  <c r="B358" i="13"/>
  <c r="E357" i="13"/>
  <c r="D357" i="13"/>
  <c r="C357" i="13"/>
  <c r="B357" i="13"/>
  <c r="E356" i="13"/>
  <c r="D356" i="13"/>
  <c r="C356" i="13"/>
  <c r="B356" i="13"/>
  <c r="E355" i="13"/>
  <c r="D355" i="13"/>
  <c r="C355" i="13"/>
  <c r="B355" i="13"/>
  <c r="E354" i="13"/>
  <c r="D354" i="13"/>
  <c r="C354" i="13"/>
  <c r="B354" i="13"/>
  <c r="E353" i="13"/>
  <c r="D353" i="13"/>
  <c r="C353" i="13"/>
  <c r="B353" i="13"/>
  <c r="E352" i="13"/>
  <c r="D352" i="13"/>
  <c r="C352" i="13"/>
  <c r="B352" i="13"/>
  <c r="E351" i="13"/>
  <c r="D351" i="13"/>
  <c r="C351" i="13"/>
  <c r="B351" i="13"/>
  <c r="E350" i="13"/>
  <c r="D350" i="13"/>
  <c r="C350" i="13"/>
  <c r="B350" i="13"/>
  <c r="E349" i="13"/>
  <c r="D349" i="13"/>
  <c r="C349" i="13"/>
  <c r="B349" i="13"/>
  <c r="E348" i="13"/>
  <c r="D348" i="13"/>
  <c r="C348" i="13"/>
  <c r="B348" i="13"/>
  <c r="E347" i="13"/>
  <c r="D347" i="13"/>
  <c r="C347" i="13"/>
  <c r="B347" i="13"/>
  <c r="E346" i="13"/>
  <c r="D346" i="13"/>
  <c r="C346" i="13"/>
  <c r="B346" i="13"/>
  <c r="E345" i="13"/>
  <c r="D345" i="13"/>
  <c r="C345" i="13"/>
  <c r="B345" i="13"/>
  <c r="E344" i="13"/>
  <c r="D344" i="13"/>
  <c r="C344" i="13"/>
  <c r="B344" i="13"/>
  <c r="E343" i="13"/>
  <c r="D343" i="13"/>
  <c r="C343" i="13"/>
  <c r="B343" i="13"/>
  <c r="E342" i="13"/>
  <c r="D342" i="13"/>
  <c r="C342" i="13"/>
  <c r="B342" i="13"/>
  <c r="E341" i="13"/>
  <c r="D341" i="13"/>
  <c r="C341" i="13"/>
  <c r="B341" i="13"/>
  <c r="E340" i="13"/>
  <c r="D340" i="13"/>
  <c r="C340" i="13"/>
  <c r="B340" i="13"/>
  <c r="E339" i="13"/>
  <c r="D339" i="13"/>
  <c r="C339" i="13"/>
  <c r="B339" i="13"/>
  <c r="E338" i="13"/>
  <c r="D338" i="13"/>
  <c r="C338" i="13"/>
  <c r="B338" i="13"/>
  <c r="E337" i="13"/>
  <c r="D337" i="13"/>
  <c r="C337" i="13"/>
  <c r="B337" i="13"/>
  <c r="E336" i="13"/>
  <c r="D336" i="13"/>
  <c r="C336" i="13"/>
  <c r="B336" i="13"/>
  <c r="E335" i="13"/>
  <c r="D335" i="13"/>
  <c r="C335" i="13"/>
  <c r="B335" i="13"/>
  <c r="E334" i="13"/>
  <c r="D334" i="13"/>
  <c r="C334" i="13"/>
  <c r="B334" i="13"/>
  <c r="E333" i="13"/>
  <c r="D333" i="13"/>
  <c r="C333" i="13"/>
  <c r="B333" i="13"/>
  <c r="E332" i="13"/>
  <c r="D332" i="13"/>
  <c r="C332" i="13"/>
  <c r="B332" i="13"/>
  <c r="E331" i="13"/>
  <c r="D331" i="13"/>
  <c r="C331" i="13"/>
  <c r="B331" i="13"/>
  <c r="E330" i="13"/>
  <c r="D330" i="13"/>
  <c r="C330" i="13"/>
  <c r="B330" i="13"/>
  <c r="E329" i="13"/>
  <c r="D329" i="13"/>
  <c r="C329" i="13"/>
  <c r="B329" i="13"/>
  <c r="E328" i="13"/>
  <c r="D328" i="13"/>
  <c r="C328" i="13"/>
  <c r="B328" i="13"/>
  <c r="E327" i="13"/>
  <c r="D327" i="13"/>
  <c r="C327" i="13"/>
  <c r="B327" i="13"/>
  <c r="E326" i="13"/>
  <c r="D326" i="13"/>
  <c r="C326" i="13"/>
  <c r="B326" i="13"/>
  <c r="E325" i="13"/>
  <c r="D325" i="13"/>
  <c r="C325" i="13"/>
  <c r="B325" i="13"/>
  <c r="E324" i="13"/>
  <c r="D324" i="13"/>
  <c r="C324" i="13"/>
  <c r="B324" i="13"/>
  <c r="E323" i="13"/>
  <c r="D323" i="13"/>
  <c r="C323" i="13"/>
  <c r="B323" i="13"/>
  <c r="E322" i="13"/>
  <c r="D322" i="13"/>
  <c r="C322" i="13"/>
  <c r="B322" i="13"/>
  <c r="E321" i="13"/>
  <c r="D321" i="13"/>
  <c r="C321" i="13"/>
  <c r="B321" i="13"/>
  <c r="E320" i="13"/>
  <c r="D320" i="13"/>
  <c r="C320" i="13"/>
  <c r="B320" i="13"/>
  <c r="E319" i="13"/>
  <c r="D319" i="13"/>
  <c r="C319" i="13"/>
  <c r="B319" i="13"/>
  <c r="E318" i="13"/>
  <c r="D318" i="13"/>
  <c r="C318" i="13"/>
  <c r="B318" i="13"/>
  <c r="E317" i="13"/>
  <c r="D317" i="13"/>
  <c r="C317" i="13"/>
  <c r="B317" i="13"/>
  <c r="E316" i="13"/>
  <c r="D316" i="13"/>
  <c r="C316" i="13"/>
  <c r="B316" i="13"/>
  <c r="E315" i="13"/>
  <c r="D315" i="13"/>
  <c r="C315" i="13"/>
  <c r="B315" i="13"/>
  <c r="E314" i="13"/>
  <c r="D314" i="13"/>
  <c r="C314" i="13"/>
  <c r="B314" i="13"/>
  <c r="E313" i="13"/>
  <c r="D313" i="13"/>
  <c r="C313" i="13"/>
  <c r="B313" i="13"/>
  <c r="E312" i="13"/>
  <c r="D312" i="13"/>
  <c r="C312" i="13"/>
  <c r="B312" i="13"/>
  <c r="E311" i="13"/>
  <c r="D311" i="13"/>
  <c r="C311" i="13"/>
  <c r="B311" i="13"/>
  <c r="E310" i="13"/>
  <c r="D310" i="13"/>
  <c r="C310" i="13"/>
  <c r="B310" i="13"/>
  <c r="E309" i="13"/>
  <c r="D309" i="13"/>
  <c r="C309" i="13"/>
  <c r="B309" i="13"/>
  <c r="E308" i="13"/>
  <c r="D308" i="13"/>
  <c r="C308" i="13"/>
  <c r="B308" i="13"/>
  <c r="E307" i="13"/>
  <c r="D307" i="13"/>
  <c r="C307" i="13"/>
  <c r="B307" i="13"/>
  <c r="E306" i="13"/>
  <c r="D306" i="13"/>
  <c r="C306" i="13"/>
  <c r="B306" i="13"/>
  <c r="E305" i="13"/>
  <c r="D305" i="13"/>
  <c r="C305" i="13"/>
  <c r="B305" i="13"/>
  <c r="E304" i="13"/>
  <c r="D304" i="13"/>
  <c r="C304" i="13"/>
  <c r="B304" i="13"/>
  <c r="E303" i="13"/>
  <c r="D303" i="13"/>
  <c r="C303" i="13"/>
  <c r="B303" i="13"/>
  <c r="E302" i="13"/>
  <c r="D302" i="13"/>
  <c r="C302" i="13"/>
  <c r="B302" i="13"/>
  <c r="E301" i="13"/>
  <c r="D301" i="13"/>
  <c r="C301" i="13"/>
  <c r="B301" i="13"/>
  <c r="E300" i="13"/>
  <c r="D300" i="13"/>
  <c r="C300" i="13"/>
  <c r="B300" i="13"/>
  <c r="E299" i="13"/>
  <c r="D299" i="13"/>
  <c r="C299" i="13"/>
  <c r="B299" i="13"/>
  <c r="E298" i="13"/>
  <c r="D298" i="13"/>
  <c r="C298" i="13"/>
  <c r="B298" i="13"/>
  <c r="E297" i="13"/>
  <c r="D297" i="13"/>
  <c r="C297" i="13"/>
  <c r="B297" i="13"/>
  <c r="E296" i="13"/>
  <c r="D296" i="13"/>
  <c r="C296" i="13"/>
  <c r="B296" i="13"/>
  <c r="E295" i="13"/>
  <c r="D295" i="13"/>
  <c r="C295" i="13"/>
  <c r="B295" i="13"/>
  <c r="E294" i="13"/>
  <c r="D294" i="13"/>
  <c r="C294" i="13"/>
  <c r="B294" i="13"/>
  <c r="E293" i="13"/>
  <c r="D293" i="13"/>
  <c r="C293" i="13"/>
  <c r="B293" i="13"/>
  <c r="E292" i="13"/>
  <c r="D292" i="13"/>
  <c r="C292" i="13"/>
  <c r="B292" i="13"/>
  <c r="E291" i="13"/>
  <c r="D291" i="13"/>
  <c r="C291" i="13"/>
  <c r="B291" i="13"/>
  <c r="E290" i="13"/>
  <c r="D290" i="13"/>
  <c r="C290" i="13"/>
  <c r="B290" i="13"/>
  <c r="E289" i="13"/>
  <c r="D289" i="13"/>
  <c r="C289" i="13"/>
  <c r="B289" i="13"/>
  <c r="E288" i="13"/>
  <c r="D288" i="13"/>
  <c r="C288" i="13"/>
  <c r="B288" i="13"/>
  <c r="E287" i="13"/>
  <c r="D287" i="13"/>
  <c r="C287" i="13"/>
  <c r="B287" i="13"/>
  <c r="E286" i="13"/>
  <c r="D286" i="13"/>
  <c r="C286" i="13"/>
  <c r="B286" i="13"/>
  <c r="E285" i="13"/>
  <c r="D285" i="13"/>
  <c r="C285" i="13"/>
  <c r="B285" i="13"/>
  <c r="E284" i="13"/>
  <c r="D284" i="13"/>
  <c r="C284" i="13"/>
  <c r="B284" i="13"/>
  <c r="E283" i="13"/>
  <c r="D283" i="13"/>
  <c r="C283" i="13"/>
  <c r="B283" i="13"/>
  <c r="E282" i="13"/>
  <c r="D282" i="13"/>
  <c r="C282" i="13"/>
  <c r="B282" i="13"/>
  <c r="E281" i="13"/>
  <c r="D281" i="13"/>
  <c r="C281" i="13"/>
  <c r="B281" i="13"/>
  <c r="E280" i="13"/>
  <c r="D280" i="13"/>
  <c r="C280" i="13"/>
  <c r="B280" i="13"/>
  <c r="E279" i="13"/>
  <c r="D279" i="13"/>
  <c r="C279" i="13"/>
  <c r="B279" i="13"/>
  <c r="E278" i="13"/>
  <c r="D278" i="13"/>
  <c r="C278" i="13"/>
  <c r="B278" i="13"/>
  <c r="E277" i="13"/>
  <c r="D277" i="13"/>
  <c r="C277" i="13"/>
  <c r="B277" i="13"/>
  <c r="E276" i="13"/>
  <c r="D276" i="13"/>
  <c r="C276" i="13"/>
  <c r="B276" i="13"/>
  <c r="E275" i="13"/>
  <c r="D275" i="13"/>
  <c r="C275" i="13"/>
  <c r="B275" i="13"/>
  <c r="E274" i="13"/>
  <c r="D274" i="13"/>
  <c r="C274" i="13"/>
  <c r="B274" i="13"/>
  <c r="E273" i="13"/>
  <c r="D273" i="13"/>
  <c r="C273" i="13"/>
  <c r="B273" i="13"/>
  <c r="E272" i="13"/>
  <c r="D272" i="13"/>
  <c r="C272" i="13"/>
  <c r="B272" i="13"/>
  <c r="E271" i="13"/>
  <c r="D271" i="13"/>
  <c r="C271" i="13"/>
  <c r="B271" i="13"/>
  <c r="E270" i="13"/>
  <c r="D270" i="13"/>
  <c r="C270" i="13"/>
  <c r="B270" i="13"/>
  <c r="E269" i="13"/>
  <c r="D269" i="13"/>
  <c r="C269" i="13"/>
  <c r="B269" i="13"/>
  <c r="E268" i="13"/>
  <c r="D268" i="13"/>
  <c r="C268" i="13"/>
  <c r="B268" i="13"/>
  <c r="E267" i="13"/>
  <c r="D267" i="13"/>
  <c r="C267" i="13"/>
  <c r="B267" i="13"/>
  <c r="E266" i="13"/>
  <c r="D266" i="13"/>
  <c r="C266" i="13"/>
  <c r="B266" i="13"/>
  <c r="E265" i="13"/>
  <c r="D265" i="13"/>
  <c r="C265" i="13"/>
  <c r="B265" i="13"/>
  <c r="E264" i="13"/>
  <c r="D264" i="13"/>
  <c r="C264" i="13"/>
  <c r="B264" i="13"/>
  <c r="E263" i="13"/>
  <c r="D263" i="13"/>
  <c r="C263" i="13"/>
  <c r="B263" i="13"/>
  <c r="E262" i="13"/>
  <c r="D262" i="13"/>
  <c r="C262" i="13"/>
  <c r="B262" i="13"/>
  <c r="E261" i="13"/>
  <c r="D261" i="13"/>
  <c r="C261" i="13"/>
  <c r="B261" i="13"/>
  <c r="E260" i="13"/>
  <c r="D260" i="13"/>
  <c r="C260" i="13"/>
  <c r="B260" i="13"/>
  <c r="E259" i="13"/>
  <c r="D259" i="13"/>
  <c r="C259" i="13"/>
  <c r="B259" i="13"/>
  <c r="E258" i="13"/>
  <c r="D258" i="13"/>
  <c r="C258" i="13"/>
  <c r="B258" i="13"/>
  <c r="E257" i="13"/>
  <c r="D257" i="13"/>
  <c r="C257" i="13"/>
  <c r="B257" i="13"/>
  <c r="E256" i="13"/>
  <c r="D256" i="13"/>
  <c r="C256" i="13"/>
  <c r="B256" i="13"/>
  <c r="E255" i="13"/>
  <c r="D255" i="13"/>
  <c r="C255" i="13"/>
  <c r="B255" i="13"/>
  <c r="E254" i="13"/>
  <c r="D254" i="13"/>
  <c r="C254" i="13"/>
  <c r="B254" i="13"/>
  <c r="E253" i="13"/>
  <c r="D253" i="13"/>
  <c r="C253" i="13"/>
  <c r="B253" i="13"/>
  <c r="E252" i="13"/>
  <c r="D252" i="13"/>
  <c r="C252" i="13"/>
  <c r="B252" i="13"/>
  <c r="E251" i="13"/>
  <c r="D251" i="13"/>
  <c r="C251" i="13"/>
  <c r="B251" i="13"/>
  <c r="E250" i="13"/>
  <c r="D250" i="13"/>
  <c r="C250" i="13"/>
  <c r="B250" i="13"/>
  <c r="E249" i="13"/>
  <c r="D249" i="13"/>
  <c r="C249" i="13"/>
  <c r="B249" i="13"/>
  <c r="E248" i="13"/>
  <c r="D248" i="13"/>
  <c r="C248" i="13"/>
  <c r="B248" i="13"/>
  <c r="E247" i="13"/>
  <c r="D247" i="13"/>
  <c r="C247" i="13"/>
  <c r="B247" i="13"/>
  <c r="E246" i="13"/>
  <c r="D246" i="13"/>
  <c r="C246" i="13"/>
  <c r="B246" i="13"/>
  <c r="E245" i="13"/>
  <c r="D245" i="13"/>
  <c r="C245" i="13"/>
  <c r="B245" i="13"/>
  <c r="E244" i="13"/>
  <c r="D244" i="13"/>
  <c r="C244" i="13"/>
  <c r="B244" i="13"/>
  <c r="E243" i="13"/>
  <c r="D243" i="13"/>
  <c r="C243" i="13"/>
  <c r="B243" i="13"/>
  <c r="E242" i="13"/>
  <c r="D242" i="13"/>
  <c r="C242" i="13"/>
  <c r="B242" i="13"/>
  <c r="E241" i="13"/>
  <c r="D241" i="13"/>
  <c r="C241" i="13"/>
  <c r="B241" i="13"/>
  <c r="E240" i="13"/>
  <c r="D240" i="13"/>
  <c r="C240" i="13"/>
  <c r="B240" i="13"/>
  <c r="E239" i="13"/>
  <c r="D239" i="13"/>
  <c r="C239" i="13"/>
  <c r="B239" i="13"/>
  <c r="E238" i="13"/>
  <c r="D238" i="13"/>
  <c r="C238" i="13"/>
  <c r="B238" i="13"/>
  <c r="E237" i="13"/>
  <c r="D237" i="13"/>
  <c r="C237" i="13"/>
  <c r="B237" i="13"/>
  <c r="E236" i="13"/>
  <c r="D236" i="13"/>
  <c r="C236" i="13"/>
  <c r="B236" i="13"/>
  <c r="E235" i="13"/>
  <c r="D235" i="13"/>
  <c r="C235" i="13"/>
  <c r="B235" i="13"/>
  <c r="E234" i="13"/>
  <c r="D234" i="13"/>
  <c r="C234" i="13"/>
  <c r="B234" i="13"/>
  <c r="E233" i="13"/>
  <c r="D233" i="13"/>
  <c r="C233" i="13"/>
  <c r="B233" i="13"/>
  <c r="E232" i="13"/>
  <c r="D232" i="13"/>
  <c r="C232" i="13"/>
  <c r="B232" i="13"/>
  <c r="E231" i="13"/>
  <c r="D231" i="13"/>
  <c r="C231" i="13"/>
  <c r="B231" i="13"/>
  <c r="E230" i="13"/>
  <c r="D230" i="13"/>
  <c r="C230" i="13"/>
  <c r="B230" i="13"/>
  <c r="E229" i="13"/>
  <c r="D229" i="13"/>
  <c r="C229" i="13"/>
  <c r="B229" i="13"/>
  <c r="E228" i="13"/>
  <c r="D228" i="13"/>
  <c r="C228" i="13"/>
  <c r="B228" i="13"/>
  <c r="E227" i="13"/>
  <c r="D227" i="13"/>
  <c r="C227" i="13"/>
  <c r="B227" i="13"/>
  <c r="E226" i="13"/>
  <c r="D226" i="13"/>
  <c r="C226" i="13"/>
  <c r="B226" i="13"/>
  <c r="E225" i="13"/>
  <c r="D225" i="13"/>
  <c r="C225" i="13"/>
  <c r="B225" i="13"/>
  <c r="E224" i="13"/>
  <c r="D224" i="13"/>
  <c r="C224" i="13"/>
  <c r="B224" i="13"/>
  <c r="E223" i="13"/>
  <c r="D223" i="13"/>
  <c r="C223" i="13"/>
  <c r="B223" i="13"/>
  <c r="E222" i="13"/>
  <c r="D222" i="13"/>
  <c r="C222" i="13"/>
  <c r="B222" i="13"/>
  <c r="E221" i="13"/>
  <c r="D221" i="13"/>
  <c r="C221" i="13"/>
  <c r="B221" i="13"/>
  <c r="E220" i="13"/>
  <c r="D220" i="13"/>
  <c r="C220" i="13"/>
  <c r="B220" i="13"/>
  <c r="E219" i="13"/>
  <c r="D219" i="13"/>
  <c r="C219" i="13"/>
  <c r="B219" i="13"/>
  <c r="E218" i="13"/>
  <c r="D218" i="13"/>
  <c r="C218" i="13"/>
  <c r="B218" i="13"/>
  <c r="E217" i="13"/>
  <c r="D217" i="13"/>
  <c r="C217" i="13"/>
  <c r="B217" i="13"/>
  <c r="E216" i="13"/>
  <c r="D216" i="13"/>
  <c r="C216" i="13"/>
  <c r="B216" i="13"/>
  <c r="E215" i="13"/>
  <c r="D215" i="13"/>
  <c r="C215" i="13"/>
  <c r="B215" i="13"/>
  <c r="E214" i="13"/>
  <c r="D214" i="13"/>
  <c r="C214" i="13"/>
  <c r="B214" i="13"/>
  <c r="E213" i="13"/>
  <c r="D213" i="13"/>
  <c r="C213" i="13"/>
  <c r="B213" i="13"/>
  <c r="E212" i="13"/>
  <c r="D212" i="13"/>
  <c r="C212" i="13"/>
  <c r="B212" i="13"/>
  <c r="E211" i="13"/>
  <c r="D211" i="13"/>
  <c r="C211" i="13"/>
  <c r="B211" i="13"/>
  <c r="E210" i="13"/>
  <c r="D210" i="13"/>
  <c r="C210" i="13"/>
  <c r="B210" i="13"/>
  <c r="E209" i="13"/>
  <c r="D209" i="13"/>
  <c r="C209" i="13"/>
  <c r="B209" i="13"/>
  <c r="E208" i="13"/>
  <c r="D208" i="13"/>
  <c r="C208" i="13"/>
  <c r="B208" i="13"/>
  <c r="E207" i="13"/>
  <c r="D207" i="13"/>
  <c r="C207" i="13"/>
  <c r="B207" i="13"/>
  <c r="E206" i="13"/>
  <c r="D206" i="13"/>
  <c r="C206" i="13"/>
  <c r="B206" i="13"/>
  <c r="E205" i="13"/>
  <c r="D205" i="13"/>
  <c r="C205" i="13"/>
  <c r="B205" i="13"/>
  <c r="E204" i="13"/>
  <c r="D204" i="13"/>
  <c r="C204" i="13"/>
  <c r="B204" i="13"/>
  <c r="E203" i="13"/>
  <c r="D203" i="13"/>
  <c r="C203" i="13"/>
  <c r="B203" i="13"/>
  <c r="E202" i="13"/>
  <c r="D202" i="13"/>
  <c r="C202" i="13"/>
  <c r="B202" i="13"/>
  <c r="E201" i="13"/>
  <c r="D201" i="13"/>
  <c r="C201" i="13"/>
  <c r="B201" i="13"/>
  <c r="E200" i="13"/>
  <c r="D200" i="13"/>
  <c r="C200" i="13"/>
  <c r="B200" i="13"/>
  <c r="E199" i="13"/>
  <c r="D199" i="13"/>
  <c r="C199" i="13"/>
  <c r="B199" i="13"/>
  <c r="E198" i="13"/>
  <c r="D198" i="13"/>
  <c r="C198" i="13"/>
  <c r="B198" i="13"/>
  <c r="E197" i="13"/>
  <c r="D197" i="13"/>
  <c r="C197" i="13"/>
  <c r="B197" i="13"/>
  <c r="E196" i="13"/>
  <c r="D196" i="13"/>
  <c r="C196" i="13"/>
  <c r="B196" i="13"/>
  <c r="E195" i="13"/>
  <c r="D195" i="13"/>
  <c r="C195" i="13"/>
  <c r="B195" i="13"/>
  <c r="E194" i="13"/>
  <c r="D194" i="13"/>
  <c r="C194" i="13"/>
  <c r="B194" i="13"/>
  <c r="E193" i="13"/>
  <c r="D193" i="13"/>
  <c r="C193" i="13"/>
  <c r="B193" i="13"/>
  <c r="E192" i="13"/>
  <c r="D192" i="13"/>
  <c r="C192" i="13"/>
  <c r="B192" i="13"/>
  <c r="E191" i="13"/>
  <c r="D191" i="13"/>
  <c r="C191" i="13"/>
  <c r="B191" i="13"/>
  <c r="E190" i="13"/>
  <c r="D190" i="13"/>
  <c r="C190" i="13"/>
  <c r="B190" i="13"/>
  <c r="E189" i="13"/>
  <c r="D189" i="13"/>
  <c r="C189" i="13"/>
  <c r="B189" i="13"/>
  <c r="E188" i="13"/>
  <c r="D188" i="13"/>
  <c r="C188" i="13"/>
  <c r="B188" i="13"/>
  <c r="E187" i="13"/>
  <c r="D187" i="13"/>
  <c r="C187" i="13"/>
  <c r="B187" i="13"/>
  <c r="E186" i="13"/>
  <c r="D186" i="13"/>
  <c r="C186" i="13"/>
  <c r="B186" i="13"/>
  <c r="E185" i="13"/>
  <c r="D185" i="13"/>
  <c r="C185" i="13"/>
  <c r="B185" i="13"/>
  <c r="E184" i="13"/>
  <c r="D184" i="13"/>
  <c r="C184" i="13"/>
  <c r="B184" i="13"/>
  <c r="E183" i="13"/>
  <c r="D183" i="13"/>
  <c r="C183" i="13"/>
  <c r="B183" i="13"/>
  <c r="E182" i="13"/>
  <c r="D182" i="13"/>
  <c r="C182" i="13"/>
  <c r="B182" i="13"/>
  <c r="E181" i="13"/>
  <c r="D181" i="13"/>
  <c r="C181" i="13"/>
  <c r="B181" i="13"/>
  <c r="E180" i="13"/>
  <c r="D180" i="13"/>
  <c r="C180" i="13"/>
  <c r="B180" i="13"/>
  <c r="E179" i="13"/>
  <c r="D179" i="13"/>
  <c r="C179" i="13"/>
  <c r="B179" i="13"/>
  <c r="E178" i="13"/>
  <c r="D178" i="13"/>
  <c r="C178" i="13"/>
  <c r="B178" i="13"/>
  <c r="E177" i="13"/>
  <c r="D177" i="13"/>
  <c r="C177" i="13"/>
  <c r="B177" i="13"/>
  <c r="E176" i="13"/>
  <c r="D176" i="13"/>
  <c r="C176" i="13"/>
  <c r="B176" i="13"/>
  <c r="E175" i="13"/>
  <c r="D175" i="13"/>
  <c r="C175" i="13"/>
  <c r="B175" i="13"/>
  <c r="E174" i="13"/>
  <c r="D174" i="13"/>
  <c r="C174" i="13"/>
  <c r="B174" i="13"/>
  <c r="E173" i="13"/>
  <c r="D173" i="13"/>
  <c r="C173" i="13"/>
  <c r="B173" i="13"/>
  <c r="E172" i="13"/>
  <c r="D172" i="13"/>
  <c r="C172" i="13"/>
  <c r="B172" i="13"/>
  <c r="E171" i="13"/>
  <c r="D171" i="13"/>
  <c r="C171" i="13"/>
  <c r="B171" i="13"/>
  <c r="E170" i="13"/>
  <c r="D170" i="13"/>
  <c r="C170" i="13"/>
  <c r="B170" i="13"/>
  <c r="E169" i="13"/>
  <c r="D169" i="13"/>
  <c r="C169" i="13"/>
  <c r="B169" i="13"/>
  <c r="E168" i="13"/>
  <c r="D168" i="13"/>
  <c r="C168" i="13"/>
  <c r="B168" i="13"/>
  <c r="E167" i="13"/>
  <c r="D167" i="13"/>
  <c r="C167" i="13"/>
  <c r="B167" i="13"/>
  <c r="E166" i="13"/>
  <c r="D166" i="13"/>
  <c r="C166" i="13"/>
  <c r="B166" i="13"/>
  <c r="E165" i="13"/>
  <c r="D165" i="13"/>
  <c r="C165" i="13"/>
  <c r="B165" i="13"/>
  <c r="E164" i="13"/>
  <c r="D164" i="13"/>
  <c r="C164" i="13"/>
  <c r="B164" i="13"/>
  <c r="E163" i="13"/>
  <c r="D163" i="13"/>
  <c r="C163" i="13"/>
  <c r="B163" i="13"/>
  <c r="E162" i="13"/>
  <c r="D162" i="13"/>
  <c r="C162" i="13"/>
  <c r="B162" i="13"/>
  <c r="E161" i="13"/>
  <c r="D161" i="13"/>
  <c r="C161" i="13"/>
  <c r="B161" i="13"/>
  <c r="E160" i="13"/>
  <c r="D160" i="13"/>
  <c r="C160" i="13"/>
  <c r="B160" i="13"/>
  <c r="E159" i="13"/>
  <c r="D159" i="13"/>
  <c r="C159" i="13"/>
  <c r="B159" i="13"/>
  <c r="E158" i="13"/>
  <c r="D158" i="13"/>
  <c r="C158" i="13"/>
  <c r="B158" i="13"/>
  <c r="E157" i="13"/>
  <c r="D157" i="13"/>
  <c r="C157" i="13"/>
  <c r="B157" i="13"/>
  <c r="E156" i="13"/>
  <c r="D156" i="13"/>
  <c r="C156" i="13"/>
  <c r="B156" i="13"/>
  <c r="E155" i="13"/>
  <c r="D155" i="13"/>
  <c r="C155" i="13"/>
  <c r="B155" i="13"/>
  <c r="E154" i="13"/>
  <c r="D154" i="13"/>
  <c r="C154" i="13"/>
  <c r="B154" i="13"/>
  <c r="E153" i="13"/>
  <c r="D153" i="13"/>
  <c r="C153" i="13"/>
  <c r="B153" i="13"/>
  <c r="E152" i="13"/>
  <c r="D152" i="13"/>
  <c r="C152" i="13"/>
  <c r="B152" i="13"/>
  <c r="E151" i="13"/>
  <c r="D151" i="13"/>
  <c r="C151" i="13"/>
  <c r="B151" i="13"/>
  <c r="E150" i="13"/>
  <c r="D150" i="13"/>
  <c r="C150" i="13"/>
  <c r="B150" i="13"/>
  <c r="E149" i="13"/>
  <c r="D149" i="13"/>
  <c r="C149" i="13"/>
  <c r="B149" i="13"/>
  <c r="E148" i="13"/>
  <c r="D148" i="13"/>
  <c r="C148" i="13"/>
  <c r="B148" i="13"/>
  <c r="E147" i="13"/>
  <c r="D147" i="13"/>
  <c r="C147" i="13"/>
  <c r="B147" i="13"/>
  <c r="E146" i="13"/>
  <c r="D146" i="13"/>
  <c r="C146" i="13"/>
  <c r="B146" i="13"/>
  <c r="E145" i="13"/>
  <c r="D145" i="13"/>
  <c r="C145" i="13"/>
  <c r="B145" i="13"/>
  <c r="E144" i="13"/>
  <c r="D144" i="13"/>
  <c r="C144" i="13"/>
  <c r="B144" i="13"/>
  <c r="E143" i="13"/>
  <c r="D143" i="13"/>
  <c r="C143" i="13"/>
  <c r="B143" i="13"/>
  <c r="E142" i="13"/>
  <c r="D142" i="13"/>
  <c r="C142" i="13"/>
  <c r="B142" i="13"/>
  <c r="E141" i="13"/>
  <c r="D141" i="13"/>
  <c r="C141" i="13"/>
  <c r="B141" i="13"/>
  <c r="E140" i="13"/>
  <c r="D140" i="13"/>
  <c r="C140" i="13"/>
  <c r="B140" i="13"/>
  <c r="E139" i="13"/>
  <c r="D139" i="13"/>
  <c r="C139" i="13"/>
  <c r="B139" i="13"/>
  <c r="E138" i="13"/>
  <c r="D138" i="13"/>
  <c r="C138" i="13"/>
  <c r="B138" i="13"/>
  <c r="E137" i="13"/>
  <c r="D137" i="13"/>
  <c r="C137" i="13"/>
  <c r="B137" i="13"/>
  <c r="E136" i="13"/>
  <c r="D136" i="13"/>
  <c r="C136" i="13"/>
  <c r="B136" i="13"/>
  <c r="E135" i="13"/>
  <c r="D135" i="13"/>
  <c r="C135" i="13"/>
  <c r="B135" i="13"/>
  <c r="E134" i="13"/>
  <c r="D134" i="13"/>
  <c r="C134" i="13"/>
  <c r="B134" i="13"/>
  <c r="E133" i="13"/>
  <c r="D133" i="13"/>
  <c r="C133" i="13"/>
  <c r="B133" i="13"/>
  <c r="E132" i="13"/>
  <c r="D132" i="13"/>
  <c r="C132" i="13"/>
  <c r="B132" i="13"/>
  <c r="E131" i="13"/>
  <c r="D131" i="13"/>
  <c r="C131" i="13"/>
  <c r="B131" i="13"/>
  <c r="E130" i="13"/>
  <c r="D130" i="13"/>
  <c r="C130" i="13"/>
  <c r="B130" i="13"/>
  <c r="E129" i="13"/>
  <c r="D129" i="13"/>
  <c r="C129" i="13"/>
  <c r="B129" i="13"/>
  <c r="E128" i="13"/>
  <c r="D128" i="13"/>
  <c r="C128" i="13"/>
  <c r="B128" i="13"/>
  <c r="E127" i="13"/>
  <c r="D127" i="13"/>
  <c r="C127" i="13"/>
  <c r="B127" i="13"/>
  <c r="E126" i="13"/>
  <c r="D126" i="13"/>
  <c r="C126" i="13"/>
  <c r="B126" i="13"/>
  <c r="E125" i="13"/>
  <c r="D125" i="13"/>
  <c r="C125" i="13"/>
  <c r="B125" i="13"/>
  <c r="E124" i="13"/>
  <c r="D124" i="13"/>
  <c r="C124" i="13"/>
  <c r="B124" i="13"/>
  <c r="E123" i="13"/>
  <c r="D123" i="13"/>
  <c r="C123" i="13"/>
  <c r="B123" i="13"/>
  <c r="E122" i="13"/>
  <c r="D122" i="13"/>
  <c r="C122" i="13"/>
  <c r="B122" i="13"/>
  <c r="E121" i="13"/>
  <c r="D121" i="13"/>
  <c r="C121" i="13"/>
  <c r="B121" i="13"/>
  <c r="E120" i="13"/>
  <c r="D120" i="13"/>
  <c r="C120" i="13"/>
  <c r="B120" i="13"/>
  <c r="E119" i="13"/>
  <c r="D119" i="13"/>
  <c r="C119" i="13"/>
  <c r="B119" i="13"/>
  <c r="E118" i="13"/>
  <c r="D118" i="13"/>
  <c r="C118" i="13"/>
  <c r="B118" i="13"/>
  <c r="E117" i="13"/>
  <c r="D117" i="13"/>
  <c r="C117" i="13"/>
  <c r="B117" i="13"/>
  <c r="E116" i="13"/>
  <c r="D116" i="13"/>
  <c r="C116" i="13"/>
  <c r="B116" i="13"/>
  <c r="E115" i="13"/>
  <c r="D115" i="13"/>
  <c r="C115" i="13"/>
  <c r="B115" i="13"/>
  <c r="E114" i="13"/>
  <c r="D114" i="13"/>
  <c r="C114" i="13"/>
  <c r="B114" i="13"/>
  <c r="E113" i="13"/>
  <c r="D113" i="13"/>
  <c r="C113" i="13"/>
  <c r="B113" i="13"/>
  <c r="E112" i="13"/>
  <c r="D112" i="13"/>
  <c r="C112" i="13"/>
  <c r="B112" i="13"/>
  <c r="E111" i="13"/>
  <c r="D111" i="13"/>
  <c r="C111" i="13"/>
  <c r="B111" i="13"/>
  <c r="E110" i="13"/>
  <c r="D110" i="13"/>
  <c r="C110" i="13"/>
  <c r="B110" i="13"/>
  <c r="E109" i="13"/>
  <c r="D109" i="13"/>
  <c r="C109" i="13"/>
  <c r="B109" i="13"/>
  <c r="E108" i="13"/>
  <c r="D108" i="13"/>
  <c r="C108" i="13"/>
  <c r="B108" i="13"/>
  <c r="E107" i="13"/>
  <c r="D107" i="13"/>
  <c r="C107" i="13"/>
  <c r="B107" i="13"/>
  <c r="E106" i="13"/>
  <c r="D106" i="13"/>
  <c r="C106" i="13"/>
  <c r="B106" i="13"/>
  <c r="E105" i="13"/>
  <c r="D105" i="13"/>
  <c r="C105" i="13"/>
  <c r="B105" i="13"/>
  <c r="E104" i="13"/>
  <c r="D104" i="13"/>
  <c r="C104" i="13"/>
  <c r="B104" i="13"/>
  <c r="E103" i="13"/>
  <c r="D103" i="13"/>
  <c r="C103" i="13"/>
  <c r="B103" i="13"/>
  <c r="E102" i="13"/>
  <c r="D102" i="13"/>
  <c r="C102" i="13"/>
  <c r="B102" i="13"/>
  <c r="E101" i="13"/>
  <c r="D101" i="13"/>
  <c r="C101" i="13"/>
  <c r="B101" i="13"/>
  <c r="E100" i="13"/>
  <c r="D100" i="13"/>
  <c r="C100" i="13"/>
  <c r="B100" i="13"/>
  <c r="E99" i="13"/>
  <c r="D99" i="13"/>
  <c r="C99" i="13"/>
  <c r="B99" i="13"/>
  <c r="E98" i="13"/>
  <c r="D98" i="13"/>
  <c r="C98" i="13"/>
  <c r="B98" i="13"/>
  <c r="E97" i="13"/>
  <c r="D97" i="13"/>
  <c r="C97" i="13"/>
  <c r="B97" i="13"/>
  <c r="E96" i="13"/>
  <c r="D96" i="13"/>
  <c r="C96" i="13"/>
  <c r="B96" i="13"/>
  <c r="E95" i="13"/>
  <c r="D95" i="13"/>
  <c r="C95" i="13"/>
  <c r="B95" i="13"/>
  <c r="E94" i="13"/>
  <c r="D94" i="13"/>
  <c r="C94" i="13"/>
  <c r="B94" i="13"/>
  <c r="E93" i="13"/>
  <c r="D93" i="13"/>
  <c r="C93" i="13"/>
  <c r="B93" i="13"/>
  <c r="E92" i="13"/>
  <c r="D92" i="13"/>
  <c r="C92" i="13"/>
  <c r="B92" i="13"/>
  <c r="E91" i="13"/>
  <c r="D91" i="13"/>
  <c r="C91" i="13"/>
  <c r="B91" i="13"/>
  <c r="E90" i="13"/>
  <c r="D90" i="13"/>
  <c r="C90" i="13"/>
  <c r="B90" i="13"/>
  <c r="E89" i="13"/>
  <c r="D89" i="13"/>
  <c r="C89" i="13"/>
  <c r="B89" i="13"/>
  <c r="E88" i="13"/>
  <c r="D88" i="13"/>
  <c r="C88" i="13"/>
  <c r="B88" i="13"/>
  <c r="E87" i="13"/>
  <c r="D87" i="13"/>
  <c r="C87" i="13"/>
  <c r="B87" i="13"/>
  <c r="E86" i="13"/>
  <c r="D86" i="13"/>
  <c r="C86" i="13"/>
  <c r="B86" i="13"/>
  <c r="E85" i="13"/>
  <c r="D85" i="13"/>
  <c r="C85" i="13"/>
  <c r="B85" i="13"/>
  <c r="E84" i="13"/>
  <c r="D84" i="13"/>
  <c r="C84" i="13"/>
  <c r="B84" i="13"/>
  <c r="E83" i="13"/>
  <c r="D83" i="13"/>
  <c r="C83" i="13"/>
  <c r="B83" i="13"/>
  <c r="E82" i="13"/>
  <c r="D82" i="13"/>
  <c r="C82" i="13"/>
  <c r="B82" i="13"/>
  <c r="E81" i="13"/>
  <c r="D81" i="13"/>
  <c r="C81" i="13"/>
  <c r="B81" i="13"/>
  <c r="E80" i="13"/>
  <c r="D80" i="13"/>
  <c r="C80" i="13"/>
  <c r="B80" i="13"/>
  <c r="E79" i="13"/>
  <c r="D79" i="13"/>
  <c r="C79" i="13"/>
  <c r="B79" i="13"/>
  <c r="E78" i="13"/>
  <c r="D78" i="13"/>
  <c r="C78" i="13"/>
  <c r="B78" i="13"/>
  <c r="E77" i="13"/>
  <c r="D77" i="13"/>
  <c r="C77" i="13"/>
  <c r="B77" i="13"/>
  <c r="E76" i="13"/>
  <c r="D76" i="13"/>
  <c r="C76" i="13"/>
  <c r="B76" i="13"/>
  <c r="E75" i="13"/>
  <c r="D75" i="13"/>
  <c r="C75" i="13"/>
  <c r="B75" i="13"/>
  <c r="E74" i="13"/>
  <c r="D74" i="13"/>
  <c r="C74" i="13"/>
  <c r="B74" i="13"/>
  <c r="E73" i="13"/>
  <c r="D73" i="13"/>
  <c r="C73" i="13"/>
  <c r="B73" i="13"/>
  <c r="E72" i="13"/>
  <c r="D72" i="13"/>
  <c r="C72" i="13"/>
  <c r="B72" i="13"/>
  <c r="E71" i="13"/>
  <c r="D71" i="13"/>
  <c r="C71" i="13"/>
  <c r="B71" i="13"/>
  <c r="E70" i="13"/>
  <c r="D70" i="13"/>
  <c r="C70" i="13"/>
  <c r="B70" i="13"/>
  <c r="E69" i="13"/>
  <c r="D69" i="13"/>
  <c r="C69" i="13"/>
  <c r="B69" i="13"/>
  <c r="E68" i="13"/>
  <c r="D68" i="13"/>
  <c r="C68" i="13"/>
  <c r="B68" i="13"/>
  <c r="E67" i="13"/>
  <c r="D67" i="13"/>
  <c r="C67" i="13"/>
  <c r="B67" i="13"/>
  <c r="E66" i="13"/>
  <c r="D66" i="13"/>
  <c r="C66" i="13"/>
  <c r="B66" i="13"/>
  <c r="E65" i="13"/>
  <c r="D65" i="13"/>
  <c r="C65" i="13"/>
  <c r="B65" i="13"/>
  <c r="E64" i="13"/>
  <c r="D64" i="13"/>
  <c r="C64" i="13"/>
  <c r="B64" i="13"/>
  <c r="E63" i="13"/>
  <c r="D63" i="13"/>
  <c r="C63" i="13"/>
  <c r="B63" i="13"/>
  <c r="E62" i="13"/>
  <c r="D62" i="13"/>
  <c r="C62" i="13"/>
  <c r="B62" i="13"/>
  <c r="E61" i="13"/>
  <c r="D61" i="13"/>
  <c r="C61" i="13"/>
  <c r="B61" i="13"/>
  <c r="E60" i="13"/>
  <c r="D60" i="13"/>
  <c r="C60" i="13"/>
  <c r="B60" i="13"/>
  <c r="E59" i="13"/>
  <c r="D59" i="13"/>
  <c r="C59" i="13"/>
  <c r="B59" i="13"/>
  <c r="E58" i="13"/>
  <c r="D58" i="13"/>
  <c r="C58" i="13"/>
  <c r="B58" i="13"/>
  <c r="E57" i="13"/>
  <c r="D57" i="13"/>
  <c r="C57" i="13"/>
  <c r="B57" i="13"/>
  <c r="E56" i="13"/>
  <c r="D56" i="13"/>
  <c r="C56" i="13"/>
  <c r="B56" i="13"/>
  <c r="E55" i="13"/>
  <c r="D55" i="13"/>
  <c r="C55" i="13"/>
  <c r="B55" i="13"/>
  <c r="E54" i="13"/>
  <c r="D54" i="13"/>
  <c r="C54" i="13"/>
  <c r="B54" i="13"/>
  <c r="E53" i="13"/>
  <c r="D53" i="13"/>
  <c r="C53" i="13"/>
  <c r="B53" i="13"/>
  <c r="E52" i="13"/>
  <c r="D52" i="13"/>
  <c r="C52" i="13"/>
  <c r="B52" i="13"/>
  <c r="E51" i="13"/>
  <c r="D51" i="13"/>
  <c r="C51" i="13"/>
  <c r="B51" i="13"/>
  <c r="E50" i="13"/>
  <c r="D50" i="13"/>
  <c r="C50" i="13"/>
  <c r="B50" i="13"/>
  <c r="E49" i="13"/>
  <c r="D49" i="13"/>
  <c r="C49" i="13"/>
  <c r="B49" i="13"/>
  <c r="E48" i="13"/>
  <c r="D48" i="13"/>
  <c r="C48" i="13"/>
  <c r="B48" i="13"/>
  <c r="E47" i="13"/>
  <c r="D47" i="13"/>
  <c r="C47" i="13"/>
  <c r="B47" i="13"/>
  <c r="E46" i="13"/>
  <c r="D46" i="13"/>
  <c r="C46" i="13"/>
  <c r="B46" i="13"/>
  <c r="E45" i="13"/>
  <c r="D45" i="13"/>
  <c r="C45" i="13"/>
  <c r="B45" i="13"/>
  <c r="E44" i="13"/>
  <c r="D44" i="13"/>
  <c r="C44" i="13"/>
  <c r="B44" i="13"/>
  <c r="E43" i="13"/>
  <c r="D43" i="13"/>
  <c r="C43" i="13"/>
  <c r="B43" i="13"/>
  <c r="E42" i="13"/>
  <c r="D42" i="13"/>
  <c r="C42" i="13"/>
  <c r="B42" i="13"/>
  <c r="E41" i="13"/>
  <c r="D41" i="13"/>
  <c r="C41" i="13"/>
  <c r="B41" i="13"/>
  <c r="E40" i="13"/>
  <c r="D40" i="13"/>
  <c r="C40" i="13"/>
  <c r="B40" i="13"/>
  <c r="E39" i="13"/>
  <c r="D39" i="13"/>
  <c r="C39" i="13"/>
  <c r="B39" i="13"/>
  <c r="E38" i="13"/>
  <c r="D38" i="13"/>
  <c r="C38" i="13"/>
  <c r="B38" i="13"/>
  <c r="E37" i="13"/>
  <c r="D37" i="13"/>
  <c r="C37" i="13"/>
  <c r="B37" i="13"/>
  <c r="E36" i="13"/>
  <c r="D36" i="13"/>
  <c r="C36" i="13"/>
  <c r="B36" i="13"/>
  <c r="E35" i="13"/>
  <c r="D35" i="13"/>
  <c r="C35" i="13"/>
  <c r="B35" i="13"/>
  <c r="E34" i="13"/>
  <c r="D34" i="13"/>
  <c r="C34" i="13"/>
  <c r="B34" i="13"/>
  <c r="E33" i="13"/>
  <c r="D33" i="13"/>
  <c r="C33" i="13"/>
  <c r="B33" i="13"/>
  <c r="E32" i="13"/>
  <c r="D32" i="13"/>
  <c r="C32" i="13"/>
  <c r="B32" i="13"/>
  <c r="E31" i="13"/>
  <c r="D31" i="13"/>
  <c r="C31" i="13"/>
  <c r="B31" i="13"/>
  <c r="E30" i="13"/>
  <c r="D30" i="13"/>
  <c r="C30" i="13"/>
  <c r="B30" i="13"/>
  <c r="E29" i="13"/>
  <c r="D29" i="13"/>
  <c r="C29" i="13"/>
  <c r="B29" i="13"/>
  <c r="E28" i="13"/>
  <c r="D28" i="13"/>
  <c r="C28" i="13"/>
  <c r="B28" i="13"/>
  <c r="E27" i="13"/>
  <c r="D27" i="13"/>
  <c r="C27" i="13"/>
  <c r="B27" i="13"/>
  <c r="E26" i="13"/>
  <c r="D26" i="13"/>
  <c r="C26" i="13"/>
  <c r="B26" i="13"/>
  <c r="E25" i="13"/>
  <c r="D25" i="13"/>
  <c r="C25" i="13"/>
  <c r="B25" i="13"/>
  <c r="E24" i="13"/>
  <c r="D24" i="13"/>
  <c r="C24" i="13"/>
  <c r="B24" i="13"/>
  <c r="E23" i="13"/>
  <c r="D23" i="13"/>
  <c r="C23" i="13"/>
  <c r="B23" i="13"/>
  <c r="E22" i="13"/>
  <c r="D22" i="13"/>
  <c r="C22" i="13"/>
  <c r="B22" i="13"/>
  <c r="E21" i="13"/>
  <c r="D21" i="13"/>
  <c r="C21" i="13"/>
  <c r="B21" i="13"/>
  <c r="E20" i="13"/>
  <c r="D20" i="13"/>
  <c r="C20" i="13"/>
  <c r="B20" i="13"/>
  <c r="E19" i="13"/>
  <c r="D19" i="13"/>
  <c r="C19" i="13"/>
  <c r="B19" i="13"/>
  <c r="E18" i="13"/>
  <c r="D18" i="13"/>
  <c r="C18" i="13"/>
  <c r="B18" i="13"/>
  <c r="E17" i="13"/>
  <c r="D17" i="13"/>
  <c r="C17" i="13"/>
  <c r="B17" i="13"/>
  <c r="E16" i="13"/>
  <c r="D16" i="13"/>
  <c r="C16" i="13"/>
  <c r="B16" i="13"/>
  <c r="E15" i="13"/>
  <c r="D15" i="13"/>
  <c r="C15" i="13"/>
  <c r="B15" i="13"/>
  <c r="E14" i="13"/>
  <c r="D14" i="13"/>
  <c r="C14" i="13"/>
  <c r="B14" i="13"/>
  <c r="E13" i="13"/>
  <c r="D13" i="13"/>
  <c r="C13" i="13"/>
  <c r="B13" i="13"/>
  <c r="E12" i="13"/>
  <c r="D12" i="13"/>
  <c r="C12" i="13"/>
  <c r="B12" i="13"/>
  <c r="E11" i="13"/>
  <c r="D11" i="13"/>
  <c r="C11" i="13"/>
  <c r="B11" i="13"/>
  <c r="E10" i="13"/>
  <c r="D10" i="13"/>
  <c r="C10" i="13"/>
  <c r="B10" i="13"/>
  <c r="E9" i="13"/>
  <c r="D9" i="13"/>
  <c r="C9" i="13"/>
  <c r="B9" i="13"/>
  <c r="E8" i="13"/>
  <c r="D8" i="13"/>
  <c r="C8" i="13"/>
  <c r="B8" i="13"/>
  <c r="E7" i="13"/>
  <c r="D7" i="13"/>
  <c r="C7" i="13"/>
  <c r="B7" i="13"/>
  <c r="E6" i="13"/>
  <c r="D6" i="13"/>
  <c r="C6" i="13"/>
  <c r="B6" i="13"/>
  <c r="L902" i="11"/>
  <c r="K902" i="11"/>
  <c r="J902" i="11"/>
  <c r="P24" i="2" s="1"/>
  <c r="I902" i="11"/>
  <c r="H902" i="11"/>
  <c r="G902" i="11"/>
  <c r="F902" i="11"/>
  <c r="E902" i="11"/>
  <c r="D902" i="11"/>
  <c r="C902" i="11"/>
  <c r="B902" i="11"/>
  <c r="P16" i="2" s="1"/>
  <c r="L901" i="11"/>
  <c r="K901" i="11"/>
  <c r="J901" i="11"/>
  <c r="I901" i="11"/>
  <c r="H901" i="11"/>
  <c r="G901" i="11"/>
  <c r="F901" i="11"/>
  <c r="E901" i="11"/>
  <c r="D901" i="11"/>
  <c r="C901" i="11"/>
  <c r="B901" i="11"/>
  <c r="L900" i="11"/>
  <c r="K900" i="11"/>
  <c r="J900" i="11"/>
  <c r="I900" i="11"/>
  <c r="H900" i="11"/>
  <c r="G900" i="11"/>
  <c r="F900" i="11"/>
  <c r="E900" i="11"/>
  <c r="D900" i="11"/>
  <c r="C900" i="11"/>
  <c r="B900" i="11"/>
  <c r="L899" i="11"/>
  <c r="K899" i="11"/>
  <c r="J899" i="11"/>
  <c r="I899" i="11"/>
  <c r="H899" i="11"/>
  <c r="G899" i="11"/>
  <c r="F899" i="11"/>
  <c r="E899" i="11"/>
  <c r="D899" i="11"/>
  <c r="C899" i="11"/>
  <c r="B899" i="11"/>
  <c r="L898" i="11"/>
  <c r="K898" i="11"/>
  <c r="J898" i="11"/>
  <c r="I898" i="11"/>
  <c r="H898" i="11"/>
  <c r="G898" i="11"/>
  <c r="F898" i="11"/>
  <c r="E898" i="11"/>
  <c r="D898" i="11"/>
  <c r="C898" i="11"/>
  <c r="B898" i="11"/>
  <c r="L897" i="11"/>
  <c r="K897" i="11"/>
  <c r="J897" i="11"/>
  <c r="I897" i="11"/>
  <c r="H897" i="11"/>
  <c r="G897" i="11"/>
  <c r="F897" i="11"/>
  <c r="E897" i="11"/>
  <c r="D897" i="11"/>
  <c r="C897" i="11"/>
  <c r="B897" i="11"/>
  <c r="L896" i="11"/>
  <c r="K896" i="11"/>
  <c r="J896" i="11"/>
  <c r="I896" i="11"/>
  <c r="H896" i="11"/>
  <c r="G896" i="11"/>
  <c r="F896" i="11"/>
  <c r="E896" i="11"/>
  <c r="D896" i="11"/>
  <c r="C896" i="11"/>
  <c r="B896" i="11"/>
  <c r="L895" i="11"/>
  <c r="K895" i="11"/>
  <c r="J895" i="11"/>
  <c r="I895" i="11"/>
  <c r="H895" i="11"/>
  <c r="G895" i="11"/>
  <c r="F895" i="11"/>
  <c r="E895" i="11"/>
  <c r="D895" i="11"/>
  <c r="C895" i="11"/>
  <c r="B895" i="11"/>
  <c r="L894" i="11"/>
  <c r="K894" i="11"/>
  <c r="J894" i="11"/>
  <c r="I894" i="11"/>
  <c r="H894" i="11"/>
  <c r="G894" i="11"/>
  <c r="F894" i="11"/>
  <c r="E894" i="11"/>
  <c r="D894" i="11"/>
  <c r="C894" i="11"/>
  <c r="B894" i="11"/>
  <c r="L893" i="11"/>
  <c r="K893" i="11"/>
  <c r="J893" i="11"/>
  <c r="I893" i="11"/>
  <c r="H893" i="11"/>
  <c r="G893" i="11"/>
  <c r="F893" i="11"/>
  <c r="E893" i="11"/>
  <c r="D893" i="11"/>
  <c r="C893" i="11"/>
  <c r="B893" i="11"/>
  <c r="L892" i="11"/>
  <c r="K892" i="11"/>
  <c r="J892" i="11"/>
  <c r="I892" i="11"/>
  <c r="H892" i="11"/>
  <c r="G892" i="11"/>
  <c r="F892" i="11"/>
  <c r="E892" i="11"/>
  <c r="D892" i="11"/>
  <c r="C892" i="11"/>
  <c r="B892" i="11"/>
  <c r="L891" i="11"/>
  <c r="K891" i="11"/>
  <c r="J891" i="11"/>
  <c r="I891" i="11"/>
  <c r="H891" i="11"/>
  <c r="G891" i="11"/>
  <c r="F891" i="11"/>
  <c r="E891" i="11"/>
  <c r="D891" i="11"/>
  <c r="C891" i="11"/>
  <c r="B891" i="11"/>
  <c r="L890" i="11"/>
  <c r="K890" i="11"/>
  <c r="J890" i="11"/>
  <c r="I890" i="11"/>
  <c r="H890" i="11"/>
  <c r="G890" i="11"/>
  <c r="F890" i="11"/>
  <c r="E890" i="11"/>
  <c r="D890" i="11"/>
  <c r="C890" i="11"/>
  <c r="B890" i="11"/>
  <c r="L889" i="11"/>
  <c r="K889" i="11"/>
  <c r="J889" i="11"/>
  <c r="I889" i="11"/>
  <c r="H889" i="11"/>
  <c r="G889" i="11"/>
  <c r="F889" i="11"/>
  <c r="E889" i="11"/>
  <c r="D889" i="11"/>
  <c r="C889" i="11"/>
  <c r="B889" i="11"/>
  <c r="L888" i="11"/>
  <c r="K888" i="11"/>
  <c r="J888" i="11"/>
  <c r="I888" i="11"/>
  <c r="H888" i="11"/>
  <c r="G888" i="11"/>
  <c r="F888" i="11"/>
  <c r="E888" i="11"/>
  <c r="D888" i="11"/>
  <c r="C888" i="11"/>
  <c r="B888" i="11"/>
  <c r="L887" i="11"/>
  <c r="K887" i="11"/>
  <c r="J887" i="11"/>
  <c r="I887" i="11"/>
  <c r="H887" i="11"/>
  <c r="G887" i="11"/>
  <c r="F887" i="11"/>
  <c r="E887" i="11"/>
  <c r="D887" i="11"/>
  <c r="C887" i="11"/>
  <c r="B887" i="11"/>
  <c r="L886" i="11"/>
  <c r="K886" i="11"/>
  <c r="J886" i="11"/>
  <c r="I886" i="11"/>
  <c r="H886" i="11"/>
  <c r="G886" i="11"/>
  <c r="F886" i="11"/>
  <c r="E886" i="11"/>
  <c r="D886" i="11"/>
  <c r="C886" i="11"/>
  <c r="B886" i="11"/>
  <c r="L885" i="11"/>
  <c r="K885" i="11"/>
  <c r="J885" i="11"/>
  <c r="I885" i="11"/>
  <c r="H885" i="11"/>
  <c r="G885" i="11"/>
  <c r="F885" i="11"/>
  <c r="E885" i="11"/>
  <c r="D885" i="11"/>
  <c r="C885" i="11"/>
  <c r="B885" i="11"/>
  <c r="L884" i="11"/>
  <c r="K884" i="11"/>
  <c r="J884" i="11"/>
  <c r="I884" i="11"/>
  <c r="H884" i="11"/>
  <c r="G884" i="11"/>
  <c r="F884" i="11"/>
  <c r="E884" i="11"/>
  <c r="D884" i="11"/>
  <c r="C884" i="11"/>
  <c r="B884" i="11"/>
  <c r="L883" i="11"/>
  <c r="K883" i="11"/>
  <c r="J883" i="11"/>
  <c r="I883" i="11"/>
  <c r="H883" i="11"/>
  <c r="G883" i="11"/>
  <c r="F883" i="11"/>
  <c r="E883" i="11"/>
  <c r="D883" i="11"/>
  <c r="C883" i="11"/>
  <c r="B883" i="11"/>
  <c r="L882" i="11"/>
  <c r="K882" i="11"/>
  <c r="J882" i="11"/>
  <c r="I882" i="11"/>
  <c r="H882" i="11"/>
  <c r="G882" i="11"/>
  <c r="F882" i="11"/>
  <c r="E882" i="11"/>
  <c r="D882" i="11"/>
  <c r="C882" i="11"/>
  <c r="B882" i="11"/>
  <c r="L881" i="11"/>
  <c r="K881" i="11"/>
  <c r="J881" i="11"/>
  <c r="I881" i="11"/>
  <c r="H881" i="11"/>
  <c r="G881" i="11"/>
  <c r="F881" i="11"/>
  <c r="E881" i="11"/>
  <c r="D881" i="11"/>
  <c r="C881" i="11"/>
  <c r="B881" i="11"/>
  <c r="L880" i="11"/>
  <c r="K880" i="11"/>
  <c r="J880" i="11"/>
  <c r="I880" i="11"/>
  <c r="H880" i="11"/>
  <c r="G880" i="11"/>
  <c r="F880" i="11"/>
  <c r="E880" i="11"/>
  <c r="D880" i="11"/>
  <c r="C880" i="11"/>
  <c r="B880" i="11"/>
  <c r="L879" i="11"/>
  <c r="K879" i="11"/>
  <c r="J879" i="11"/>
  <c r="I879" i="11"/>
  <c r="H879" i="11"/>
  <c r="G879" i="11"/>
  <c r="F879" i="11"/>
  <c r="E879" i="11"/>
  <c r="D879" i="11"/>
  <c r="C879" i="11"/>
  <c r="B879" i="11"/>
  <c r="L878" i="11"/>
  <c r="K878" i="11"/>
  <c r="J878" i="11"/>
  <c r="I878" i="11"/>
  <c r="H878" i="11"/>
  <c r="G878" i="11"/>
  <c r="F878" i="11"/>
  <c r="E878" i="11"/>
  <c r="D878" i="11"/>
  <c r="C878" i="11"/>
  <c r="B878" i="11"/>
  <c r="L877" i="11"/>
  <c r="K877" i="11"/>
  <c r="J877" i="11"/>
  <c r="I877" i="11"/>
  <c r="H877" i="11"/>
  <c r="G877" i="11"/>
  <c r="F877" i="11"/>
  <c r="E877" i="11"/>
  <c r="D877" i="11"/>
  <c r="C877" i="11"/>
  <c r="B877" i="11"/>
  <c r="L876" i="11"/>
  <c r="K876" i="11"/>
  <c r="J876" i="11"/>
  <c r="I876" i="11"/>
  <c r="H876" i="11"/>
  <c r="G876" i="11"/>
  <c r="F876" i="11"/>
  <c r="E876" i="11"/>
  <c r="D876" i="11"/>
  <c r="C876" i="11"/>
  <c r="B876" i="11"/>
  <c r="L875" i="11"/>
  <c r="K875" i="11"/>
  <c r="J875" i="11"/>
  <c r="I875" i="11"/>
  <c r="H875" i="11"/>
  <c r="G875" i="11"/>
  <c r="F875" i="11"/>
  <c r="E875" i="11"/>
  <c r="D875" i="11"/>
  <c r="C875" i="11"/>
  <c r="B875" i="11"/>
  <c r="L874" i="11"/>
  <c r="K874" i="11"/>
  <c r="J874" i="11"/>
  <c r="I874" i="11"/>
  <c r="H874" i="11"/>
  <c r="G874" i="11"/>
  <c r="F874" i="11"/>
  <c r="E874" i="11"/>
  <c r="D874" i="11"/>
  <c r="C874" i="11"/>
  <c r="B874" i="11"/>
  <c r="L873" i="11"/>
  <c r="K873" i="11"/>
  <c r="J873" i="11"/>
  <c r="I873" i="11"/>
  <c r="H873" i="11"/>
  <c r="G873" i="11"/>
  <c r="F873" i="11"/>
  <c r="E873" i="11"/>
  <c r="D873" i="11"/>
  <c r="C873" i="11"/>
  <c r="B873" i="11"/>
  <c r="L872" i="11"/>
  <c r="K872" i="11"/>
  <c r="J872" i="11"/>
  <c r="I872" i="11"/>
  <c r="H872" i="11"/>
  <c r="G872" i="11"/>
  <c r="F872" i="11"/>
  <c r="E872" i="11"/>
  <c r="D872" i="11"/>
  <c r="C872" i="11"/>
  <c r="B872" i="11"/>
  <c r="L871" i="11"/>
  <c r="K871" i="11"/>
  <c r="J871" i="11"/>
  <c r="I871" i="11"/>
  <c r="H871" i="11"/>
  <c r="G871" i="11"/>
  <c r="F871" i="11"/>
  <c r="E871" i="11"/>
  <c r="D871" i="11"/>
  <c r="C871" i="11"/>
  <c r="B871" i="11"/>
  <c r="L870" i="11"/>
  <c r="K870" i="11"/>
  <c r="J870" i="11"/>
  <c r="I870" i="11"/>
  <c r="H870" i="11"/>
  <c r="G870" i="11"/>
  <c r="F870" i="11"/>
  <c r="E870" i="11"/>
  <c r="D870" i="11"/>
  <c r="C870" i="11"/>
  <c r="B870" i="11"/>
  <c r="L869" i="11"/>
  <c r="K869" i="11"/>
  <c r="J869" i="11"/>
  <c r="I869" i="11"/>
  <c r="H869" i="11"/>
  <c r="G869" i="11"/>
  <c r="F869" i="11"/>
  <c r="E869" i="11"/>
  <c r="D869" i="11"/>
  <c r="C869" i="11"/>
  <c r="B869" i="11"/>
  <c r="L868" i="11"/>
  <c r="K868" i="11"/>
  <c r="J868" i="11"/>
  <c r="I868" i="11"/>
  <c r="H868" i="11"/>
  <c r="G868" i="11"/>
  <c r="F868" i="11"/>
  <c r="E868" i="11"/>
  <c r="D868" i="11"/>
  <c r="C868" i="11"/>
  <c r="B868" i="11"/>
  <c r="L867" i="11"/>
  <c r="K867" i="11"/>
  <c r="J867" i="11"/>
  <c r="I867" i="11"/>
  <c r="H867" i="11"/>
  <c r="G867" i="11"/>
  <c r="F867" i="11"/>
  <c r="E867" i="11"/>
  <c r="D867" i="11"/>
  <c r="C867" i="11"/>
  <c r="B867" i="11"/>
  <c r="L866" i="11"/>
  <c r="K866" i="11"/>
  <c r="J866" i="11"/>
  <c r="I866" i="11"/>
  <c r="H866" i="11"/>
  <c r="G866" i="11"/>
  <c r="F866" i="11"/>
  <c r="E866" i="11"/>
  <c r="D866" i="11"/>
  <c r="C866" i="11"/>
  <c r="B866" i="11"/>
  <c r="L865" i="11"/>
  <c r="K865" i="11"/>
  <c r="J865" i="11"/>
  <c r="I865" i="11"/>
  <c r="H865" i="11"/>
  <c r="G865" i="11"/>
  <c r="F865" i="11"/>
  <c r="E865" i="11"/>
  <c r="D865" i="11"/>
  <c r="C865" i="11"/>
  <c r="B865" i="11"/>
  <c r="L864" i="11"/>
  <c r="K864" i="11"/>
  <c r="J864" i="11"/>
  <c r="I864" i="11"/>
  <c r="H864" i="11"/>
  <c r="G864" i="11"/>
  <c r="F864" i="11"/>
  <c r="E864" i="11"/>
  <c r="D864" i="11"/>
  <c r="C864" i="11"/>
  <c r="B864" i="11"/>
  <c r="L863" i="11"/>
  <c r="K863" i="11"/>
  <c r="J863" i="11"/>
  <c r="I863" i="11"/>
  <c r="H863" i="11"/>
  <c r="G863" i="11"/>
  <c r="F863" i="11"/>
  <c r="E863" i="11"/>
  <c r="D863" i="11"/>
  <c r="C863" i="11"/>
  <c r="B863" i="11"/>
  <c r="L862" i="11"/>
  <c r="K862" i="11"/>
  <c r="J862" i="11"/>
  <c r="I862" i="11"/>
  <c r="H862" i="11"/>
  <c r="G862" i="11"/>
  <c r="F862" i="11"/>
  <c r="E862" i="11"/>
  <c r="D862" i="11"/>
  <c r="C862" i="11"/>
  <c r="B862" i="11"/>
  <c r="L861" i="11"/>
  <c r="K861" i="11"/>
  <c r="J861" i="11"/>
  <c r="I861" i="11"/>
  <c r="H861" i="11"/>
  <c r="G861" i="11"/>
  <c r="F861" i="11"/>
  <c r="E861" i="11"/>
  <c r="D861" i="11"/>
  <c r="C861" i="11"/>
  <c r="B861" i="11"/>
  <c r="L860" i="11"/>
  <c r="K860" i="11"/>
  <c r="J860" i="11"/>
  <c r="I860" i="11"/>
  <c r="H860" i="11"/>
  <c r="G860" i="11"/>
  <c r="F860" i="11"/>
  <c r="E860" i="11"/>
  <c r="D860" i="11"/>
  <c r="C860" i="11"/>
  <c r="B860" i="11"/>
  <c r="L859" i="11"/>
  <c r="K859" i="11"/>
  <c r="J859" i="11"/>
  <c r="I859" i="11"/>
  <c r="H859" i="11"/>
  <c r="G859" i="11"/>
  <c r="F859" i="11"/>
  <c r="E859" i="11"/>
  <c r="D859" i="11"/>
  <c r="C859" i="11"/>
  <c r="B859" i="11"/>
  <c r="L858" i="11"/>
  <c r="K858" i="11"/>
  <c r="J858" i="11"/>
  <c r="I858" i="11"/>
  <c r="H858" i="11"/>
  <c r="G858" i="11"/>
  <c r="F858" i="11"/>
  <c r="E858" i="11"/>
  <c r="D858" i="11"/>
  <c r="C858" i="11"/>
  <c r="B858" i="11"/>
  <c r="L857" i="11"/>
  <c r="K857" i="11"/>
  <c r="J857" i="11"/>
  <c r="I857" i="11"/>
  <c r="H857" i="11"/>
  <c r="G857" i="11"/>
  <c r="F857" i="11"/>
  <c r="E857" i="11"/>
  <c r="D857" i="11"/>
  <c r="C857" i="11"/>
  <c r="B857" i="11"/>
  <c r="L856" i="11"/>
  <c r="K856" i="11"/>
  <c r="J856" i="11"/>
  <c r="I856" i="11"/>
  <c r="H856" i="11"/>
  <c r="G856" i="11"/>
  <c r="F856" i="11"/>
  <c r="E856" i="11"/>
  <c r="D856" i="11"/>
  <c r="C856" i="11"/>
  <c r="B856" i="11"/>
  <c r="L855" i="11"/>
  <c r="K855" i="11"/>
  <c r="J855" i="11"/>
  <c r="I855" i="11"/>
  <c r="H855" i="11"/>
  <c r="G855" i="11"/>
  <c r="F855" i="11"/>
  <c r="E855" i="11"/>
  <c r="D855" i="11"/>
  <c r="C855" i="11"/>
  <c r="B855" i="11"/>
  <c r="L854" i="11"/>
  <c r="K854" i="11"/>
  <c r="J854" i="11"/>
  <c r="I854" i="11"/>
  <c r="H854" i="11"/>
  <c r="G854" i="11"/>
  <c r="F854" i="11"/>
  <c r="E854" i="11"/>
  <c r="D854" i="11"/>
  <c r="C854" i="11"/>
  <c r="B854" i="11"/>
  <c r="L853" i="11"/>
  <c r="K853" i="11"/>
  <c r="J853" i="11"/>
  <c r="I853" i="11"/>
  <c r="H853" i="11"/>
  <c r="G853" i="11"/>
  <c r="F853" i="11"/>
  <c r="E853" i="11"/>
  <c r="D853" i="11"/>
  <c r="C853" i="11"/>
  <c r="B853" i="11"/>
  <c r="L852" i="11"/>
  <c r="K852" i="11"/>
  <c r="J852" i="11"/>
  <c r="I852" i="11"/>
  <c r="H852" i="11"/>
  <c r="G852" i="11"/>
  <c r="F852" i="11"/>
  <c r="E852" i="11"/>
  <c r="D852" i="11"/>
  <c r="C852" i="11"/>
  <c r="B852" i="11"/>
  <c r="L851" i="11"/>
  <c r="K851" i="11"/>
  <c r="J851" i="11"/>
  <c r="I851" i="11"/>
  <c r="H851" i="11"/>
  <c r="G851" i="11"/>
  <c r="F851" i="11"/>
  <c r="E851" i="11"/>
  <c r="D851" i="11"/>
  <c r="C851" i="11"/>
  <c r="B851" i="11"/>
  <c r="L850" i="11"/>
  <c r="K850" i="11"/>
  <c r="J850" i="11"/>
  <c r="I850" i="11"/>
  <c r="H850" i="11"/>
  <c r="G850" i="11"/>
  <c r="F850" i="11"/>
  <c r="E850" i="11"/>
  <c r="D850" i="11"/>
  <c r="C850" i="11"/>
  <c r="B850" i="11"/>
  <c r="L849" i="11"/>
  <c r="K849" i="11"/>
  <c r="J849" i="11"/>
  <c r="I849" i="11"/>
  <c r="H849" i="11"/>
  <c r="G849" i="11"/>
  <c r="F849" i="11"/>
  <c r="E849" i="11"/>
  <c r="D849" i="11"/>
  <c r="C849" i="11"/>
  <c r="B849" i="11"/>
  <c r="L848" i="11"/>
  <c r="K848" i="11"/>
  <c r="J848" i="11"/>
  <c r="I848" i="11"/>
  <c r="H848" i="11"/>
  <c r="G848" i="11"/>
  <c r="F848" i="11"/>
  <c r="E848" i="11"/>
  <c r="D848" i="11"/>
  <c r="C848" i="11"/>
  <c r="B848" i="11"/>
  <c r="L847" i="11"/>
  <c r="K847" i="11"/>
  <c r="J847" i="11"/>
  <c r="I847" i="11"/>
  <c r="H847" i="11"/>
  <c r="G847" i="11"/>
  <c r="F847" i="11"/>
  <c r="E847" i="11"/>
  <c r="D847" i="11"/>
  <c r="C847" i="11"/>
  <c r="B847" i="11"/>
  <c r="L846" i="11"/>
  <c r="K846" i="11"/>
  <c r="J846" i="11"/>
  <c r="I846" i="11"/>
  <c r="H846" i="11"/>
  <c r="G846" i="11"/>
  <c r="F846" i="11"/>
  <c r="E846" i="11"/>
  <c r="D846" i="11"/>
  <c r="C846" i="11"/>
  <c r="B846" i="11"/>
  <c r="L845" i="11"/>
  <c r="K845" i="11"/>
  <c r="J845" i="11"/>
  <c r="I845" i="11"/>
  <c r="H845" i="11"/>
  <c r="G845" i="11"/>
  <c r="F845" i="11"/>
  <c r="E845" i="11"/>
  <c r="D845" i="11"/>
  <c r="C845" i="11"/>
  <c r="B845" i="11"/>
  <c r="L844" i="11"/>
  <c r="K844" i="11"/>
  <c r="J844" i="11"/>
  <c r="I844" i="11"/>
  <c r="H844" i="11"/>
  <c r="G844" i="11"/>
  <c r="F844" i="11"/>
  <c r="E844" i="11"/>
  <c r="D844" i="11"/>
  <c r="C844" i="11"/>
  <c r="B844" i="11"/>
  <c r="L843" i="11"/>
  <c r="K843" i="11"/>
  <c r="J843" i="11"/>
  <c r="I843" i="11"/>
  <c r="H843" i="11"/>
  <c r="G843" i="11"/>
  <c r="F843" i="11"/>
  <c r="E843" i="11"/>
  <c r="D843" i="11"/>
  <c r="C843" i="11"/>
  <c r="B843" i="11"/>
  <c r="L842" i="11"/>
  <c r="K842" i="11"/>
  <c r="J842" i="11"/>
  <c r="I842" i="11"/>
  <c r="H842" i="11"/>
  <c r="G842" i="11"/>
  <c r="F842" i="11"/>
  <c r="E842" i="11"/>
  <c r="D842" i="11"/>
  <c r="C842" i="11"/>
  <c r="B842" i="11"/>
  <c r="L841" i="11"/>
  <c r="K841" i="11"/>
  <c r="J841" i="11"/>
  <c r="I841" i="11"/>
  <c r="H841" i="11"/>
  <c r="G841" i="11"/>
  <c r="F841" i="11"/>
  <c r="E841" i="11"/>
  <c r="D841" i="11"/>
  <c r="C841" i="11"/>
  <c r="B841" i="11"/>
  <c r="L840" i="11"/>
  <c r="K840" i="11"/>
  <c r="J840" i="11"/>
  <c r="I840" i="11"/>
  <c r="H840" i="11"/>
  <c r="G840" i="11"/>
  <c r="F840" i="11"/>
  <c r="E840" i="11"/>
  <c r="D840" i="11"/>
  <c r="C840" i="11"/>
  <c r="B840" i="11"/>
  <c r="L839" i="11"/>
  <c r="K839" i="11"/>
  <c r="J839" i="11"/>
  <c r="I839" i="11"/>
  <c r="H839" i="11"/>
  <c r="G839" i="11"/>
  <c r="F839" i="11"/>
  <c r="E839" i="11"/>
  <c r="D839" i="11"/>
  <c r="C839" i="11"/>
  <c r="B839" i="11"/>
  <c r="L838" i="11"/>
  <c r="K838" i="11"/>
  <c r="J838" i="11"/>
  <c r="I838" i="11"/>
  <c r="H838" i="11"/>
  <c r="G838" i="11"/>
  <c r="F838" i="11"/>
  <c r="E838" i="11"/>
  <c r="D838" i="11"/>
  <c r="C838" i="11"/>
  <c r="B838" i="11"/>
  <c r="L837" i="11"/>
  <c r="K837" i="11"/>
  <c r="J837" i="11"/>
  <c r="I837" i="11"/>
  <c r="H837" i="11"/>
  <c r="G837" i="11"/>
  <c r="F837" i="11"/>
  <c r="E837" i="11"/>
  <c r="D837" i="11"/>
  <c r="C837" i="11"/>
  <c r="B837" i="11"/>
  <c r="L836" i="11"/>
  <c r="K836" i="11"/>
  <c r="J836" i="11"/>
  <c r="I836" i="11"/>
  <c r="H836" i="11"/>
  <c r="G836" i="11"/>
  <c r="F836" i="11"/>
  <c r="E836" i="11"/>
  <c r="D836" i="11"/>
  <c r="C836" i="11"/>
  <c r="B836" i="11"/>
  <c r="L835" i="11"/>
  <c r="K835" i="11"/>
  <c r="J835" i="11"/>
  <c r="I835" i="11"/>
  <c r="H835" i="11"/>
  <c r="G835" i="11"/>
  <c r="F835" i="11"/>
  <c r="E835" i="11"/>
  <c r="D835" i="11"/>
  <c r="C835" i="11"/>
  <c r="B835" i="11"/>
  <c r="L834" i="11"/>
  <c r="K834" i="11"/>
  <c r="J834" i="11"/>
  <c r="I834" i="11"/>
  <c r="H834" i="11"/>
  <c r="G834" i="11"/>
  <c r="F834" i="11"/>
  <c r="E834" i="11"/>
  <c r="D834" i="11"/>
  <c r="C834" i="11"/>
  <c r="B834" i="11"/>
  <c r="L833" i="11"/>
  <c r="K833" i="11"/>
  <c r="J833" i="11"/>
  <c r="I833" i="11"/>
  <c r="H833" i="11"/>
  <c r="G833" i="11"/>
  <c r="F833" i="11"/>
  <c r="E833" i="11"/>
  <c r="D833" i="11"/>
  <c r="C833" i="11"/>
  <c r="B833" i="11"/>
  <c r="L832" i="11"/>
  <c r="K832" i="11"/>
  <c r="J832" i="11"/>
  <c r="I832" i="11"/>
  <c r="H832" i="11"/>
  <c r="G832" i="11"/>
  <c r="F832" i="11"/>
  <c r="E832" i="11"/>
  <c r="D832" i="11"/>
  <c r="C832" i="11"/>
  <c r="B832" i="11"/>
  <c r="L831" i="11"/>
  <c r="K831" i="11"/>
  <c r="J831" i="11"/>
  <c r="I831" i="11"/>
  <c r="H831" i="11"/>
  <c r="G831" i="11"/>
  <c r="F831" i="11"/>
  <c r="E831" i="11"/>
  <c r="D831" i="11"/>
  <c r="C831" i="11"/>
  <c r="B831" i="11"/>
  <c r="L830" i="11"/>
  <c r="K830" i="11"/>
  <c r="J830" i="11"/>
  <c r="I830" i="11"/>
  <c r="H830" i="11"/>
  <c r="G830" i="11"/>
  <c r="F830" i="11"/>
  <c r="E830" i="11"/>
  <c r="D830" i="11"/>
  <c r="C830" i="11"/>
  <c r="B830" i="11"/>
  <c r="L829" i="11"/>
  <c r="K829" i="11"/>
  <c r="J829" i="11"/>
  <c r="I829" i="11"/>
  <c r="H829" i="11"/>
  <c r="G829" i="11"/>
  <c r="F829" i="11"/>
  <c r="E829" i="11"/>
  <c r="D829" i="11"/>
  <c r="C829" i="11"/>
  <c r="B829" i="11"/>
  <c r="L828" i="11"/>
  <c r="K828" i="11"/>
  <c r="J828" i="11"/>
  <c r="I828" i="11"/>
  <c r="H828" i="11"/>
  <c r="G828" i="11"/>
  <c r="F828" i="11"/>
  <c r="E828" i="11"/>
  <c r="D828" i="11"/>
  <c r="C828" i="11"/>
  <c r="B828" i="11"/>
  <c r="L827" i="11"/>
  <c r="K827" i="11"/>
  <c r="J827" i="11"/>
  <c r="I827" i="11"/>
  <c r="H827" i="11"/>
  <c r="G827" i="11"/>
  <c r="F827" i="11"/>
  <c r="E827" i="11"/>
  <c r="D827" i="11"/>
  <c r="C827" i="11"/>
  <c r="B827" i="11"/>
  <c r="L826" i="11"/>
  <c r="K826" i="11"/>
  <c r="J826" i="11"/>
  <c r="I826" i="11"/>
  <c r="H826" i="11"/>
  <c r="G826" i="11"/>
  <c r="F826" i="11"/>
  <c r="E826" i="11"/>
  <c r="D826" i="11"/>
  <c r="C826" i="11"/>
  <c r="B826" i="11"/>
  <c r="L825" i="11"/>
  <c r="K825" i="11"/>
  <c r="J825" i="11"/>
  <c r="I825" i="11"/>
  <c r="H825" i="11"/>
  <c r="G825" i="11"/>
  <c r="F825" i="11"/>
  <c r="E825" i="11"/>
  <c r="D825" i="11"/>
  <c r="C825" i="11"/>
  <c r="B825" i="11"/>
  <c r="L824" i="11"/>
  <c r="K824" i="11"/>
  <c r="J824" i="11"/>
  <c r="I824" i="11"/>
  <c r="H824" i="11"/>
  <c r="G824" i="11"/>
  <c r="F824" i="11"/>
  <c r="E824" i="11"/>
  <c r="D824" i="11"/>
  <c r="C824" i="11"/>
  <c r="B824" i="11"/>
  <c r="L823" i="11"/>
  <c r="K823" i="11"/>
  <c r="J823" i="11"/>
  <c r="I823" i="11"/>
  <c r="H823" i="11"/>
  <c r="G823" i="11"/>
  <c r="F823" i="11"/>
  <c r="E823" i="11"/>
  <c r="D823" i="11"/>
  <c r="C823" i="11"/>
  <c r="B823" i="11"/>
  <c r="L822" i="11"/>
  <c r="K822" i="11"/>
  <c r="J822" i="11"/>
  <c r="I822" i="11"/>
  <c r="H822" i="11"/>
  <c r="G822" i="11"/>
  <c r="F822" i="11"/>
  <c r="E822" i="11"/>
  <c r="D822" i="11"/>
  <c r="C822" i="11"/>
  <c r="B822" i="11"/>
  <c r="L821" i="11"/>
  <c r="K821" i="11"/>
  <c r="J821" i="11"/>
  <c r="I821" i="11"/>
  <c r="H821" i="11"/>
  <c r="G821" i="11"/>
  <c r="F821" i="11"/>
  <c r="E821" i="11"/>
  <c r="D821" i="11"/>
  <c r="C821" i="11"/>
  <c r="B821" i="11"/>
  <c r="L820" i="11"/>
  <c r="K820" i="11"/>
  <c r="J820" i="11"/>
  <c r="I820" i="11"/>
  <c r="H820" i="11"/>
  <c r="G820" i="11"/>
  <c r="F820" i="11"/>
  <c r="E820" i="11"/>
  <c r="D820" i="11"/>
  <c r="C820" i="11"/>
  <c r="B820" i="11"/>
  <c r="L819" i="11"/>
  <c r="K819" i="11"/>
  <c r="J819" i="11"/>
  <c r="I819" i="11"/>
  <c r="H819" i="11"/>
  <c r="G819" i="11"/>
  <c r="F819" i="11"/>
  <c r="E819" i="11"/>
  <c r="D819" i="11"/>
  <c r="C819" i="11"/>
  <c r="B819" i="11"/>
  <c r="L818" i="11"/>
  <c r="K818" i="11"/>
  <c r="J818" i="11"/>
  <c r="I818" i="11"/>
  <c r="H818" i="11"/>
  <c r="G818" i="11"/>
  <c r="F818" i="11"/>
  <c r="E818" i="11"/>
  <c r="D818" i="11"/>
  <c r="C818" i="11"/>
  <c r="B818" i="11"/>
  <c r="L817" i="11"/>
  <c r="K817" i="11"/>
  <c r="J817" i="11"/>
  <c r="I817" i="11"/>
  <c r="H817" i="11"/>
  <c r="G817" i="11"/>
  <c r="F817" i="11"/>
  <c r="E817" i="11"/>
  <c r="D817" i="11"/>
  <c r="C817" i="11"/>
  <c r="B817" i="11"/>
  <c r="L816" i="11"/>
  <c r="K816" i="11"/>
  <c r="J816" i="11"/>
  <c r="I816" i="11"/>
  <c r="H816" i="11"/>
  <c r="G816" i="11"/>
  <c r="F816" i="11"/>
  <c r="E816" i="11"/>
  <c r="D816" i="11"/>
  <c r="C816" i="11"/>
  <c r="B816" i="11"/>
  <c r="L815" i="11"/>
  <c r="K815" i="11"/>
  <c r="J815" i="11"/>
  <c r="I815" i="11"/>
  <c r="H815" i="11"/>
  <c r="G815" i="11"/>
  <c r="F815" i="11"/>
  <c r="E815" i="11"/>
  <c r="D815" i="11"/>
  <c r="C815" i="11"/>
  <c r="B815" i="11"/>
  <c r="L814" i="11"/>
  <c r="K814" i="11"/>
  <c r="J814" i="11"/>
  <c r="I814" i="11"/>
  <c r="H814" i="11"/>
  <c r="G814" i="11"/>
  <c r="F814" i="11"/>
  <c r="E814" i="11"/>
  <c r="D814" i="11"/>
  <c r="C814" i="11"/>
  <c r="B814" i="11"/>
  <c r="L813" i="11"/>
  <c r="K813" i="11"/>
  <c r="J813" i="11"/>
  <c r="I813" i="11"/>
  <c r="H813" i="11"/>
  <c r="G813" i="11"/>
  <c r="F813" i="11"/>
  <c r="E813" i="11"/>
  <c r="D813" i="11"/>
  <c r="C813" i="11"/>
  <c r="B813" i="11"/>
  <c r="L812" i="11"/>
  <c r="K812" i="11"/>
  <c r="J812" i="11"/>
  <c r="I812" i="11"/>
  <c r="H812" i="11"/>
  <c r="G812" i="11"/>
  <c r="F812" i="11"/>
  <c r="E812" i="11"/>
  <c r="D812" i="11"/>
  <c r="C812" i="11"/>
  <c r="B812" i="11"/>
  <c r="L811" i="11"/>
  <c r="K811" i="11"/>
  <c r="J811" i="11"/>
  <c r="I811" i="11"/>
  <c r="H811" i="11"/>
  <c r="G811" i="11"/>
  <c r="F811" i="11"/>
  <c r="E811" i="11"/>
  <c r="D811" i="11"/>
  <c r="C811" i="11"/>
  <c r="B811" i="11"/>
  <c r="L810" i="11"/>
  <c r="K810" i="11"/>
  <c r="J810" i="11"/>
  <c r="I810" i="11"/>
  <c r="H810" i="11"/>
  <c r="G810" i="11"/>
  <c r="F810" i="11"/>
  <c r="E810" i="11"/>
  <c r="D810" i="11"/>
  <c r="C810" i="11"/>
  <c r="B810" i="11"/>
  <c r="L809" i="11"/>
  <c r="K809" i="11"/>
  <c r="J809" i="11"/>
  <c r="I809" i="11"/>
  <c r="H809" i="11"/>
  <c r="G809" i="11"/>
  <c r="F809" i="11"/>
  <c r="E809" i="11"/>
  <c r="D809" i="11"/>
  <c r="C809" i="11"/>
  <c r="B809" i="11"/>
  <c r="L808" i="11"/>
  <c r="K808" i="11"/>
  <c r="J808" i="11"/>
  <c r="I808" i="11"/>
  <c r="H808" i="11"/>
  <c r="G808" i="11"/>
  <c r="F808" i="11"/>
  <c r="E808" i="11"/>
  <c r="D808" i="11"/>
  <c r="C808" i="11"/>
  <c r="B808" i="11"/>
  <c r="L807" i="11"/>
  <c r="K807" i="11"/>
  <c r="J807" i="11"/>
  <c r="I807" i="11"/>
  <c r="H807" i="11"/>
  <c r="G807" i="11"/>
  <c r="F807" i="11"/>
  <c r="E807" i="11"/>
  <c r="D807" i="11"/>
  <c r="C807" i="11"/>
  <c r="B807" i="11"/>
  <c r="L806" i="11"/>
  <c r="K806" i="11"/>
  <c r="J806" i="11"/>
  <c r="I806" i="11"/>
  <c r="H806" i="11"/>
  <c r="G806" i="11"/>
  <c r="F806" i="11"/>
  <c r="E806" i="11"/>
  <c r="D806" i="11"/>
  <c r="C806" i="11"/>
  <c r="B806" i="11"/>
  <c r="L805" i="11"/>
  <c r="K805" i="11"/>
  <c r="J805" i="11"/>
  <c r="I805" i="11"/>
  <c r="H805" i="11"/>
  <c r="G805" i="11"/>
  <c r="F805" i="11"/>
  <c r="E805" i="11"/>
  <c r="D805" i="11"/>
  <c r="C805" i="11"/>
  <c r="B805" i="11"/>
  <c r="L804" i="11"/>
  <c r="K804" i="11"/>
  <c r="J804" i="11"/>
  <c r="I804" i="11"/>
  <c r="H804" i="11"/>
  <c r="G804" i="11"/>
  <c r="F804" i="11"/>
  <c r="E804" i="11"/>
  <c r="D804" i="11"/>
  <c r="C804" i="11"/>
  <c r="B804" i="11"/>
  <c r="L803" i="11"/>
  <c r="K803" i="11"/>
  <c r="J803" i="11"/>
  <c r="I803" i="11"/>
  <c r="H803" i="11"/>
  <c r="G803" i="11"/>
  <c r="F803" i="11"/>
  <c r="E803" i="11"/>
  <c r="D803" i="11"/>
  <c r="C803" i="11"/>
  <c r="B803" i="11"/>
  <c r="L802" i="11"/>
  <c r="K802" i="11"/>
  <c r="J802" i="11"/>
  <c r="I802" i="11"/>
  <c r="H802" i="11"/>
  <c r="G802" i="11"/>
  <c r="F802" i="11"/>
  <c r="E802" i="11"/>
  <c r="D802" i="11"/>
  <c r="C802" i="11"/>
  <c r="B802" i="11"/>
  <c r="L801" i="11"/>
  <c r="K801" i="11"/>
  <c r="J801" i="11"/>
  <c r="I801" i="11"/>
  <c r="H801" i="11"/>
  <c r="G801" i="11"/>
  <c r="F801" i="11"/>
  <c r="E801" i="11"/>
  <c r="D801" i="11"/>
  <c r="C801" i="11"/>
  <c r="B801" i="11"/>
  <c r="L800" i="11"/>
  <c r="K800" i="11"/>
  <c r="J800" i="11"/>
  <c r="I800" i="11"/>
  <c r="H800" i="11"/>
  <c r="G800" i="11"/>
  <c r="F800" i="11"/>
  <c r="E800" i="11"/>
  <c r="D800" i="11"/>
  <c r="C800" i="11"/>
  <c r="B800" i="11"/>
  <c r="L799" i="11"/>
  <c r="K799" i="11"/>
  <c r="J799" i="11"/>
  <c r="I799" i="11"/>
  <c r="H799" i="11"/>
  <c r="G799" i="11"/>
  <c r="F799" i="11"/>
  <c r="E799" i="11"/>
  <c r="D799" i="11"/>
  <c r="C799" i="11"/>
  <c r="B799" i="11"/>
  <c r="L798" i="11"/>
  <c r="K798" i="11"/>
  <c r="J798" i="11"/>
  <c r="I798" i="11"/>
  <c r="H798" i="11"/>
  <c r="G798" i="11"/>
  <c r="F798" i="11"/>
  <c r="E798" i="11"/>
  <c r="D798" i="11"/>
  <c r="C798" i="11"/>
  <c r="B798" i="11"/>
  <c r="L797" i="11"/>
  <c r="K797" i="11"/>
  <c r="J797" i="11"/>
  <c r="I797" i="11"/>
  <c r="H797" i="11"/>
  <c r="G797" i="11"/>
  <c r="F797" i="11"/>
  <c r="E797" i="11"/>
  <c r="D797" i="11"/>
  <c r="C797" i="11"/>
  <c r="B797" i="11"/>
  <c r="L796" i="11"/>
  <c r="K796" i="11"/>
  <c r="J796" i="11"/>
  <c r="I796" i="11"/>
  <c r="H796" i="11"/>
  <c r="G796" i="11"/>
  <c r="F796" i="11"/>
  <c r="E796" i="11"/>
  <c r="D796" i="11"/>
  <c r="C796" i="11"/>
  <c r="B796" i="11"/>
  <c r="L795" i="11"/>
  <c r="K795" i="11"/>
  <c r="J795" i="11"/>
  <c r="I795" i="11"/>
  <c r="H795" i="11"/>
  <c r="G795" i="11"/>
  <c r="F795" i="11"/>
  <c r="E795" i="11"/>
  <c r="D795" i="11"/>
  <c r="C795" i="11"/>
  <c r="B795" i="11"/>
  <c r="L794" i="11"/>
  <c r="K794" i="11"/>
  <c r="J794" i="11"/>
  <c r="I794" i="11"/>
  <c r="H794" i="11"/>
  <c r="G794" i="11"/>
  <c r="F794" i="11"/>
  <c r="E794" i="11"/>
  <c r="D794" i="11"/>
  <c r="C794" i="11"/>
  <c r="B794" i="11"/>
  <c r="L793" i="11"/>
  <c r="K793" i="11"/>
  <c r="J793" i="11"/>
  <c r="I793" i="11"/>
  <c r="H793" i="11"/>
  <c r="G793" i="11"/>
  <c r="F793" i="11"/>
  <c r="E793" i="11"/>
  <c r="D793" i="11"/>
  <c r="C793" i="11"/>
  <c r="B793" i="11"/>
  <c r="L792" i="11"/>
  <c r="K792" i="11"/>
  <c r="J792" i="11"/>
  <c r="I792" i="11"/>
  <c r="H792" i="11"/>
  <c r="G792" i="11"/>
  <c r="F792" i="11"/>
  <c r="E792" i="11"/>
  <c r="D792" i="11"/>
  <c r="C792" i="11"/>
  <c r="B792" i="11"/>
  <c r="L791" i="11"/>
  <c r="K791" i="11"/>
  <c r="J791" i="11"/>
  <c r="I791" i="11"/>
  <c r="H791" i="11"/>
  <c r="G791" i="11"/>
  <c r="F791" i="11"/>
  <c r="E791" i="11"/>
  <c r="D791" i="11"/>
  <c r="C791" i="11"/>
  <c r="B791" i="11"/>
  <c r="L790" i="11"/>
  <c r="K790" i="11"/>
  <c r="J790" i="11"/>
  <c r="I790" i="11"/>
  <c r="H790" i="11"/>
  <c r="G790" i="11"/>
  <c r="F790" i="11"/>
  <c r="E790" i="11"/>
  <c r="D790" i="11"/>
  <c r="C790" i="11"/>
  <c r="B790" i="11"/>
  <c r="L789" i="11"/>
  <c r="K789" i="11"/>
  <c r="J789" i="11"/>
  <c r="I789" i="11"/>
  <c r="H789" i="11"/>
  <c r="G789" i="11"/>
  <c r="F789" i="11"/>
  <c r="E789" i="11"/>
  <c r="D789" i="11"/>
  <c r="C789" i="11"/>
  <c r="B789" i="11"/>
  <c r="L788" i="11"/>
  <c r="K788" i="11"/>
  <c r="J788" i="11"/>
  <c r="I788" i="11"/>
  <c r="H788" i="11"/>
  <c r="G788" i="11"/>
  <c r="F788" i="11"/>
  <c r="E788" i="11"/>
  <c r="D788" i="11"/>
  <c r="C788" i="11"/>
  <c r="B788" i="11"/>
  <c r="L787" i="11"/>
  <c r="K787" i="11"/>
  <c r="J787" i="11"/>
  <c r="I787" i="11"/>
  <c r="H787" i="11"/>
  <c r="G787" i="11"/>
  <c r="F787" i="11"/>
  <c r="E787" i="11"/>
  <c r="D787" i="11"/>
  <c r="C787" i="11"/>
  <c r="B787" i="11"/>
  <c r="L786" i="11"/>
  <c r="K786" i="11"/>
  <c r="J786" i="11"/>
  <c r="I786" i="11"/>
  <c r="H786" i="11"/>
  <c r="G786" i="11"/>
  <c r="F786" i="11"/>
  <c r="E786" i="11"/>
  <c r="D786" i="11"/>
  <c r="C786" i="11"/>
  <c r="B786" i="11"/>
  <c r="L785" i="11"/>
  <c r="K785" i="11"/>
  <c r="J785" i="11"/>
  <c r="I785" i="11"/>
  <c r="H785" i="11"/>
  <c r="G785" i="11"/>
  <c r="F785" i="11"/>
  <c r="E785" i="11"/>
  <c r="D785" i="11"/>
  <c r="C785" i="11"/>
  <c r="B785" i="11"/>
  <c r="L784" i="11"/>
  <c r="K784" i="11"/>
  <c r="J784" i="11"/>
  <c r="I784" i="11"/>
  <c r="H784" i="11"/>
  <c r="G784" i="11"/>
  <c r="F784" i="11"/>
  <c r="E784" i="11"/>
  <c r="D784" i="11"/>
  <c r="C784" i="11"/>
  <c r="B784" i="11"/>
  <c r="L783" i="11"/>
  <c r="K783" i="11"/>
  <c r="J783" i="11"/>
  <c r="I783" i="11"/>
  <c r="H783" i="11"/>
  <c r="G783" i="11"/>
  <c r="F783" i="11"/>
  <c r="E783" i="11"/>
  <c r="D783" i="11"/>
  <c r="C783" i="11"/>
  <c r="B783" i="11"/>
  <c r="L782" i="11"/>
  <c r="K782" i="11"/>
  <c r="J782" i="11"/>
  <c r="I782" i="11"/>
  <c r="H782" i="11"/>
  <c r="G782" i="11"/>
  <c r="F782" i="11"/>
  <c r="E782" i="11"/>
  <c r="D782" i="11"/>
  <c r="C782" i="11"/>
  <c r="B782" i="11"/>
  <c r="L781" i="11"/>
  <c r="K781" i="11"/>
  <c r="J781" i="11"/>
  <c r="I781" i="11"/>
  <c r="H781" i="11"/>
  <c r="G781" i="11"/>
  <c r="F781" i="11"/>
  <c r="E781" i="11"/>
  <c r="D781" i="11"/>
  <c r="C781" i="11"/>
  <c r="B781" i="11"/>
  <c r="L780" i="11"/>
  <c r="K780" i="11"/>
  <c r="J780" i="11"/>
  <c r="I780" i="11"/>
  <c r="H780" i="11"/>
  <c r="G780" i="11"/>
  <c r="F780" i="11"/>
  <c r="E780" i="11"/>
  <c r="D780" i="11"/>
  <c r="C780" i="11"/>
  <c r="B780" i="11"/>
  <c r="L779" i="11"/>
  <c r="K779" i="11"/>
  <c r="J779" i="11"/>
  <c r="I779" i="11"/>
  <c r="H779" i="11"/>
  <c r="G779" i="11"/>
  <c r="F779" i="11"/>
  <c r="E779" i="11"/>
  <c r="D779" i="11"/>
  <c r="C779" i="11"/>
  <c r="B779" i="11"/>
  <c r="L778" i="11"/>
  <c r="K778" i="11"/>
  <c r="J778" i="11"/>
  <c r="I778" i="11"/>
  <c r="H778" i="11"/>
  <c r="G778" i="11"/>
  <c r="F778" i="11"/>
  <c r="E778" i="11"/>
  <c r="D778" i="11"/>
  <c r="C778" i="11"/>
  <c r="B778" i="11"/>
  <c r="L777" i="11"/>
  <c r="K777" i="11"/>
  <c r="J777" i="11"/>
  <c r="I777" i="11"/>
  <c r="H777" i="11"/>
  <c r="G777" i="11"/>
  <c r="F777" i="11"/>
  <c r="E777" i="11"/>
  <c r="D777" i="11"/>
  <c r="C777" i="11"/>
  <c r="B777" i="11"/>
  <c r="L776" i="11"/>
  <c r="K776" i="11"/>
  <c r="J776" i="11"/>
  <c r="I776" i="11"/>
  <c r="H776" i="11"/>
  <c r="G776" i="11"/>
  <c r="F776" i="11"/>
  <c r="E776" i="11"/>
  <c r="D776" i="11"/>
  <c r="C776" i="11"/>
  <c r="B776" i="11"/>
  <c r="L775" i="11"/>
  <c r="K775" i="11"/>
  <c r="J775" i="11"/>
  <c r="I775" i="11"/>
  <c r="H775" i="11"/>
  <c r="G775" i="11"/>
  <c r="F775" i="11"/>
  <c r="E775" i="11"/>
  <c r="D775" i="11"/>
  <c r="C775" i="11"/>
  <c r="B775" i="11"/>
  <c r="L774" i="11"/>
  <c r="K774" i="11"/>
  <c r="J774" i="11"/>
  <c r="I774" i="11"/>
  <c r="H774" i="11"/>
  <c r="G774" i="11"/>
  <c r="F774" i="11"/>
  <c r="E774" i="11"/>
  <c r="D774" i="11"/>
  <c r="C774" i="11"/>
  <c r="B774" i="11"/>
  <c r="L773" i="11"/>
  <c r="K773" i="11"/>
  <c r="J773" i="11"/>
  <c r="I773" i="11"/>
  <c r="H773" i="11"/>
  <c r="G773" i="11"/>
  <c r="F773" i="11"/>
  <c r="E773" i="11"/>
  <c r="D773" i="11"/>
  <c r="C773" i="11"/>
  <c r="B773" i="11"/>
  <c r="L772" i="11"/>
  <c r="K772" i="11"/>
  <c r="J772" i="11"/>
  <c r="I772" i="11"/>
  <c r="H772" i="11"/>
  <c r="G772" i="11"/>
  <c r="F772" i="11"/>
  <c r="E772" i="11"/>
  <c r="D772" i="11"/>
  <c r="C772" i="11"/>
  <c r="B772" i="11"/>
  <c r="L771" i="11"/>
  <c r="K771" i="11"/>
  <c r="J771" i="11"/>
  <c r="I771" i="11"/>
  <c r="H771" i="11"/>
  <c r="G771" i="11"/>
  <c r="F771" i="11"/>
  <c r="E771" i="11"/>
  <c r="D771" i="11"/>
  <c r="C771" i="11"/>
  <c r="B771" i="11"/>
  <c r="L770" i="11"/>
  <c r="K770" i="11"/>
  <c r="J770" i="11"/>
  <c r="I770" i="11"/>
  <c r="H770" i="11"/>
  <c r="G770" i="11"/>
  <c r="F770" i="11"/>
  <c r="E770" i="11"/>
  <c r="D770" i="11"/>
  <c r="C770" i="11"/>
  <c r="B770" i="11"/>
  <c r="L769" i="11"/>
  <c r="K769" i="11"/>
  <c r="J769" i="11"/>
  <c r="I769" i="11"/>
  <c r="H769" i="11"/>
  <c r="G769" i="11"/>
  <c r="F769" i="11"/>
  <c r="E769" i="11"/>
  <c r="D769" i="11"/>
  <c r="C769" i="11"/>
  <c r="B769" i="11"/>
  <c r="L768" i="11"/>
  <c r="K768" i="11"/>
  <c r="J768" i="11"/>
  <c r="I768" i="11"/>
  <c r="H768" i="11"/>
  <c r="G768" i="11"/>
  <c r="F768" i="11"/>
  <c r="E768" i="11"/>
  <c r="D768" i="11"/>
  <c r="C768" i="11"/>
  <c r="B768" i="11"/>
  <c r="L767" i="11"/>
  <c r="K767" i="11"/>
  <c r="J767" i="11"/>
  <c r="I767" i="11"/>
  <c r="H767" i="11"/>
  <c r="G767" i="11"/>
  <c r="F767" i="11"/>
  <c r="E767" i="11"/>
  <c r="D767" i="11"/>
  <c r="C767" i="11"/>
  <c r="B767" i="11"/>
  <c r="L766" i="11"/>
  <c r="K766" i="11"/>
  <c r="J766" i="11"/>
  <c r="I766" i="11"/>
  <c r="H766" i="11"/>
  <c r="G766" i="11"/>
  <c r="F766" i="11"/>
  <c r="E766" i="11"/>
  <c r="D766" i="11"/>
  <c r="C766" i="11"/>
  <c r="B766" i="11"/>
  <c r="L765" i="11"/>
  <c r="K765" i="11"/>
  <c r="J765" i="11"/>
  <c r="I765" i="11"/>
  <c r="H765" i="11"/>
  <c r="G765" i="11"/>
  <c r="F765" i="11"/>
  <c r="E765" i="11"/>
  <c r="D765" i="11"/>
  <c r="C765" i="11"/>
  <c r="B765" i="11"/>
  <c r="L764" i="11"/>
  <c r="K764" i="11"/>
  <c r="J764" i="11"/>
  <c r="I764" i="11"/>
  <c r="H764" i="11"/>
  <c r="G764" i="11"/>
  <c r="F764" i="11"/>
  <c r="E764" i="11"/>
  <c r="D764" i="11"/>
  <c r="C764" i="11"/>
  <c r="B764" i="11"/>
  <c r="L763" i="11"/>
  <c r="K763" i="11"/>
  <c r="J763" i="11"/>
  <c r="I763" i="11"/>
  <c r="H763" i="11"/>
  <c r="G763" i="11"/>
  <c r="F763" i="11"/>
  <c r="E763" i="11"/>
  <c r="D763" i="11"/>
  <c r="C763" i="11"/>
  <c r="B763" i="11"/>
  <c r="L762" i="11"/>
  <c r="K762" i="11"/>
  <c r="J762" i="11"/>
  <c r="I762" i="11"/>
  <c r="H762" i="11"/>
  <c r="G762" i="11"/>
  <c r="F762" i="11"/>
  <c r="E762" i="11"/>
  <c r="D762" i="11"/>
  <c r="C762" i="11"/>
  <c r="B762" i="11"/>
  <c r="L761" i="11"/>
  <c r="K761" i="11"/>
  <c r="J761" i="11"/>
  <c r="I761" i="11"/>
  <c r="H761" i="11"/>
  <c r="G761" i="11"/>
  <c r="F761" i="11"/>
  <c r="E761" i="11"/>
  <c r="D761" i="11"/>
  <c r="C761" i="11"/>
  <c r="B761" i="11"/>
  <c r="L760" i="11"/>
  <c r="K760" i="11"/>
  <c r="J760" i="11"/>
  <c r="I760" i="11"/>
  <c r="H760" i="11"/>
  <c r="G760" i="11"/>
  <c r="F760" i="11"/>
  <c r="E760" i="11"/>
  <c r="D760" i="11"/>
  <c r="C760" i="11"/>
  <c r="B760" i="11"/>
  <c r="L759" i="11"/>
  <c r="K759" i="11"/>
  <c r="J759" i="11"/>
  <c r="I759" i="11"/>
  <c r="H759" i="11"/>
  <c r="G759" i="11"/>
  <c r="F759" i="11"/>
  <c r="E759" i="11"/>
  <c r="D759" i="11"/>
  <c r="C759" i="11"/>
  <c r="B759" i="11"/>
  <c r="L758" i="11"/>
  <c r="K758" i="11"/>
  <c r="J758" i="11"/>
  <c r="I758" i="11"/>
  <c r="H758" i="11"/>
  <c r="G758" i="11"/>
  <c r="F758" i="11"/>
  <c r="E758" i="11"/>
  <c r="D758" i="11"/>
  <c r="C758" i="11"/>
  <c r="B758" i="11"/>
  <c r="L757" i="11"/>
  <c r="K757" i="11"/>
  <c r="J757" i="11"/>
  <c r="I757" i="11"/>
  <c r="H757" i="11"/>
  <c r="G757" i="11"/>
  <c r="F757" i="11"/>
  <c r="E757" i="11"/>
  <c r="D757" i="11"/>
  <c r="C757" i="11"/>
  <c r="B757" i="11"/>
  <c r="L756" i="11"/>
  <c r="K756" i="11"/>
  <c r="J756" i="11"/>
  <c r="I756" i="11"/>
  <c r="H756" i="11"/>
  <c r="G756" i="11"/>
  <c r="F756" i="11"/>
  <c r="E756" i="11"/>
  <c r="D756" i="11"/>
  <c r="C756" i="11"/>
  <c r="B756" i="11"/>
  <c r="L755" i="11"/>
  <c r="K755" i="11"/>
  <c r="J755" i="11"/>
  <c r="I755" i="11"/>
  <c r="H755" i="11"/>
  <c r="G755" i="11"/>
  <c r="F755" i="11"/>
  <c r="E755" i="11"/>
  <c r="D755" i="11"/>
  <c r="C755" i="11"/>
  <c r="B755" i="11"/>
  <c r="L754" i="11"/>
  <c r="K754" i="11"/>
  <c r="J754" i="11"/>
  <c r="I754" i="11"/>
  <c r="H754" i="11"/>
  <c r="G754" i="11"/>
  <c r="F754" i="11"/>
  <c r="E754" i="11"/>
  <c r="D754" i="11"/>
  <c r="C754" i="11"/>
  <c r="B754" i="11"/>
  <c r="L753" i="11"/>
  <c r="K753" i="11"/>
  <c r="J753" i="11"/>
  <c r="I753" i="11"/>
  <c r="H753" i="11"/>
  <c r="G753" i="11"/>
  <c r="F753" i="11"/>
  <c r="E753" i="11"/>
  <c r="D753" i="11"/>
  <c r="C753" i="11"/>
  <c r="B753" i="11"/>
  <c r="L752" i="11"/>
  <c r="K752" i="11"/>
  <c r="J752" i="11"/>
  <c r="I752" i="11"/>
  <c r="H752" i="11"/>
  <c r="G752" i="11"/>
  <c r="F752" i="11"/>
  <c r="E752" i="11"/>
  <c r="D752" i="11"/>
  <c r="C752" i="11"/>
  <c r="B752" i="11"/>
  <c r="L751" i="11"/>
  <c r="K751" i="11"/>
  <c r="J751" i="11"/>
  <c r="I751" i="11"/>
  <c r="H751" i="11"/>
  <c r="G751" i="11"/>
  <c r="F751" i="11"/>
  <c r="E751" i="11"/>
  <c r="D751" i="11"/>
  <c r="C751" i="11"/>
  <c r="B751" i="11"/>
  <c r="L750" i="11"/>
  <c r="K750" i="11"/>
  <c r="J750" i="11"/>
  <c r="I750" i="11"/>
  <c r="H750" i="11"/>
  <c r="G750" i="11"/>
  <c r="F750" i="11"/>
  <c r="E750" i="11"/>
  <c r="D750" i="11"/>
  <c r="C750" i="11"/>
  <c r="B750" i="11"/>
  <c r="L749" i="11"/>
  <c r="K749" i="11"/>
  <c r="J749" i="11"/>
  <c r="I749" i="11"/>
  <c r="H749" i="11"/>
  <c r="G749" i="11"/>
  <c r="F749" i="11"/>
  <c r="E749" i="11"/>
  <c r="D749" i="11"/>
  <c r="C749" i="11"/>
  <c r="B749" i="11"/>
  <c r="L748" i="11"/>
  <c r="K748" i="11"/>
  <c r="J748" i="11"/>
  <c r="I748" i="11"/>
  <c r="H748" i="11"/>
  <c r="G748" i="11"/>
  <c r="F748" i="11"/>
  <c r="E748" i="11"/>
  <c r="D748" i="11"/>
  <c r="C748" i="11"/>
  <c r="B748" i="11"/>
  <c r="L747" i="11"/>
  <c r="K747" i="11"/>
  <c r="J747" i="11"/>
  <c r="I747" i="11"/>
  <c r="H747" i="11"/>
  <c r="G747" i="11"/>
  <c r="F747" i="11"/>
  <c r="E747" i="11"/>
  <c r="D747" i="11"/>
  <c r="C747" i="11"/>
  <c r="B747" i="11"/>
  <c r="L746" i="11"/>
  <c r="K746" i="11"/>
  <c r="J746" i="11"/>
  <c r="I746" i="11"/>
  <c r="H746" i="11"/>
  <c r="G746" i="11"/>
  <c r="F746" i="11"/>
  <c r="E746" i="11"/>
  <c r="D746" i="11"/>
  <c r="C746" i="11"/>
  <c r="B746" i="11"/>
  <c r="L745" i="11"/>
  <c r="K745" i="11"/>
  <c r="J745" i="11"/>
  <c r="I745" i="11"/>
  <c r="H745" i="11"/>
  <c r="G745" i="11"/>
  <c r="F745" i="11"/>
  <c r="E745" i="11"/>
  <c r="D745" i="11"/>
  <c r="C745" i="11"/>
  <c r="B745" i="11"/>
  <c r="L744" i="11"/>
  <c r="K744" i="11"/>
  <c r="J744" i="11"/>
  <c r="I744" i="11"/>
  <c r="H744" i="11"/>
  <c r="G744" i="11"/>
  <c r="F744" i="11"/>
  <c r="E744" i="11"/>
  <c r="D744" i="11"/>
  <c r="C744" i="11"/>
  <c r="B744" i="11"/>
  <c r="L743" i="11"/>
  <c r="K743" i="11"/>
  <c r="J743" i="11"/>
  <c r="I743" i="11"/>
  <c r="H743" i="11"/>
  <c r="G743" i="11"/>
  <c r="F743" i="11"/>
  <c r="E743" i="11"/>
  <c r="D743" i="11"/>
  <c r="C743" i="11"/>
  <c r="B743" i="11"/>
  <c r="L742" i="11"/>
  <c r="K742" i="11"/>
  <c r="J742" i="11"/>
  <c r="I742" i="11"/>
  <c r="H742" i="11"/>
  <c r="G742" i="11"/>
  <c r="F742" i="11"/>
  <c r="E742" i="11"/>
  <c r="D742" i="11"/>
  <c r="C742" i="11"/>
  <c r="B742" i="11"/>
  <c r="L741" i="11"/>
  <c r="K741" i="11"/>
  <c r="J741" i="11"/>
  <c r="I741" i="11"/>
  <c r="H741" i="11"/>
  <c r="G741" i="11"/>
  <c r="F741" i="11"/>
  <c r="E741" i="11"/>
  <c r="D741" i="11"/>
  <c r="C741" i="11"/>
  <c r="B741" i="11"/>
  <c r="L740" i="11"/>
  <c r="K740" i="11"/>
  <c r="J740" i="11"/>
  <c r="I740" i="11"/>
  <c r="H740" i="11"/>
  <c r="G740" i="11"/>
  <c r="F740" i="11"/>
  <c r="E740" i="11"/>
  <c r="D740" i="11"/>
  <c r="C740" i="11"/>
  <c r="B740" i="11"/>
  <c r="L739" i="11"/>
  <c r="K739" i="11"/>
  <c r="J739" i="11"/>
  <c r="I739" i="11"/>
  <c r="H739" i="11"/>
  <c r="G739" i="11"/>
  <c r="F739" i="11"/>
  <c r="E739" i="11"/>
  <c r="D739" i="11"/>
  <c r="C739" i="11"/>
  <c r="B739" i="11"/>
  <c r="L738" i="11"/>
  <c r="K738" i="11"/>
  <c r="J738" i="11"/>
  <c r="I738" i="11"/>
  <c r="H738" i="11"/>
  <c r="G738" i="11"/>
  <c r="F738" i="11"/>
  <c r="E738" i="11"/>
  <c r="D738" i="11"/>
  <c r="C738" i="11"/>
  <c r="B738" i="11"/>
  <c r="L737" i="11"/>
  <c r="K737" i="11"/>
  <c r="J737" i="11"/>
  <c r="I737" i="11"/>
  <c r="H737" i="11"/>
  <c r="G737" i="11"/>
  <c r="F737" i="11"/>
  <c r="E737" i="11"/>
  <c r="D737" i="11"/>
  <c r="C737" i="11"/>
  <c r="B737" i="11"/>
  <c r="L736" i="11"/>
  <c r="K736" i="11"/>
  <c r="J736" i="11"/>
  <c r="I736" i="11"/>
  <c r="H736" i="11"/>
  <c r="G736" i="11"/>
  <c r="F736" i="11"/>
  <c r="E736" i="11"/>
  <c r="D736" i="11"/>
  <c r="C736" i="11"/>
  <c r="B736" i="11"/>
  <c r="L735" i="11"/>
  <c r="K735" i="11"/>
  <c r="J735" i="11"/>
  <c r="I735" i="11"/>
  <c r="H735" i="11"/>
  <c r="G735" i="11"/>
  <c r="F735" i="11"/>
  <c r="E735" i="11"/>
  <c r="D735" i="11"/>
  <c r="C735" i="11"/>
  <c r="B735" i="11"/>
  <c r="L734" i="11"/>
  <c r="K734" i="11"/>
  <c r="J734" i="11"/>
  <c r="I734" i="11"/>
  <c r="H734" i="11"/>
  <c r="G734" i="11"/>
  <c r="F734" i="11"/>
  <c r="E734" i="11"/>
  <c r="D734" i="11"/>
  <c r="C734" i="11"/>
  <c r="B734" i="11"/>
  <c r="L733" i="11"/>
  <c r="K733" i="11"/>
  <c r="J733" i="11"/>
  <c r="I733" i="11"/>
  <c r="H733" i="11"/>
  <c r="G733" i="11"/>
  <c r="F733" i="11"/>
  <c r="E733" i="11"/>
  <c r="D733" i="11"/>
  <c r="C733" i="11"/>
  <c r="B733" i="11"/>
  <c r="L732" i="11"/>
  <c r="K732" i="11"/>
  <c r="J732" i="11"/>
  <c r="I732" i="11"/>
  <c r="H732" i="11"/>
  <c r="G732" i="11"/>
  <c r="F732" i="11"/>
  <c r="E732" i="11"/>
  <c r="D732" i="11"/>
  <c r="C732" i="11"/>
  <c r="B732" i="11"/>
  <c r="L731" i="11"/>
  <c r="K731" i="11"/>
  <c r="J731" i="11"/>
  <c r="I731" i="11"/>
  <c r="H731" i="11"/>
  <c r="G731" i="11"/>
  <c r="F731" i="11"/>
  <c r="E731" i="11"/>
  <c r="D731" i="11"/>
  <c r="C731" i="11"/>
  <c r="B731" i="11"/>
  <c r="L730" i="11"/>
  <c r="K730" i="11"/>
  <c r="J730" i="11"/>
  <c r="I730" i="11"/>
  <c r="H730" i="11"/>
  <c r="G730" i="11"/>
  <c r="F730" i="11"/>
  <c r="E730" i="11"/>
  <c r="D730" i="11"/>
  <c r="C730" i="11"/>
  <c r="B730" i="11"/>
  <c r="L729" i="11"/>
  <c r="K729" i="11"/>
  <c r="J729" i="11"/>
  <c r="I729" i="11"/>
  <c r="H729" i="11"/>
  <c r="G729" i="11"/>
  <c r="F729" i="11"/>
  <c r="E729" i="11"/>
  <c r="D729" i="11"/>
  <c r="C729" i="11"/>
  <c r="B729" i="11"/>
  <c r="L728" i="11"/>
  <c r="K728" i="11"/>
  <c r="J728" i="11"/>
  <c r="I728" i="11"/>
  <c r="H728" i="11"/>
  <c r="G728" i="11"/>
  <c r="F728" i="11"/>
  <c r="E728" i="11"/>
  <c r="D728" i="11"/>
  <c r="C728" i="11"/>
  <c r="B728" i="11"/>
  <c r="L727" i="11"/>
  <c r="K727" i="11"/>
  <c r="J727" i="11"/>
  <c r="I727" i="11"/>
  <c r="H727" i="11"/>
  <c r="G727" i="11"/>
  <c r="F727" i="11"/>
  <c r="E727" i="11"/>
  <c r="D727" i="11"/>
  <c r="C727" i="11"/>
  <c r="B727" i="11"/>
  <c r="L726" i="11"/>
  <c r="K726" i="11"/>
  <c r="J726" i="11"/>
  <c r="I726" i="11"/>
  <c r="H726" i="11"/>
  <c r="G726" i="11"/>
  <c r="F726" i="11"/>
  <c r="E726" i="11"/>
  <c r="D726" i="11"/>
  <c r="C726" i="11"/>
  <c r="B726" i="11"/>
  <c r="L725" i="11"/>
  <c r="K725" i="11"/>
  <c r="J725" i="11"/>
  <c r="I725" i="11"/>
  <c r="H725" i="11"/>
  <c r="G725" i="11"/>
  <c r="F725" i="11"/>
  <c r="E725" i="11"/>
  <c r="D725" i="11"/>
  <c r="C725" i="11"/>
  <c r="B725" i="11"/>
  <c r="L724" i="11"/>
  <c r="K724" i="11"/>
  <c r="J724" i="11"/>
  <c r="I724" i="11"/>
  <c r="H724" i="11"/>
  <c r="G724" i="11"/>
  <c r="F724" i="11"/>
  <c r="E724" i="11"/>
  <c r="D724" i="11"/>
  <c r="C724" i="11"/>
  <c r="B724" i="11"/>
  <c r="L723" i="11"/>
  <c r="K723" i="11"/>
  <c r="J723" i="11"/>
  <c r="I723" i="11"/>
  <c r="H723" i="11"/>
  <c r="G723" i="11"/>
  <c r="F723" i="11"/>
  <c r="E723" i="11"/>
  <c r="D723" i="11"/>
  <c r="C723" i="11"/>
  <c r="B723" i="11"/>
  <c r="L722" i="11"/>
  <c r="K722" i="11"/>
  <c r="J722" i="11"/>
  <c r="I722" i="11"/>
  <c r="H722" i="11"/>
  <c r="G722" i="11"/>
  <c r="F722" i="11"/>
  <c r="E722" i="11"/>
  <c r="D722" i="11"/>
  <c r="C722" i="11"/>
  <c r="B722" i="11"/>
  <c r="L721" i="11"/>
  <c r="K721" i="11"/>
  <c r="J721" i="11"/>
  <c r="I721" i="11"/>
  <c r="H721" i="11"/>
  <c r="G721" i="11"/>
  <c r="F721" i="11"/>
  <c r="E721" i="11"/>
  <c r="D721" i="11"/>
  <c r="C721" i="11"/>
  <c r="B721" i="11"/>
  <c r="L720" i="11"/>
  <c r="K720" i="11"/>
  <c r="J720" i="11"/>
  <c r="I720" i="11"/>
  <c r="H720" i="11"/>
  <c r="G720" i="11"/>
  <c r="F720" i="11"/>
  <c r="E720" i="11"/>
  <c r="D720" i="11"/>
  <c r="C720" i="11"/>
  <c r="B720" i="11"/>
  <c r="L719" i="11"/>
  <c r="K719" i="11"/>
  <c r="J719" i="11"/>
  <c r="I719" i="11"/>
  <c r="H719" i="11"/>
  <c r="G719" i="11"/>
  <c r="F719" i="11"/>
  <c r="E719" i="11"/>
  <c r="D719" i="11"/>
  <c r="C719" i="11"/>
  <c r="B719" i="11"/>
  <c r="L718" i="11"/>
  <c r="K718" i="11"/>
  <c r="J718" i="11"/>
  <c r="I718" i="11"/>
  <c r="H718" i="11"/>
  <c r="G718" i="11"/>
  <c r="F718" i="11"/>
  <c r="E718" i="11"/>
  <c r="D718" i="11"/>
  <c r="C718" i="11"/>
  <c r="B718" i="11"/>
  <c r="L717" i="11"/>
  <c r="K717" i="11"/>
  <c r="J717" i="11"/>
  <c r="I717" i="11"/>
  <c r="H717" i="11"/>
  <c r="G717" i="11"/>
  <c r="F717" i="11"/>
  <c r="E717" i="11"/>
  <c r="D717" i="11"/>
  <c r="C717" i="11"/>
  <c r="B717" i="11"/>
  <c r="L716" i="11"/>
  <c r="K716" i="11"/>
  <c r="J716" i="11"/>
  <c r="I716" i="11"/>
  <c r="H716" i="11"/>
  <c r="G716" i="11"/>
  <c r="F716" i="11"/>
  <c r="E716" i="11"/>
  <c r="D716" i="11"/>
  <c r="C716" i="11"/>
  <c r="B716" i="11"/>
  <c r="L715" i="11"/>
  <c r="K715" i="11"/>
  <c r="J715" i="11"/>
  <c r="I715" i="11"/>
  <c r="H715" i="11"/>
  <c r="G715" i="11"/>
  <c r="F715" i="11"/>
  <c r="E715" i="11"/>
  <c r="D715" i="11"/>
  <c r="C715" i="11"/>
  <c r="B715" i="11"/>
  <c r="L714" i="11"/>
  <c r="K714" i="11"/>
  <c r="J714" i="11"/>
  <c r="I714" i="11"/>
  <c r="H714" i="11"/>
  <c r="G714" i="11"/>
  <c r="F714" i="11"/>
  <c r="E714" i="11"/>
  <c r="D714" i="11"/>
  <c r="C714" i="11"/>
  <c r="B714" i="11"/>
  <c r="L713" i="11"/>
  <c r="K713" i="11"/>
  <c r="J713" i="11"/>
  <c r="I713" i="11"/>
  <c r="H713" i="11"/>
  <c r="G713" i="11"/>
  <c r="F713" i="11"/>
  <c r="E713" i="11"/>
  <c r="D713" i="11"/>
  <c r="C713" i="11"/>
  <c r="B713" i="11"/>
  <c r="L712" i="11"/>
  <c r="K712" i="11"/>
  <c r="J712" i="11"/>
  <c r="I712" i="11"/>
  <c r="H712" i="11"/>
  <c r="G712" i="11"/>
  <c r="F712" i="11"/>
  <c r="E712" i="11"/>
  <c r="D712" i="11"/>
  <c r="C712" i="11"/>
  <c r="B712" i="11"/>
  <c r="L711" i="11"/>
  <c r="K711" i="11"/>
  <c r="J711" i="11"/>
  <c r="I711" i="11"/>
  <c r="H711" i="11"/>
  <c r="G711" i="11"/>
  <c r="F711" i="11"/>
  <c r="E711" i="11"/>
  <c r="D711" i="11"/>
  <c r="C711" i="11"/>
  <c r="B711" i="11"/>
  <c r="L710" i="11"/>
  <c r="K710" i="11"/>
  <c r="J710" i="11"/>
  <c r="I710" i="11"/>
  <c r="H710" i="11"/>
  <c r="G710" i="11"/>
  <c r="F710" i="11"/>
  <c r="E710" i="11"/>
  <c r="D710" i="11"/>
  <c r="C710" i="11"/>
  <c r="B710" i="11"/>
  <c r="L709" i="11"/>
  <c r="K709" i="11"/>
  <c r="J709" i="11"/>
  <c r="I709" i="11"/>
  <c r="H709" i="11"/>
  <c r="G709" i="11"/>
  <c r="F709" i="11"/>
  <c r="E709" i="11"/>
  <c r="D709" i="11"/>
  <c r="C709" i="11"/>
  <c r="B709" i="11"/>
  <c r="L708" i="11"/>
  <c r="K708" i="11"/>
  <c r="J708" i="11"/>
  <c r="I708" i="11"/>
  <c r="H708" i="11"/>
  <c r="G708" i="11"/>
  <c r="F708" i="11"/>
  <c r="E708" i="11"/>
  <c r="D708" i="11"/>
  <c r="C708" i="11"/>
  <c r="B708" i="11"/>
  <c r="L707" i="11"/>
  <c r="K707" i="11"/>
  <c r="J707" i="11"/>
  <c r="I707" i="11"/>
  <c r="H707" i="11"/>
  <c r="G707" i="11"/>
  <c r="F707" i="11"/>
  <c r="E707" i="11"/>
  <c r="D707" i="11"/>
  <c r="C707" i="11"/>
  <c r="B707" i="11"/>
  <c r="L706" i="11"/>
  <c r="K706" i="11"/>
  <c r="J706" i="11"/>
  <c r="I706" i="11"/>
  <c r="H706" i="11"/>
  <c r="G706" i="11"/>
  <c r="F706" i="11"/>
  <c r="E706" i="11"/>
  <c r="D706" i="11"/>
  <c r="C706" i="11"/>
  <c r="B706" i="11"/>
  <c r="L705" i="11"/>
  <c r="K705" i="11"/>
  <c r="J705" i="11"/>
  <c r="I705" i="11"/>
  <c r="H705" i="11"/>
  <c r="G705" i="11"/>
  <c r="F705" i="11"/>
  <c r="E705" i="11"/>
  <c r="D705" i="11"/>
  <c r="C705" i="11"/>
  <c r="B705" i="11"/>
  <c r="L704" i="11"/>
  <c r="K704" i="11"/>
  <c r="J704" i="11"/>
  <c r="I704" i="11"/>
  <c r="H704" i="11"/>
  <c r="G704" i="11"/>
  <c r="F704" i="11"/>
  <c r="E704" i="11"/>
  <c r="D704" i="11"/>
  <c r="C704" i="11"/>
  <c r="B704" i="11"/>
  <c r="L703" i="11"/>
  <c r="K703" i="11"/>
  <c r="J703" i="11"/>
  <c r="I703" i="11"/>
  <c r="H703" i="11"/>
  <c r="G703" i="11"/>
  <c r="F703" i="11"/>
  <c r="E703" i="11"/>
  <c r="D703" i="11"/>
  <c r="C703" i="11"/>
  <c r="B703" i="11"/>
  <c r="L702" i="11"/>
  <c r="K702" i="11"/>
  <c r="J702" i="11"/>
  <c r="I702" i="11"/>
  <c r="H702" i="11"/>
  <c r="G702" i="11"/>
  <c r="F702" i="11"/>
  <c r="E702" i="11"/>
  <c r="D702" i="11"/>
  <c r="C702" i="11"/>
  <c r="B702" i="11"/>
  <c r="L701" i="11"/>
  <c r="K701" i="11"/>
  <c r="J701" i="11"/>
  <c r="I701" i="11"/>
  <c r="H701" i="11"/>
  <c r="G701" i="11"/>
  <c r="F701" i="11"/>
  <c r="E701" i="11"/>
  <c r="D701" i="11"/>
  <c r="C701" i="11"/>
  <c r="B701" i="11"/>
  <c r="L700" i="11"/>
  <c r="K700" i="11"/>
  <c r="J700" i="11"/>
  <c r="I700" i="11"/>
  <c r="H700" i="11"/>
  <c r="G700" i="11"/>
  <c r="F700" i="11"/>
  <c r="E700" i="11"/>
  <c r="D700" i="11"/>
  <c r="C700" i="11"/>
  <c r="B700" i="11"/>
  <c r="L699" i="11"/>
  <c r="K699" i="11"/>
  <c r="J699" i="11"/>
  <c r="I699" i="11"/>
  <c r="H699" i="11"/>
  <c r="G699" i="11"/>
  <c r="F699" i="11"/>
  <c r="E699" i="11"/>
  <c r="D699" i="11"/>
  <c r="C699" i="11"/>
  <c r="B699" i="11"/>
  <c r="L698" i="11"/>
  <c r="K698" i="11"/>
  <c r="J698" i="11"/>
  <c r="I698" i="11"/>
  <c r="H698" i="11"/>
  <c r="G698" i="11"/>
  <c r="F698" i="11"/>
  <c r="E698" i="11"/>
  <c r="D698" i="11"/>
  <c r="C698" i="11"/>
  <c r="B698" i="11"/>
  <c r="L697" i="11"/>
  <c r="K697" i="11"/>
  <c r="J697" i="11"/>
  <c r="I697" i="11"/>
  <c r="H697" i="11"/>
  <c r="G697" i="11"/>
  <c r="F697" i="11"/>
  <c r="E697" i="11"/>
  <c r="D697" i="11"/>
  <c r="C697" i="11"/>
  <c r="B697" i="11"/>
  <c r="L696" i="11"/>
  <c r="K696" i="11"/>
  <c r="J696" i="11"/>
  <c r="I696" i="11"/>
  <c r="H696" i="11"/>
  <c r="G696" i="11"/>
  <c r="F696" i="11"/>
  <c r="E696" i="11"/>
  <c r="D696" i="11"/>
  <c r="C696" i="11"/>
  <c r="B696" i="11"/>
  <c r="L695" i="11"/>
  <c r="K695" i="11"/>
  <c r="J695" i="11"/>
  <c r="I695" i="11"/>
  <c r="H695" i="11"/>
  <c r="G695" i="11"/>
  <c r="F695" i="11"/>
  <c r="E695" i="11"/>
  <c r="D695" i="11"/>
  <c r="C695" i="11"/>
  <c r="B695" i="11"/>
  <c r="L694" i="11"/>
  <c r="K694" i="11"/>
  <c r="J694" i="11"/>
  <c r="I694" i="11"/>
  <c r="H694" i="11"/>
  <c r="G694" i="11"/>
  <c r="F694" i="11"/>
  <c r="E694" i="11"/>
  <c r="D694" i="11"/>
  <c r="C694" i="11"/>
  <c r="B694" i="11"/>
  <c r="L693" i="11"/>
  <c r="K693" i="11"/>
  <c r="J693" i="11"/>
  <c r="I693" i="11"/>
  <c r="H693" i="11"/>
  <c r="G693" i="11"/>
  <c r="F693" i="11"/>
  <c r="E693" i="11"/>
  <c r="D693" i="11"/>
  <c r="C693" i="11"/>
  <c r="B693" i="11"/>
  <c r="L692" i="11"/>
  <c r="K692" i="11"/>
  <c r="J692" i="11"/>
  <c r="I692" i="11"/>
  <c r="H692" i="11"/>
  <c r="G692" i="11"/>
  <c r="F692" i="11"/>
  <c r="E692" i="11"/>
  <c r="D692" i="11"/>
  <c r="C692" i="11"/>
  <c r="B692" i="11"/>
  <c r="L691" i="11"/>
  <c r="K691" i="11"/>
  <c r="J691" i="11"/>
  <c r="I691" i="11"/>
  <c r="H691" i="11"/>
  <c r="G691" i="11"/>
  <c r="F691" i="11"/>
  <c r="E691" i="11"/>
  <c r="D691" i="11"/>
  <c r="C691" i="11"/>
  <c r="B691" i="11"/>
  <c r="L690" i="11"/>
  <c r="K690" i="11"/>
  <c r="J690" i="11"/>
  <c r="I690" i="11"/>
  <c r="H690" i="11"/>
  <c r="G690" i="11"/>
  <c r="F690" i="11"/>
  <c r="E690" i="11"/>
  <c r="D690" i="11"/>
  <c r="C690" i="11"/>
  <c r="B690" i="11"/>
  <c r="L689" i="11"/>
  <c r="K689" i="11"/>
  <c r="J689" i="11"/>
  <c r="I689" i="11"/>
  <c r="H689" i="11"/>
  <c r="G689" i="11"/>
  <c r="F689" i="11"/>
  <c r="E689" i="11"/>
  <c r="D689" i="11"/>
  <c r="C689" i="11"/>
  <c r="B689" i="11"/>
  <c r="L688" i="11"/>
  <c r="K688" i="11"/>
  <c r="J688" i="11"/>
  <c r="I688" i="11"/>
  <c r="H688" i="11"/>
  <c r="G688" i="11"/>
  <c r="F688" i="11"/>
  <c r="E688" i="11"/>
  <c r="D688" i="11"/>
  <c r="C688" i="11"/>
  <c r="B688" i="11"/>
  <c r="L687" i="11"/>
  <c r="K687" i="11"/>
  <c r="J687" i="11"/>
  <c r="I687" i="11"/>
  <c r="H687" i="11"/>
  <c r="G687" i="11"/>
  <c r="F687" i="11"/>
  <c r="E687" i="11"/>
  <c r="D687" i="11"/>
  <c r="C687" i="11"/>
  <c r="B687" i="11"/>
  <c r="L686" i="11"/>
  <c r="K686" i="11"/>
  <c r="J686" i="11"/>
  <c r="I686" i="11"/>
  <c r="H686" i="11"/>
  <c r="G686" i="11"/>
  <c r="F686" i="11"/>
  <c r="E686" i="11"/>
  <c r="D686" i="11"/>
  <c r="C686" i="11"/>
  <c r="B686" i="11"/>
  <c r="L685" i="11"/>
  <c r="K685" i="11"/>
  <c r="J685" i="11"/>
  <c r="I685" i="11"/>
  <c r="H685" i="11"/>
  <c r="G685" i="11"/>
  <c r="F685" i="11"/>
  <c r="E685" i="11"/>
  <c r="D685" i="11"/>
  <c r="C685" i="11"/>
  <c r="B685" i="11"/>
  <c r="L684" i="11"/>
  <c r="K684" i="11"/>
  <c r="J684" i="11"/>
  <c r="I684" i="11"/>
  <c r="H684" i="11"/>
  <c r="G684" i="11"/>
  <c r="F684" i="11"/>
  <c r="E684" i="11"/>
  <c r="D684" i="11"/>
  <c r="C684" i="11"/>
  <c r="B684" i="11"/>
  <c r="L683" i="11"/>
  <c r="K683" i="11"/>
  <c r="J683" i="11"/>
  <c r="I683" i="11"/>
  <c r="H683" i="11"/>
  <c r="G683" i="11"/>
  <c r="F683" i="11"/>
  <c r="E683" i="11"/>
  <c r="D683" i="11"/>
  <c r="C683" i="11"/>
  <c r="B683" i="11"/>
  <c r="L682" i="11"/>
  <c r="K682" i="11"/>
  <c r="J682" i="11"/>
  <c r="I682" i="11"/>
  <c r="H682" i="11"/>
  <c r="G682" i="11"/>
  <c r="F682" i="11"/>
  <c r="E682" i="11"/>
  <c r="D682" i="11"/>
  <c r="C682" i="11"/>
  <c r="B682" i="11"/>
  <c r="L681" i="11"/>
  <c r="K681" i="11"/>
  <c r="J681" i="11"/>
  <c r="I681" i="11"/>
  <c r="H681" i="11"/>
  <c r="G681" i="11"/>
  <c r="F681" i="11"/>
  <c r="E681" i="11"/>
  <c r="D681" i="11"/>
  <c r="C681" i="11"/>
  <c r="B681" i="11"/>
  <c r="L680" i="11"/>
  <c r="K680" i="11"/>
  <c r="J680" i="11"/>
  <c r="I680" i="11"/>
  <c r="H680" i="11"/>
  <c r="G680" i="11"/>
  <c r="F680" i="11"/>
  <c r="E680" i="11"/>
  <c r="D680" i="11"/>
  <c r="C680" i="11"/>
  <c r="B680" i="11"/>
  <c r="L679" i="11"/>
  <c r="K679" i="11"/>
  <c r="J679" i="11"/>
  <c r="I679" i="11"/>
  <c r="H679" i="11"/>
  <c r="G679" i="11"/>
  <c r="F679" i="11"/>
  <c r="E679" i="11"/>
  <c r="D679" i="11"/>
  <c r="C679" i="11"/>
  <c r="B679" i="11"/>
  <c r="L678" i="11"/>
  <c r="K678" i="11"/>
  <c r="J678" i="11"/>
  <c r="I678" i="11"/>
  <c r="H678" i="11"/>
  <c r="G678" i="11"/>
  <c r="F678" i="11"/>
  <c r="E678" i="11"/>
  <c r="D678" i="11"/>
  <c r="C678" i="11"/>
  <c r="B678" i="11"/>
  <c r="L677" i="11"/>
  <c r="K677" i="11"/>
  <c r="J677" i="11"/>
  <c r="I677" i="11"/>
  <c r="H677" i="11"/>
  <c r="G677" i="11"/>
  <c r="F677" i="11"/>
  <c r="E677" i="11"/>
  <c r="D677" i="11"/>
  <c r="C677" i="11"/>
  <c r="B677" i="11"/>
  <c r="L676" i="11"/>
  <c r="K676" i="11"/>
  <c r="J676" i="11"/>
  <c r="I676" i="11"/>
  <c r="H676" i="11"/>
  <c r="G676" i="11"/>
  <c r="F676" i="11"/>
  <c r="E676" i="11"/>
  <c r="D676" i="11"/>
  <c r="C676" i="11"/>
  <c r="B676" i="11"/>
  <c r="L675" i="11"/>
  <c r="K675" i="11"/>
  <c r="J675" i="11"/>
  <c r="I675" i="11"/>
  <c r="H675" i="11"/>
  <c r="G675" i="11"/>
  <c r="F675" i="11"/>
  <c r="E675" i="11"/>
  <c r="D675" i="11"/>
  <c r="C675" i="11"/>
  <c r="B675" i="11"/>
  <c r="L674" i="11"/>
  <c r="K674" i="11"/>
  <c r="J674" i="11"/>
  <c r="I674" i="11"/>
  <c r="H674" i="11"/>
  <c r="G674" i="11"/>
  <c r="F674" i="11"/>
  <c r="E674" i="11"/>
  <c r="D674" i="11"/>
  <c r="C674" i="11"/>
  <c r="B674" i="11"/>
  <c r="L673" i="11"/>
  <c r="K673" i="11"/>
  <c r="J673" i="11"/>
  <c r="I673" i="11"/>
  <c r="H673" i="11"/>
  <c r="G673" i="11"/>
  <c r="F673" i="11"/>
  <c r="E673" i="11"/>
  <c r="D673" i="11"/>
  <c r="C673" i="11"/>
  <c r="B673" i="11"/>
  <c r="L672" i="11"/>
  <c r="K672" i="11"/>
  <c r="J672" i="11"/>
  <c r="I672" i="11"/>
  <c r="H672" i="11"/>
  <c r="G672" i="11"/>
  <c r="F672" i="11"/>
  <c r="E672" i="11"/>
  <c r="D672" i="11"/>
  <c r="C672" i="11"/>
  <c r="B672" i="11"/>
  <c r="L671" i="11"/>
  <c r="K671" i="11"/>
  <c r="J671" i="11"/>
  <c r="I671" i="11"/>
  <c r="H671" i="11"/>
  <c r="G671" i="11"/>
  <c r="F671" i="11"/>
  <c r="E671" i="11"/>
  <c r="D671" i="11"/>
  <c r="C671" i="11"/>
  <c r="B671" i="11"/>
  <c r="L670" i="11"/>
  <c r="K670" i="11"/>
  <c r="J670" i="11"/>
  <c r="I670" i="11"/>
  <c r="H670" i="11"/>
  <c r="G670" i="11"/>
  <c r="F670" i="11"/>
  <c r="E670" i="11"/>
  <c r="D670" i="11"/>
  <c r="C670" i="11"/>
  <c r="B670" i="11"/>
  <c r="L669" i="11"/>
  <c r="K669" i="11"/>
  <c r="J669" i="11"/>
  <c r="I669" i="11"/>
  <c r="H669" i="11"/>
  <c r="G669" i="11"/>
  <c r="F669" i="11"/>
  <c r="E669" i="11"/>
  <c r="D669" i="11"/>
  <c r="C669" i="11"/>
  <c r="B669" i="11"/>
  <c r="L668" i="11"/>
  <c r="K668" i="11"/>
  <c r="J668" i="11"/>
  <c r="I668" i="11"/>
  <c r="H668" i="11"/>
  <c r="G668" i="11"/>
  <c r="F668" i="11"/>
  <c r="E668" i="11"/>
  <c r="D668" i="11"/>
  <c r="C668" i="11"/>
  <c r="B668" i="11"/>
  <c r="L667" i="11"/>
  <c r="K667" i="11"/>
  <c r="J667" i="11"/>
  <c r="I667" i="11"/>
  <c r="H667" i="11"/>
  <c r="G667" i="11"/>
  <c r="F667" i="11"/>
  <c r="E667" i="11"/>
  <c r="D667" i="11"/>
  <c r="C667" i="11"/>
  <c r="B667" i="11"/>
  <c r="L666" i="11"/>
  <c r="K666" i="11"/>
  <c r="J666" i="11"/>
  <c r="I666" i="11"/>
  <c r="H666" i="11"/>
  <c r="G666" i="11"/>
  <c r="F666" i="11"/>
  <c r="E666" i="11"/>
  <c r="D666" i="11"/>
  <c r="C666" i="11"/>
  <c r="B666" i="11"/>
  <c r="L665" i="11"/>
  <c r="K665" i="11"/>
  <c r="J665" i="11"/>
  <c r="I665" i="11"/>
  <c r="H665" i="11"/>
  <c r="G665" i="11"/>
  <c r="F665" i="11"/>
  <c r="E665" i="11"/>
  <c r="D665" i="11"/>
  <c r="C665" i="11"/>
  <c r="B665" i="11"/>
  <c r="L664" i="11"/>
  <c r="K664" i="11"/>
  <c r="J664" i="11"/>
  <c r="I664" i="11"/>
  <c r="H664" i="11"/>
  <c r="G664" i="11"/>
  <c r="F664" i="11"/>
  <c r="E664" i="11"/>
  <c r="D664" i="11"/>
  <c r="C664" i="11"/>
  <c r="B664" i="11"/>
  <c r="L663" i="11"/>
  <c r="K663" i="11"/>
  <c r="J663" i="11"/>
  <c r="I663" i="11"/>
  <c r="H663" i="11"/>
  <c r="G663" i="11"/>
  <c r="F663" i="11"/>
  <c r="E663" i="11"/>
  <c r="D663" i="11"/>
  <c r="C663" i="11"/>
  <c r="B663" i="11"/>
  <c r="L662" i="11"/>
  <c r="K662" i="11"/>
  <c r="J662" i="11"/>
  <c r="I662" i="11"/>
  <c r="H662" i="11"/>
  <c r="G662" i="11"/>
  <c r="F662" i="11"/>
  <c r="E662" i="11"/>
  <c r="D662" i="11"/>
  <c r="C662" i="11"/>
  <c r="B662" i="11"/>
  <c r="L661" i="11"/>
  <c r="K661" i="11"/>
  <c r="J661" i="11"/>
  <c r="I661" i="11"/>
  <c r="H661" i="11"/>
  <c r="G661" i="11"/>
  <c r="F661" i="11"/>
  <c r="E661" i="11"/>
  <c r="D661" i="11"/>
  <c r="C661" i="11"/>
  <c r="B661" i="11"/>
  <c r="L660" i="11"/>
  <c r="K660" i="11"/>
  <c r="J660" i="11"/>
  <c r="I660" i="11"/>
  <c r="H660" i="11"/>
  <c r="G660" i="11"/>
  <c r="F660" i="11"/>
  <c r="E660" i="11"/>
  <c r="D660" i="11"/>
  <c r="C660" i="11"/>
  <c r="B660" i="11"/>
  <c r="L659" i="11"/>
  <c r="K659" i="11"/>
  <c r="J659" i="11"/>
  <c r="I659" i="11"/>
  <c r="H659" i="11"/>
  <c r="G659" i="11"/>
  <c r="F659" i="11"/>
  <c r="E659" i="11"/>
  <c r="D659" i="11"/>
  <c r="C659" i="11"/>
  <c r="B659" i="11"/>
  <c r="L658" i="11"/>
  <c r="K658" i="11"/>
  <c r="J658" i="11"/>
  <c r="I658" i="11"/>
  <c r="H658" i="11"/>
  <c r="G658" i="11"/>
  <c r="F658" i="11"/>
  <c r="E658" i="11"/>
  <c r="D658" i="11"/>
  <c r="C658" i="11"/>
  <c r="B658" i="11"/>
  <c r="L657" i="11"/>
  <c r="K657" i="11"/>
  <c r="J657" i="11"/>
  <c r="I657" i="11"/>
  <c r="H657" i="11"/>
  <c r="G657" i="11"/>
  <c r="F657" i="11"/>
  <c r="E657" i="11"/>
  <c r="D657" i="11"/>
  <c r="C657" i="11"/>
  <c r="B657" i="11"/>
  <c r="L656" i="11"/>
  <c r="K656" i="11"/>
  <c r="J656" i="11"/>
  <c r="I656" i="11"/>
  <c r="H656" i="11"/>
  <c r="G656" i="11"/>
  <c r="F656" i="11"/>
  <c r="E656" i="11"/>
  <c r="D656" i="11"/>
  <c r="C656" i="11"/>
  <c r="B656" i="11"/>
  <c r="L655" i="11"/>
  <c r="K655" i="11"/>
  <c r="J655" i="11"/>
  <c r="I655" i="11"/>
  <c r="H655" i="11"/>
  <c r="G655" i="11"/>
  <c r="F655" i="11"/>
  <c r="E655" i="11"/>
  <c r="D655" i="11"/>
  <c r="C655" i="11"/>
  <c r="B655" i="11"/>
  <c r="L654" i="11"/>
  <c r="K654" i="11"/>
  <c r="J654" i="11"/>
  <c r="I654" i="11"/>
  <c r="H654" i="11"/>
  <c r="G654" i="11"/>
  <c r="F654" i="11"/>
  <c r="E654" i="11"/>
  <c r="D654" i="11"/>
  <c r="C654" i="11"/>
  <c r="B654" i="11"/>
  <c r="L653" i="11"/>
  <c r="K653" i="11"/>
  <c r="J653" i="11"/>
  <c r="I653" i="11"/>
  <c r="H653" i="11"/>
  <c r="G653" i="11"/>
  <c r="F653" i="11"/>
  <c r="E653" i="11"/>
  <c r="D653" i="11"/>
  <c r="C653" i="11"/>
  <c r="B653" i="11"/>
  <c r="L652" i="11"/>
  <c r="K652" i="11"/>
  <c r="J652" i="11"/>
  <c r="I652" i="11"/>
  <c r="H652" i="11"/>
  <c r="G652" i="11"/>
  <c r="F652" i="11"/>
  <c r="E652" i="11"/>
  <c r="D652" i="11"/>
  <c r="C652" i="11"/>
  <c r="B652" i="11"/>
  <c r="L651" i="11"/>
  <c r="K651" i="11"/>
  <c r="J651" i="11"/>
  <c r="I651" i="11"/>
  <c r="H651" i="11"/>
  <c r="G651" i="11"/>
  <c r="F651" i="11"/>
  <c r="E651" i="11"/>
  <c r="D651" i="11"/>
  <c r="C651" i="11"/>
  <c r="B651" i="11"/>
  <c r="L650" i="11"/>
  <c r="K650" i="11"/>
  <c r="J650" i="11"/>
  <c r="I650" i="11"/>
  <c r="H650" i="11"/>
  <c r="G650" i="11"/>
  <c r="F650" i="11"/>
  <c r="E650" i="11"/>
  <c r="D650" i="11"/>
  <c r="C650" i="11"/>
  <c r="B650" i="11"/>
  <c r="L649" i="11"/>
  <c r="K649" i="11"/>
  <c r="J649" i="11"/>
  <c r="I649" i="11"/>
  <c r="H649" i="11"/>
  <c r="G649" i="11"/>
  <c r="F649" i="11"/>
  <c r="E649" i="11"/>
  <c r="D649" i="11"/>
  <c r="C649" i="11"/>
  <c r="B649" i="11"/>
  <c r="L648" i="11"/>
  <c r="K648" i="11"/>
  <c r="J648" i="11"/>
  <c r="I648" i="11"/>
  <c r="H648" i="11"/>
  <c r="G648" i="11"/>
  <c r="F648" i="11"/>
  <c r="E648" i="11"/>
  <c r="D648" i="11"/>
  <c r="C648" i="11"/>
  <c r="B648" i="11"/>
  <c r="L647" i="11"/>
  <c r="K647" i="11"/>
  <c r="J647" i="11"/>
  <c r="I647" i="11"/>
  <c r="H647" i="11"/>
  <c r="G647" i="11"/>
  <c r="F647" i="11"/>
  <c r="E647" i="11"/>
  <c r="D647" i="11"/>
  <c r="C647" i="11"/>
  <c r="B647" i="11"/>
  <c r="L646" i="11"/>
  <c r="K646" i="11"/>
  <c r="J646" i="11"/>
  <c r="I646" i="11"/>
  <c r="H646" i="11"/>
  <c r="G646" i="11"/>
  <c r="F646" i="11"/>
  <c r="E646" i="11"/>
  <c r="D646" i="11"/>
  <c r="C646" i="11"/>
  <c r="B646" i="11"/>
  <c r="L645" i="11"/>
  <c r="K645" i="11"/>
  <c r="J645" i="11"/>
  <c r="I645" i="11"/>
  <c r="H645" i="11"/>
  <c r="G645" i="11"/>
  <c r="F645" i="11"/>
  <c r="E645" i="11"/>
  <c r="D645" i="11"/>
  <c r="C645" i="11"/>
  <c r="B645" i="11"/>
  <c r="L644" i="11"/>
  <c r="K644" i="11"/>
  <c r="J644" i="11"/>
  <c r="I644" i="11"/>
  <c r="H644" i="11"/>
  <c r="G644" i="11"/>
  <c r="F644" i="11"/>
  <c r="E644" i="11"/>
  <c r="D644" i="11"/>
  <c r="C644" i="11"/>
  <c r="B644" i="11"/>
  <c r="L643" i="11"/>
  <c r="K643" i="11"/>
  <c r="J643" i="11"/>
  <c r="I643" i="11"/>
  <c r="H643" i="11"/>
  <c r="G643" i="11"/>
  <c r="F643" i="11"/>
  <c r="E643" i="11"/>
  <c r="D643" i="11"/>
  <c r="C643" i="11"/>
  <c r="B643" i="11"/>
  <c r="L642" i="11"/>
  <c r="K642" i="11"/>
  <c r="J642" i="11"/>
  <c r="I642" i="11"/>
  <c r="H642" i="11"/>
  <c r="G642" i="11"/>
  <c r="F642" i="11"/>
  <c r="E642" i="11"/>
  <c r="D642" i="11"/>
  <c r="C642" i="11"/>
  <c r="B642" i="11"/>
  <c r="L641" i="11"/>
  <c r="K641" i="11"/>
  <c r="J641" i="11"/>
  <c r="I641" i="11"/>
  <c r="H641" i="11"/>
  <c r="G641" i="11"/>
  <c r="F641" i="11"/>
  <c r="E641" i="11"/>
  <c r="D641" i="11"/>
  <c r="C641" i="11"/>
  <c r="B641" i="11"/>
  <c r="L640" i="11"/>
  <c r="K640" i="11"/>
  <c r="J640" i="11"/>
  <c r="I640" i="11"/>
  <c r="H640" i="11"/>
  <c r="G640" i="11"/>
  <c r="F640" i="11"/>
  <c r="E640" i="11"/>
  <c r="D640" i="11"/>
  <c r="C640" i="11"/>
  <c r="B640" i="11"/>
  <c r="L639" i="11"/>
  <c r="K639" i="11"/>
  <c r="J639" i="11"/>
  <c r="I639" i="11"/>
  <c r="H639" i="11"/>
  <c r="G639" i="11"/>
  <c r="F639" i="11"/>
  <c r="E639" i="11"/>
  <c r="D639" i="11"/>
  <c r="C639" i="11"/>
  <c r="B639" i="11"/>
  <c r="L638" i="11"/>
  <c r="K638" i="11"/>
  <c r="J638" i="11"/>
  <c r="I638" i="11"/>
  <c r="H638" i="11"/>
  <c r="G638" i="11"/>
  <c r="F638" i="11"/>
  <c r="E638" i="11"/>
  <c r="D638" i="11"/>
  <c r="C638" i="11"/>
  <c r="B638" i="11"/>
  <c r="L637" i="11"/>
  <c r="K637" i="11"/>
  <c r="J637" i="11"/>
  <c r="I637" i="11"/>
  <c r="H637" i="11"/>
  <c r="G637" i="11"/>
  <c r="F637" i="11"/>
  <c r="E637" i="11"/>
  <c r="D637" i="11"/>
  <c r="C637" i="11"/>
  <c r="B637" i="11"/>
  <c r="L636" i="11"/>
  <c r="K636" i="11"/>
  <c r="J636" i="11"/>
  <c r="I636" i="11"/>
  <c r="H636" i="11"/>
  <c r="G636" i="11"/>
  <c r="F636" i="11"/>
  <c r="E636" i="11"/>
  <c r="D636" i="11"/>
  <c r="C636" i="11"/>
  <c r="B636" i="11"/>
  <c r="L635" i="11"/>
  <c r="K635" i="11"/>
  <c r="J635" i="11"/>
  <c r="I635" i="11"/>
  <c r="H635" i="11"/>
  <c r="G635" i="11"/>
  <c r="F635" i="11"/>
  <c r="E635" i="11"/>
  <c r="D635" i="11"/>
  <c r="C635" i="11"/>
  <c r="B635" i="11"/>
  <c r="L634" i="11"/>
  <c r="K634" i="11"/>
  <c r="J634" i="11"/>
  <c r="I634" i="11"/>
  <c r="H634" i="11"/>
  <c r="G634" i="11"/>
  <c r="F634" i="11"/>
  <c r="E634" i="11"/>
  <c r="D634" i="11"/>
  <c r="C634" i="11"/>
  <c r="B634" i="11"/>
  <c r="L633" i="11"/>
  <c r="K633" i="11"/>
  <c r="J633" i="11"/>
  <c r="I633" i="11"/>
  <c r="H633" i="11"/>
  <c r="G633" i="11"/>
  <c r="F633" i="11"/>
  <c r="E633" i="11"/>
  <c r="D633" i="11"/>
  <c r="C633" i="11"/>
  <c r="B633" i="11"/>
  <c r="L632" i="11"/>
  <c r="K632" i="11"/>
  <c r="J632" i="11"/>
  <c r="I632" i="11"/>
  <c r="H632" i="11"/>
  <c r="G632" i="11"/>
  <c r="F632" i="11"/>
  <c r="E632" i="11"/>
  <c r="D632" i="11"/>
  <c r="C632" i="11"/>
  <c r="B632" i="11"/>
  <c r="L631" i="11"/>
  <c r="K631" i="11"/>
  <c r="J631" i="11"/>
  <c r="I631" i="11"/>
  <c r="H631" i="11"/>
  <c r="G631" i="11"/>
  <c r="F631" i="11"/>
  <c r="E631" i="11"/>
  <c r="D631" i="11"/>
  <c r="C631" i="11"/>
  <c r="B631" i="11"/>
  <c r="L630" i="11"/>
  <c r="K630" i="11"/>
  <c r="J630" i="11"/>
  <c r="I630" i="11"/>
  <c r="H630" i="11"/>
  <c r="G630" i="11"/>
  <c r="F630" i="11"/>
  <c r="E630" i="11"/>
  <c r="D630" i="11"/>
  <c r="C630" i="11"/>
  <c r="B630" i="11"/>
  <c r="L629" i="11"/>
  <c r="K629" i="11"/>
  <c r="J629" i="11"/>
  <c r="I629" i="11"/>
  <c r="H629" i="11"/>
  <c r="G629" i="11"/>
  <c r="F629" i="11"/>
  <c r="E629" i="11"/>
  <c r="D629" i="11"/>
  <c r="C629" i="11"/>
  <c r="B629" i="11"/>
  <c r="L628" i="11"/>
  <c r="K628" i="11"/>
  <c r="J628" i="11"/>
  <c r="I628" i="11"/>
  <c r="H628" i="11"/>
  <c r="G628" i="11"/>
  <c r="F628" i="11"/>
  <c r="E628" i="11"/>
  <c r="D628" i="11"/>
  <c r="C628" i="11"/>
  <c r="B628" i="11"/>
  <c r="L627" i="11"/>
  <c r="K627" i="11"/>
  <c r="J627" i="11"/>
  <c r="I627" i="11"/>
  <c r="H627" i="11"/>
  <c r="G627" i="11"/>
  <c r="F627" i="11"/>
  <c r="E627" i="11"/>
  <c r="D627" i="11"/>
  <c r="C627" i="11"/>
  <c r="B627" i="11"/>
  <c r="L626" i="11"/>
  <c r="K626" i="11"/>
  <c r="J626" i="11"/>
  <c r="I626" i="11"/>
  <c r="H626" i="11"/>
  <c r="G626" i="11"/>
  <c r="F626" i="11"/>
  <c r="E626" i="11"/>
  <c r="D626" i="11"/>
  <c r="C626" i="11"/>
  <c r="B626" i="11"/>
  <c r="L625" i="11"/>
  <c r="K625" i="11"/>
  <c r="J625" i="11"/>
  <c r="I625" i="11"/>
  <c r="H625" i="11"/>
  <c r="G625" i="11"/>
  <c r="F625" i="11"/>
  <c r="E625" i="11"/>
  <c r="D625" i="11"/>
  <c r="C625" i="11"/>
  <c r="B625" i="11"/>
  <c r="L624" i="11"/>
  <c r="K624" i="11"/>
  <c r="J624" i="11"/>
  <c r="I624" i="11"/>
  <c r="H624" i="11"/>
  <c r="G624" i="11"/>
  <c r="F624" i="11"/>
  <c r="E624" i="11"/>
  <c r="D624" i="11"/>
  <c r="C624" i="11"/>
  <c r="B624" i="11"/>
  <c r="L623" i="11"/>
  <c r="K623" i="11"/>
  <c r="J623" i="11"/>
  <c r="I623" i="11"/>
  <c r="H623" i="11"/>
  <c r="G623" i="11"/>
  <c r="F623" i="11"/>
  <c r="E623" i="11"/>
  <c r="D623" i="11"/>
  <c r="C623" i="11"/>
  <c r="B623" i="11"/>
  <c r="L622" i="11"/>
  <c r="K622" i="11"/>
  <c r="J622" i="11"/>
  <c r="I622" i="11"/>
  <c r="H622" i="11"/>
  <c r="G622" i="11"/>
  <c r="F622" i="11"/>
  <c r="E622" i="11"/>
  <c r="D622" i="11"/>
  <c r="C622" i="11"/>
  <c r="B622" i="11"/>
  <c r="L621" i="11"/>
  <c r="K621" i="11"/>
  <c r="J621" i="11"/>
  <c r="I621" i="11"/>
  <c r="H621" i="11"/>
  <c r="G621" i="11"/>
  <c r="F621" i="11"/>
  <c r="E621" i="11"/>
  <c r="D621" i="11"/>
  <c r="C621" i="11"/>
  <c r="B621" i="11"/>
  <c r="L620" i="11"/>
  <c r="K620" i="11"/>
  <c r="J620" i="11"/>
  <c r="I620" i="11"/>
  <c r="H620" i="11"/>
  <c r="G620" i="11"/>
  <c r="F620" i="11"/>
  <c r="E620" i="11"/>
  <c r="D620" i="11"/>
  <c r="C620" i="11"/>
  <c r="B620" i="11"/>
  <c r="L619" i="11"/>
  <c r="K619" i="11"/>
  <c r="J619" i="11"/>
  <c r="I619" i="11"/>
  <c r="H619" i="11"/>
  <c r="G619" i="11"/>
  <c r="F619" i="11"/>
  <c r="E619" i="11"/>
  <c r="D619" i="11"/>
  <c r="C619" i="11"/>
  <c r="B619" i="11"/>
  <c r="L618" i="11"/>
  <c r="K618" i="11"/>
  <c r="J618" i="11"/>
  <c r="I618" i="11"/>
  <c r="H618" i="11"/>
  <c r="G618" i="11"/>
  <c r="F618" i="11"/>
  <c r="E618" i="11"/>
  <c r="D618" i="11"/>
  <c r="C618" i="11"/>
  <c r="B618" i="11"/>
  <c r="L617" i="11"/>
  <c r="K617" i="11"/>
  <c r="J617" i="11"/>
  <c r="I617" i="11"/>
  <c r="H617" i="11"/>
  <c r="G617" i="11"/>
  <c r="F617" i="11"/>
  <c r="E617" i="11"/>
  <c r="D617" i="11"/>
  <c r="C617" i="11"/>
  <c r="B617" i="11"/>
  <c r="L616" i="11"/>
  <c r="K616" i="11"/>
  <c r="J616" i="11"/>
  <c r="I616" i="11"/>
  <c r="H616" i="11"/>
  <c r="G616" i="11"/>
  <c r="F616" i="11"/>
  <c r="E616" i="11"/>
  <c r="D616" i="11"/>
  <c r="C616" i="11"/>
  <c r="B616" i="11"/>
  <c r="L615" i="11"/>
  <c r="K615" i="11"/>
  <c r="J615" i="11"/>
  <c r="I615" i="11"/>
  <c r="H615" i="11"/>
  <c r="G615" i="11"/>
  <c r="F615" i="11"/>
  <c r="E615" i="11"/>
  <c r="D615" i="11"/>
  <c r="C615" i="11"/>
  <c r="B615" i="11"/>
  <c r="L614" i="11"/>
  <c r="K614" i="11"/>
  <c r="J614" i="11"/>
  <c r="I614" i="11"/>
  <c r="H614" i="11"/>
  <c r="G614" i="11"/>
  <c r="F614" i="11"/>
  <c r="E614" i="11"/>
  <c r="D614" i="11"/>
  <c r="C614" i="11"/>
  <c r="B614" i="11"/>
  <c r="L613" i="11"/>
  <c r="K613" i="11"/>
  <c r="J613" i="11"/>
  <c r="I613" i="11"/>
  <c r="H613" i="11"/>
  <c r="G613" i="11"/>
  <c r="F613" i="11"/>
  <c r="E613" i="11"/>
  <c r="D613" i="11"/>
  <c r="C613" i="11"/>
  <c r="B613" i="11"/>
  <c r="L612" i="11"/>
  <c r="K612" i="11"/>
  <c r="J612" i="11"/>
  <c r="I612" i="11"/>
  <c r="H612" i="11"/>
  <c r="G612" i="11"/>
  <c r="F612" i="11"/>
  <c r="E612" i="11"/>
  <c r="D612" i="11"/>
  <c r="C612" i="11"/>
  <c r="B612" i="11"/>
  <c r="L611" i="11"/>
  <c r="K611" i="11"/>
  <c r="J611" i="11"/>
  <c r="I611" i="11"/>
  <c r="H611" i="11"/>
  <c r="G611" i="11"/>
  <c r="F611" i="11"/>
  <c r="E611" i="11"/>
  <c r="D611" i="11"/>
  <c r="C611" i="11"/>
  <c r="B611" i="11"/>
  <c r="L610" i="11"/>
  <c r="K610" i="11"/>
  <c r="J610" i="11"/>
  <c r="I610" i="11"/>
  <c r="H610" i="11"/>
  <c r="G610" i="11"/>
  <c r="F610" i="11"/>
  <c r="E610" i="11"/>
  <c r="D610" i="11"/>
  <c r="C610" i="11"/>
  <c r="B610" i="11"/>
  <c r="L609" i="11"/>
  <c r="K609" i="11"/>
  <c r="J609" i="11"/>
  <c r="I609" i="11"/>
  <c r="H609" i="11"/>
  <c r="G609" i="11"/>
  <c r="F609" i="11"/>
  <c r="E609" i="11"/>
  <c r="D609" i="11"/>
  <c r="C609" i="11"/>
  <c r="B609" i="11"/>
  <c r="L608" i="11"/>
  <c r="K608" i="11"/>
  <c r="J608" i="11"/>
  <c r="I608" i="11"/>
  <c r="H608" i="11"/>
  <c r="G608" i="11"/>
  <c r="F608" i="11"/>
  <c r="E608" i="11"/>
  <c r="D608" i="11"/>
  <c r="C608" i="11"/>
  <c r="B608" i="11"/>
  <c r="L607" i="11"/>
  <c r="K607" i="11"/>
  <c r="J607" i="11"/>
  <c r="I607" i="11"/>
  <c r="H607" i="11"/>
  <c r="G607" i="11"/>
  <c r="F607" i="11"/>
  <c r="E607" i="11"/>
  <c r="D607" i="11"/>
  <c r="C607" i="11"/>
  <c r="B607" i="11"/>
  <c r="L606" i="11"/>
  <c r="K606" i="11"/>
  <c r="J606" i="11"/>
  <c r="I606" i="11"/>
  <c r="H606" i="11"/>
  <c r="G606" i="11"/>
  <c r="F606" i="11"/>
  <c r="E606" i="11"/>
  <c r="D606" i="11"/>
  <c r="C606" i="11"/>
  <c r="B606" i="11"/>
  <c r="L605" i="11"/>
  <c r="K605" i="11"/>
  <c r="J605" i="11"/>
  <c r="I605" i="11"/>
  <c r="H605" i="11"/>
  <c r="G605" i="11"/>
  <c r="F605" i="11"/>
  <c r="E605" i="11"/>
  <c r="D605" i="11"/>
  <c r="C605" i="11"/>
  <c r="B605" i="11"/>
  <c r="L604" i="11"/>
  <c r="K604" i="11"/>
  <c r="J604" i="11"/>
  <c r="I604" i="11"/>
  <c r="H604" i="11"/>
  <c r="G604" i="11"/>
  <c r="F604" i="11"/>
  <c r="E604" i="11"/>
  <c r="D604" i="11"/>
  <c r="C604" i="11"/>
  <c r="B604" i="11"/>
  <c r="L603" i="11"/>
  <c r="K603" i="11"/>
  <c r="J603" i="11"/>
  <c r="I603" i="11"/>
  <c r="H603" i="11"/>
  <c r="G603" i="11"/>
  <c r="F603" i="11"/>
  <c r="E603" i="11"/>
  <c r="D603" i="11"/>
  <c r="C603" i="11"/>
  <c r="B603" i="11"/>
  <c r="L602" i="11"/>
  <c r="K602" i="11"/>
  <c r="J602" i="11"/>
  <c r="I602" i="11"/>
  <c r="H602" i="11"/>
  <c r="G602" i="11"/>
  <c r="F602" i="11"/>
  <c r="E602" i="11"/>
  <c r="D602" i="11"/>
  <c r="C602" i="11"/>
  <c r="B602" i="11"/>
  <c r="L601" i="11"/>
  <c r="K601" i="11"/>
  <c r="J601" i="11"/>
  <c r="I601" i="11"/>
  <c r="H601" i="11"/>
  <c r="G601" i="11"/>
  <c r="F601" i="11"/>
  <c r="E601" i="11"/>
  <c r="D601" i="11"/>
  <c r="C601" i="11"/>
  <c r="B601" i="11"/>
  <c r="L600" i="11"/>
  <c r="K600" i="11"/>
  <c r="J600" i="11"/>
  <c r="I600" i="11"/>
  <c r="H600" i="11"/>
  <c r="G600" i="11"/>
  <c r="F600" i="11"/>
  <c r="E600" i="11"/>
  <c r="D600" i="11"/>
  <c r="C600" i="11"/>
  <c r="B600" i="11"/>
  <c r="L599" i="11"/>
  <c r="K599" i="11"/>
  <c r="J599" i="11"/>
  <c r="I599" i="11"/>
  <c r="H599" i="11"/>
  <c r="G599" i="11"/>
  <c r="F599" i="11"/>
  <c r="E599" i="11"/>
  <c r="D599" i="11"/>
  <c r="C599" i="11"/>
  <c r="B599" i="11"/>
  <c r="L598" i="11"/>
  <c r="K598" i="11"/>
  <c r="J598" i="11"/>
  <c r="I598" i="11"/>
  <c r="H598" i="11"/>
  <c r="G598" i="11"/>
  <c r="F598" i="11"/>
  <c r="E598" i="11"/>
  <c r="D598" i="11"/>
  <c r="C598" i="11"/>
  <c r="B598" i="11"/>
  <c r="L597" i="11"/>
  <c r="K597" i="11"/>
  <c r="J597" i="11"/>
  <c r="I597" i="11"/>
  <c r="H597" i="11"/>
  <c r="G597" i="11"/>
  <c r="F597" i="11"/>
  <c r="E597" i="11"/>
  <c r="D597" i="11"/>
  <c r="C597" i="11"/>
  <c r="B597" i="11"/>
  <c r="L596" i="11"/>
  <c r="K596" i="11"/>
  <c r="J596" i="11"/>
  <c r="I596" i="11"/>
  <c r="H596" i="11"/>
  <c r="G596" i="11"/>
  <c r="F596" i="11"/>
  <c r="E596" i="11"/>
  <c r="D596" i="11"/>
  <c r="C596" i="11"/>
  <c r="B596" i="11"/>
  <c r="L595" i="11"/>
  <c r="K595" i="11"/>
  <c r="J595" i="11"/>
  <c r="I595" i="11"/>
  <c r="H595" i="11"/>
  <c r="G595" i="11"/>
  <c r="F595" i="11"/>
  <c r="E595" i="11"/>
  <c r="D595" i="11"/>
  <c r="C595" i="11"/>
  <c r="B595" i="11"/>
  <c r="L594" i="11"/>
  <c r="K594" i="11"/>
  <c r="J594" i="11"/>
  <c r="I594" i="11"/>
  <c r="H594" i="11"/>
  <c r="G594" i="11"/>
  <c r="F594" i="11"/>
  <c r="E594" i="11"/>
  <c r="D594" i="11"/>
  <c r="C594" i="11"/>
  <c r="B594" i="11"/>
  <c r="L593" i="11"/>
  <c r="K593" i="11"/>
  <c r="J593" i="11"/>
  <c r="I593" i="11"/>
  <c r="H593" i="11"/>
  <c r="F593" i="11"/>
  <c r="E593" i="11"/>
  <c r="D593" i="11"/>
  <c r="C593" i="11"/>
  <c r="B593" i="11"/>
  <c r="L592" i="11"/>
  <c r="K592" i="11"/>
  <c r="J592" i="11"/>
  <c r="I592" i="11"/>
  <c r="H592" i="11"/>
  <c r="F592" i="11"/>
  <c r="E592" i="11"/>
  <c r="D592" i="11"/>
  <c r="C592" i="11"/>
  <c r="B592" i="11"/>
  <c r="L591" i="11"/>
  <c r="K591" i="11"/>
  <c r="J591" i="11"/>
  <c r="I591" i="11"/>
  <c r="H591" i="11"/>
  <c r="F591" i="11"/>
  <c r="E591" i="11"/>
  <c r="D591" i="11"/>
  <c r="C591" i="11"/>
  <c r="B591" i="11"/>
  <c r="L590" i="11"/>
  <c r="K590" i="11"/>
  <c r="J590" i="11"/>
  <c r="I590" i="11"/>
  <c r="H590" i="11"/>
  <c r="F590" i="11"/>
  <c r="E590" i="11"/>
  <c r="D590" i="11"/>
  <c r="C590" i="11"/>
  <c r="B590" i="11"/>
  <c r="L589" i="11"/>
  <c r="K589" i="11"/>
  <c r="J589" i="11"/>
  <c r="I589" i="11"/>
  <c r="H589" i="11"/>
  <c r="F589" i="11"/>
  <c r="E589" i="11"/>
  <c r="D589" i="11"/>
  <c r="C589" i="11"/>
  <c r="B589" i="11"/>
  <c r="L588" i="11"/>
  <c r="K588" i="11"/>
  <c r="J588" i="11"/>
  <c r="I588" i="11"/>
  <c r="H588" i="11"/>
  <c r="F588" i="11"/>
  <c r="E588" i="11"/>
  <c r="D588" i="11"/>
  <c r="C588" i="11"/>
  <c r="B588" i="11"/>
  <c r="L587" i="11"/>
  <c r="K587" i="11"/>
  <c r="J587" i="11"/>
  <c r="I587" i="11"/>
  <c r="H587" i="11"/>
  <c r="F587" i="11"/>
  <c r="E587" i="11"/>
  <c r="D587" i="11"/>
  <c r="C587" i="11"/>
  <c r="B587" i="11"/>
  <c r="L586" i="11"/>
  <c r="K586" i="11"/>
  <c r="J586" i="11"/>
  <c r="I586" i="11"/>
  <c r="H586" i="11"/>
  <c r="F586" i="11"/>
  <c r="E586" i="11"/>
  <c r="D586" i="11"/>
  <c r="C586" i="11"/>
  <c r="B586" i="11"/>
  <c r="L585" i="11"/>
  <c r="K585" i="11"/>
  <c r="J585" i="11"/>
  <c r="I585" i="11"/>
  <c r="H585" i="11"/>
  <c r="F585" i="11"/>
  <c r="E585" i="11"/>
  <c r="D585" i="11"/>
  <c r="C585" i="11"/>
  <c r="B585" i="11"/>
  <c r="L584" i="11"/>
  <c r="K584" i="11"/>
  <c r="J584" i="11"/>
  <c r="I584" i="11"/>
  <c r="H584" i="11"/>
  <c r="F584" i="11"/>
  <c r="E584" i="11"/>
  <c r="D584" i="11"/>
  <c r="C584" i="11"/>
  <c r="B584" i="11"/>
  <c r="L583" i="11"/>
  <c r="K583" i="11"/>
  <c r="J583" i="11"/>
  <c r="I583" i="11"/>
  <c r="H583" i="11"/>
  <c r="F583" i="11"/>
  <c r="E583" i="11"/>
  <c r="D583" i="11"/>
  <c r="C583" i="11"/>
  <c r="B583" i="11"/>
  <c r="L582" i="11"/>
  <c r="K582" i="11"/>
  <c r="J582" i="11"/>
  <c r="I582" i="11"/>
  <c r="H582" i="11"/>
  <c r="F582" i="11"/>
  <c r="E582" i="11"/>
  <c r="D582" i="11"/>
  <c r="C582" i="11"/>
  <c r="B582" i="11"/>
  <c r="L581" i="11"/>
  <c r="K581" i="11"/>
  <c r="J581" i="11"/>
  <c r="I581" i="11"/>
  <c r="H581" i="11"/>
  <c r="F581" i="11"/>
  <c r="E581" i="11"/>
  <c r="D581" i="11"/>
  <c r="C581" i="11"/>
  <c r="B581" i="11"/>
  <c r="L580" i="11"/>
  <c r="K580" i="11"/>
  <c r="J580" i="11"/>
  <c r="I580" i="11"/>
  <c r="H580" i="11"/>
  <c r="F580" i="11"/>
  <c r="E580" i="11"/>
  <c r="D580" i="11"/>
  <c r="C580" i="11"/>
  <c r="B580" i="11"/>
  <c r="L579" i="11"/>
  <c r="K579" i="11"/>
  <c r="J579" i="11"/>
  <c r="I579" i="11"/>
  <c r="H579" i="11"/>
  <c r="F579" i="11"/>
  <c r="E579" i="11"/>
  <c r="D579" i="11"/>
  <c r="C579" i="11"/>
  <c r="B579" i="11"/>
  <c r="L578" i="11"/>
  <c r="K578" i="11"/>
  <c r="J578" i="11"/>
  <c r="I578" i="11"/>
  <c r="H578" i="11"/>
  <c r="F578" i="11"/>
  <c r="E578" i="11"/>
  <c r="D578" i="11"/>
  <c r="C578" i="11"/>
  <c r="B578" i="11"/>
  <c r="L577" i="11"/>
  <c r="K577" i="11"/>
  <c r="J577" i="11"/>
  <c r="I577" i="11"/>
  <c r="H577" i="11"/>
  <c r="F577" i="11"/>
  <c r="E577" i="11"/>
  <c r="D577" i="11"/>
  <c r="C577" i="11"/>
  <c r="B577" i="11"/>
  <c r="L576" i="11"/>
  <c r="K576" i="11"/>
  <c r="J576" i="11"/>
  <c r="I576" i="11"/>
  <c r="H576" i="11"/>
  <c r="F576" i="11"/>
  <c r="E576" i="11"/>
  <c r="D576" i="11"/>
  <c r="C576" i="11"/>
  <c r="B576" i="11"/>
  <c r="L575" i="11"/>
  <c r="K575" i="11"/>
  <c r="J575" i="11"/>
  <c r="I575" i="11"/>
  <c r="H575" i="11"/>
  <c r="F575" i="11"/>
  <c r="E575" i="11"/>
  <c r="D575" i="11"/>
  <c r="C575" i="11"/>
  <c r="B575" i="11"/>
  <c r="L574" i="11"/>
  <c r="K574" i="11"/>
  <c r="J574" i="11"/>
  <c r="I574" i="11"/>
  <c r="H574" i="11"/>
  <c r="F574" i="11"/>
  <c r="E574" i="11"/>
  <c r="D574" i="11"/>
  <c r="C574" i="11"/>
  <c r="B574" i="11"/>
  <c r="L573" i="11"/>
  <c r="K573" i="11"/>
  <c r="J573" i="11"/>
  <c r="I573" i="11"/>
  <c r="H573" i="11"/>
  <c r="F573" i="11"/>
  <c r="E573" i="11"/>
  <c r="D573" i="11"/>
  <c r="C573" i="11"/>
  <c r="B573" i="11"/>
  <c r="L572" i="11"/>
  <c r="K572" i="11"/>
  <c r="J572" i="11"/>
  <c r="I572" i="11"/>
  <c r="H572" i="11"/>
  <c r="F572" i="11"/>
  <c r="E572" i="11"/>
  <c r="D572" i="11"/>
  <c r="C572" i="11"/>
  <c r="B572" i="11"/>
  <c r="L571" i="11"/>
  <c r="K571" i="11"/>
  <c r="J571" i="11"/>
  <c r="I571" i="11"/>
  <c r="H571" i="11"/>
  <c r="F571" i="11"/>
  <c r="E571" i="11"/>
  <c r="D571" i="11"/>
  <c r="C571" i="11"/>
  <c r="B571" i="11"/>
  <c r="L570" i="11"/>
  <c r="K570" i="11"/>
  <c r="J570" i="11"/>
  <c r="I570" i="11"/>
  <c r="H570" i="11"/>
  <c r="F570" i="11"/>
  <c r="E570" i="11"/>
  <c r="D570" i="11"/>
  <c r="C570" i="11"/>
  <c r="B570" i="11"/>
  <c r="L569" i="11"/>
  <c r="K569" i="11"/>
  <c r="J569" i="11"/>
  <c r="I569" i="11"/>
  <c r="H569" i="11"/>
  <c r="F569" i="11"/>
  <c r="E569" i="11"/>
  <c r="D569" i="11"/>
  <c r="C569" i="11"/>
  <c r="B569" i="11"/>
  <c r="L568" i="11"/>
  <c r="K568" i="11"/>
  <c r="J568" i="11"/>
  <c r="I568" i="11"/>
  <c r="H568" i="11"/>
  <c r="F568" i="11"/>
  <c r="E568" i="11"/>
  <c r="D568" i="11"/>
  <c r="C568" i="11"/>
  <c r="B568" i="11"/>
  <c r="L567" i="11"/>
  <c r="K567" i="11"/>
  <c r="J567" i="11"/>
  <c r="I567" i="11"/>
  <c r="H567" i="11"/>
  <c r="F567" i="11"/>
  <c r="E567" i="11"/>
  <c r="D567" i="11"/>
  <c r="C567" i="11"/>
  <c r="B567" i="11"/>
  <c r="L566" i="11"/>
  <c r="K566" i="11"/>
  <c r="J566" i="11"/>
  <c r="I566" i="11"/>
  <c r="H566" i="11"/>
  <c r="F566" i="11"/>
  <c r="E566" i="11"/>
  <c r="D566" i="11"/>
  <c r="C566" i="11"/>
  <c r="B566" i="11"/>
  <c r="L565" i="11"/>
  <c r="K565" i="11"/>
  <c r="J565" i="11"/>
  <c r="I565" i="11"/>
  <c r="H565" i="11"/>
  <c r="F565" i="11"/>
  <c r="E565" i="11"/>
  <c r="D565" i="11"/>
  <c r="C565" i="11"/>
  <c r="B565" i="11"/>
  <c r="L564" i="11"/>
  <c r="K564" i="11"/>
  <c r="J564" i="11"/>
  <c r="I564" i="11"/>
  <c r="H564" i="11"/>
  <c r="F564" i="11"/>
  <c r="E564" i="11"/>
  <c r="D564" i="11"/>
  <c r="C564" i="11"/>
  <c r="B564" i="11"/>
  <c r="L563" i="11"/>
  <c r="K563" i="11"/>
  <c r="J563" i="11"/>
  <c r="I563" i="11"/>
  <c r="H563" i="11"/>
  <c r="F563" i="11"/>
  <c r="E563" i="11"/>
  <c r="D563" i="11"/>
  <c r="C563" i="11"/>
  <c r="B563" i="11"/>
  <c r="L562" i="11"/>
  <c r="K562" i="11"/>
  <c r="J562" i="11"/>
  <c r="I562" i="11"/>
  <c r="H562" i="11"/>
  <c r="F562" i="11"/>
  <c r="E562" i="11"/>
  <c r="D562" i="11"/>
  <c r="C562" i="11"/>
  <c r="B562" i="11"/>
  <c r="L561" i="11"/>
  <c r="K561" i="11"/>
  <c r="J561" i="11"/>
  <c r="I561" i="11"/>
  <c r="H561" i="11"/>
  <c r="F561" i="11"/>
  <c r="E561" i="11"/>
  <c r="D561" i="11"/>
  <c r="C561" i="11"/>
  <c r="B561" i="11"/>
  <c r="L560" i="11"/>
  <c r="K560" i="11"/>
  <c r="J560" i="11"/>
  <c r="I560" i="11"/>
  <c r="H560" i="11"/>
  <c r="F560" i="11"/>
  <c r="E560" i="11"/>
  <c r="D560" i="11"/>
  <c r="C560" i="11"/>
  <c r="B560" i="11"/>
  <c r="L559" i="11"/>
  <c r="K559" i="11"/>
  <c r="J559" i="11"/>
  <c r="I559" i="11"/>
  <c r="H559" i="11"/>
  <c r="F559" i="11"/>
  <c r="E559" i="11"/>
  <c r="D559" i="11"/>
  <c r="C559" i="11"/>
  <c r="B559" i="11"/>
  <c r="L558" i="11"/>
  <c r="K558" i="11"/>
  <c r="J558" i="11"/>
  <c r="I558" i="11"/>
  <c r="H558" i="11"/>
  <c r="F558" i="11"/>
  <c r="E558" i="11"/>
  <c r="D558" i="11"/>
  <c r="C558" i="11"/>
  <c r="B558" i="11"/>
  <c r="L557" i="11"/>
  <c r="K557" i="11"/>
  <c r="J557" i="11"/>
  <c r="I557" i="11"/>
  <c r="H557" i="11"/>
  <c r="F557" i="11"/>
  <c r="E557" i="11"/>
  <c r="D557" i="11"/>
  <c r="C557" i="11"/>
  <c r="B557" i="11"/>
  <c r="L556" i="11"/>
  <c r="K556" i="11"/>
  <c r="J556" i="11"/>
  <c r="I556" i="11"/>
  <c r="H556" i="11"/>
  <c r="F556" i="11"/>
  <c r="E556" i="11"/>
  <c r="D556" i="11"/>
  <c r="C556" i="11"/>
  <c r="B556" i="11"/>
  <c r="L555" i="11"/>
  <c r="K555" i="11"/>
  <c r="J555" i="11"/>
  <c r="I555" i="11"/>
  <c r="H555" i="11"/>
  <c r="F555" i="11"/>
  <c r="E555" i="11"/>
  <c r="D555" i="11"/>
  <c r="C555" i="11"/>
  <c r="B555" i="11"/>
  <c r="L554" i="11"/>
  <c r="K554" i="11"/>
  <c r="J554" i="11"/>
  <c r="I554" i="11"/>
  <c r="H554" i="11"/>
  <c r="F554" i="11"/>
  <c r="E554" i="11"/>
  <c r="D554" i="11"/>
  <c r="C554" i="11"/>
  <c r="B554" i="11"/>
  <c r="L553" i="11"/>
  <c r="K553" i="11"/>
  <c r="J553" i="11"/>
  <c r="I553" i="11"/>
  <c r="H553" i="11"/>
  <c r="F553" i="11"/>
  <c r="E553" i="11"/>
  <c r="D553" i="11"/>
  <c r="C553" i="11"/>
  <c r="B553" i="11"/>
  <c r="L552" i="11"/>
  <c r="K552" i="11"/>
  <c r="J552" i="11"/>
  <c r="I552" i="11"/>
  <c r="H552" i="11"/>
  <c r="F552" i="11"/>
  <c r="E552" i="11"/>
  <c r="D552" i="11"/>
  <c r="C552" i="11"/>
  <c r="B552" i="11"/>
  <c r="L551" i="11"/>
  <c r="K551" i="11"/>
  <c r="J551" i="11"/>
  <c r="I551" i="11"/>
  <c r="H551" i="11"/>
  <c r="F551" i="11"/>
  <c r="E551" i="11"/>
  <c r="D551" i="11"/>
  <c r="C551" i="11"/>
  <c r="B551" i="11"/>
  <c r="L550" i="11"/>
  <c r="K550" i="11"/>
  <c r="J550" i="11"/>
  <c r="I550" i="11"/>
  <c r="H550" i="11"/>
  <c r="F550" i="11"/>
  <c r="E550" i="11"/>
  <c r="D550" i="11"/>
  <c r="C550" i="11"/>
  <c r="B550" i="11"/>
  <c r="L549" i="11"/>
  <c r="K549" i="11"/>
  <c r="J549" i="11"/>
  <c r="I549" i="11"/>
  <c r="H549" i="11"/>
  <c r="F549" i="11"/>
  <c r="E549" i="11"/>
  <c r="D549" i="11"/>
  <c r="C549" i="11"/>
  <c r="B549" i="11"/>
  <c r="L548" i="11"/>
  <c r="K548" i="11"/>
  <c r="J548" i="11"/>
  <c r="I548" i="11"/>
  <c r="H548" i="11"/>
  <c r="F548" i="11"/>
  <c r="E548" i="11"/>
  <c r="D548" i="11"/>
  <c r="C548" i="11"/>
  <c r="B548" i="11"/>
  <c r="L547" i="11"/>
  <c r="K547" i="11"/>
  <c r="J547" i="11"/>
  <c r="I547" i="11"/>
  <c r="H547" i="11"/>
  <c r="F547" i="11"/>
  <c r="E547" i="11"/>
  <c r="D547" i="11"/>
  <c r="C547" i="11"/>
  <c r="B547" i="11"/>
  <c r="L546" i="11"/>
  <c r="K546" i="11"/>
  <c r="J546" i="11"/>
  <c r="I546" i="11"/>
  <c r="H546" i="11"/>
  <c r="F546" i="11"/>
  <c r="E546" i="11"/>
  <c r="D546" i="11"/>
  <c r="C546" i="11"/>
  <c r="B546" i="11"/>
  <c r="L545" i="11"/>
  <c r="K545" i="11"/>
  <c r="J545" i="11"/>
  <c r="I545" i="11"/>
  <c r="H545" i="11"/>
  <c r="F545" i="11"/>
  <c r="E545" i="11"/>
  <c r="C545" i="11"/>
  <c r="B545" i="11"/>
  <c r="L544" i="11"/>
  <c r="K544" i="11"/>
  <c r="J544" i="11"/>
  <c r="I544" i="11"/>
  <c r="H544" i="11"/>
  <c r="F544" i="11"/>
  <c r="E544" i="11"/>
  <c r="C544" i="11"/>
  <c r="B544" i="11"/>
  <c r="L543" i="11"/>
  <c r="K543" i="11"/>
  <c r="J543" i="11"/>
  <c r="I543" i="11"/>
  <c r="H543" i="11"/>
  <c r="F543" i="11"/>
  <c r="E543" i="11"/>
  <c r="C543" i="11"/>
  <c r="B543" i="11"/>
  <c r="L542" i="11"/>
  <c r="K542" i="11"/>
  <c r="J542" i="11"/>
  <c r="I542" i="11"/>
  <c r="H542" i="11"/>
  <c r="F542" i="11"/>
  <c r="E542" i="11"/>
  <c r="C542" i="11"/>
  <c r="B542" i="11"/>
  <c r="L541" i="11"/>
  <c r="K541" i="11"/>
  <c r="J541" i="11"/>
  <c r="I541" i="11"/>
  <c r="H541" i="11"/>
  <c r="F541" i="11"/>
  <c r="E541" i="11"/>
  <c r="C541" i="11"/>
  <c r="B541" i="11"/>
  <c r="L540" i="11"/>
  <c r="K540" i="11"/>
  <c r="J540" i="11"/>
  <c r="I540" i="11"/>
  <c r="H540" i="11"/>
  <c r="F540" i="11"/>
  <c r="E540" i="11"/>
  <c r="C540" i="11"/>
  <c r="B540" i="11"/>
  <c r="L539" i="11"/>
  <c r="K539" i="11"/>
  <c r="J539" i="11"/>
  <c r="I539" i="11"/>
  <c r="H539" i="11"/>
  <c r="F539" i="11"/>
  <c r="E539" i="11"/>
  <c r="C539" i="11"/>
  <c r="B539" i="11"/>
  <c r="L538" i="11"/>
  <c r="K538" i="11"/>
  <c r="J538" i="11"/>
  <c r="I538" i="11"/>
  <c r="H538" i="11"/>
  <c r="F538" i="11"/>
  <c r="E538" i="11"/>
  <c r="C538" i="11"/>
  <c r="B538" i="11"/>
  <c r="L537" i="11"/>
  <c r="K537" i="11"/>
  <c r="J537" i="11"/>
  <c r="I537" i="11"/>
  <c r="H537" i="11"/>
  <c r="F537" i="11"/>
  <c r="E537" i="11"/>
  <c r="C537" i="11"/>
  <c r="B537" i="11"/>
  <c r="L536" i="11"/>
  <c r="K536" i="11"/>
  <c r="J536" i="11"/>
  <c r="I536" i="11"/>
  <c r="H536" i="11"/>
  <c r="F536" i="11"/>
  <c r="E536" i="11"/>
  <c r="C536" i="11"/>
  <c r="B536" i="11"/>
  <c r="L535" i="11"/>
  <c r="K535" i="11"/>
  <c r="J535" i="11"/>
  <c r="I535" i="11"/>
  <c r="H535" i="11"/>
  <c r="F535" i="11"/>
  <c r="E535" i="11"/>
  <c r="C535" i="11"/>
  <c r="B535" i="11"/>
  <c r="L534" i="11"/>
  <c r="K534" i="11"/>
  <c r="J534" i="11"/>
  <c r="I534" i="11"/>
  <c r="H534" i="11"/>
  <c r="F534" i="11"/>
  <c r="E534" i="11"/>
  <c r="C534" i="11"/>
  <c r="B534" i="11"/>
  <c r="L533" i="11"/>
  <c r="K533" i="11"/>
  <c r="J533" i="11"/>
  <c r="I533" i="11"/>
  <c r="H533" i="11"/>
  <c r="F533" i="11"/>
  <c r="E533" i="11"/>
  <c r="C533" i="11"/>
  <c r="B533" i="11"/>
  <c r="L532" i="11"/>
  <c r="K532" i="11"/>
  <c r="J532" i="11"/>
  <c r="I532" i="11"/>
  <c r="H532" i="11"/>
  <c r="F532" i="11"/>
  <c r="E532" i="11"/>
  <c r="C532" i="11"/>
  <c r="B532" i="11"/>
  <c r="L531" i="11"/>
  <c r="K531" i="11"/>
  <c r="J531" i="11"/>
  <c r="I531" i="11"/>
  <c r="H531" i="11"/>
  <c r="F531" i="11"/>
  <c r="E531" i="11"/>
  <c r="C531" i="11"/>
  <c r="B531" i="11"/>
  <c r="L530" i="11"/>
  <c r="K530" i="11"/>
  <c r="J530" i="11"/>
  <c r="I530" i="11"/>
  <c r="H530" i="11"/>
  <c r="F530" i="11"/>
  <c r="E530" i="11"/>
  <c r="C530" i="11"/>
  <c r="B530" i="11"/>
  <c r="L529" i="11"/>
  <c r="K529" i="11"/>
  <c r="J529" i="11"/>
  <c r="I529" i="11"/>
  <c r="H529" i="11"/>
  <c r="F529" i="11"/>
  <c r="E529" i="11"/>
  <c r="C529" i="11"/>
  <c r="B529" i="11"/>
  <c r="L528" i="11"/>
  <c r="K528" i="11"/>
  <c r="J528" i="11"/>
  <c r="I528" i="11"/>
  <c r="H528" i="11"/>
  <c r="F528" i="11"/>
  <c r="E528" i="11"/>
  <c r="C528" i="11"/>
  <c r="B528" i="11"/>
  <c r="L527" i="11"/>
  <c r="K527" i="11"/>
  <c r="J527" i="11"/>
  <c r="I527" i="11"/>
  <c r="H527" i="11"/>
  <c r="F527" i="11"/>
  <c r="E527" i="11"/>
  <c r="C527" i="11"/>
  <c r="B527" i="11"/>
  <c r="L526" i="11"/>
  <c r="K526" i="11"/>
  <c r="J526" i="11"/>
  <c r="I526" i="11"/>
  <c r="H526" i="11"/>
  <c r="F526" i="11"/>
  <c r="E526" i="11"/>
  <c r="C526" i="11"/>
  <c r="B526" i="11"/>
  <c r="L525" i="11"/>
  <c r="K525" i="11"/>
  <c r="J525" i="11"/>
  <c r="I525" i="11"/>
  <c r="H525" i="11"/>
  <c r="F525" i="11"/>
  <c r="E525" i="11"/>
  <c r="C525" i="11"/>
  <c r="B525" i="11"/>
  <c r="L524" i="11"/>
  <c r="K524" i="11"/>
  <c r="J524" i="11"/>
  <c r="I524" i="11"/>
  <c r="H524" i="11"/>
  <c r="F524" i="11"/>
  <c r="E524" i="11"/>
  <c r="C524" i="11"/>
  <c r="B524" i="11"/>
  <c r="L523" i="11"/>
  <c r="K523" i="11"/>
  <c r="J523" i="11"/>
  <c r="I523" i="11"/>
  <c r="H523" i="11"/>
  <c r="F523" i="11"/>
  <c r="E523" i="11"/>
  <c r="C523" i="11"/>
  <c r="B523" i="11"/>
  <c r="L522" i="11"/>
  <c r="K522" i="11"/>
  <c r="J522" i="11"/>
  <c r="I522" i="11"/>
  <c r="H522" i="11"/>
  <c r="F522" i="11"/>
  <c r="E522" i="11"/>
  <c r="C522" i="11"/>
  <c r="B522" i="11"/>
  <c r="L521" i="11"/>
  <c r="K521" i="11"/>
  <c r="J521" i="11"/>
  <c r="I521" i="11"/>
  <c r="H521" i="11"/>
  <c r="F521" i="11"/>
  <c r="E521" i="11"/>
  <c r="C521" i="11"/>
  <c r="B521" i="11"/>
  <c r="L520" i="11"/>
  <c r="K520" i="11"/>
  <c r="J520" i="11"/>
  <c r="I520" i="11"/>
  <c r="H520" i="11"/>
  <c r="F520" i="11"/>
  <c r="E520" i="11"/>
  <c r="C520" i="11"/>
  <c r="B520" i="11"/>
  <c r="L519" i="11"/>
  <c r="K519" i="11"/>
  <c r="J519" i="11"/>
  <c r="I519" i="11"/>
  <c r="H519" i="11"/>
  <c r="F519" i="11"/>
  <c r="E519" i="11"/>
  <c r="C519" i="11"/>
  <c r="B519" i="11"/>
  <c r="L518" i="11"/>
  <c r="K518" i="11"/>
  <c r="J518" i="11"/>
  <c r="I518" i="11"/>
  <c r="H518" i="11"/>
  <c r="F518" i="11"/>
  <c r="E518" i="11"/>
  <c r="C518" i="11"/>
  <c r="B518" i="11"/>
  <c r="L517" i="11"/>
  <c r="K517" i="11"/>
  <c r="J517" i="11"/>
  <c r="I517" i="11"/>
  <c r="H517" i="11"/>
  <c r="F517" i="11"/>
  <c r="E517" i="11"/>
  <c r="C517" i="11"/>
  <c r="B517" i="11"/>
  <c r="L516" i="11"/>
  <c r="K516" i="11"/>
  <c r="J516" i="11"/>
  <c r="I516" i="11"/>
  <c r="H516" i="11"/>
  <c r="F516" i="11"/>
  <c r="E516" i="11"/>
  <c r="C516" i="11"/>
  <c r="B516" i="11"/>
  <c r="L515" i="11"/>
  <c r="K515" i="11"/>
  <c r="J515" i="11"/>
  <c r="I515" i="11"/>
  <c r="H515" i="11"/>
  <c r="F515" i="11"/>
  <c r="E515" i="11"/>
  <c r="C515" i="11"/>
  <c r="B515" i="11"/>
  <c r="L514" i="11"/>
  <c r="K514" i="11"/>
  <c r="J514" i="11"/>
  <c r="I514" i="11"/>
  <c r="H514" i="11"/>
  <c r="F514" i="11"/>
  <c r="E514" i="11"/>
  <c r="C514" i="11"/>
  <c r="B514" i="11"/>
  <c r="L513" i="11"/>
  <c r="K513" i="11"/>
  <c r="J513" i="11"/>
  <c r="I513" i="11"/>
  <c r="H513" i="11"/>
  <c r="F513" i="11"/>
  <c r="E513" i="11"/>
  <c r="C513" i="11"/>
  <c r="B513" i="11"/>
  <c r="L512" i="11"/>
  <c r="K512" i="11"/>
  <c r="J512" i="11"/>
  <c r="I512" i="11"/>
  <c r="H512" i="11"/>
  <c r="F512" i="11"/>
  <c r="E512" i="11"/>
  <c r="C512" i="11"/>
  <c r="B512" i="11"/>
  <c r="L511" i="11"/>
  <c r="K511" i="11"/>
  <c r="J511" i="11"/>
  <c r="I511" i="11"/>
  <c r="H511" i="11"/>
  <c r="F511" i="11"/>
  <c r="E511" i="11"/>
  <c r="C511" i="11"/>
  <c r="B511" i="11"/>
  <c r="L510" i="11"/>
  <c r="K510" i="11"/>
  <c r="J510" i="11"/>
  <c r="I510" i="11"/>
  <c r="H510" i="11"/>
  <c r="F510" i="11"/>
  <c r="E510" i="11"/>
  <c r="C510" i="11"/>
  <c r="B510" i="11"/>
  <c r="L509" i="11"/>
  <c r="K509" i="11"/>
  <c r="J509" i="11"/>
  <c r="I509" i="11"/>
  <c r="H509" i="11"/>
  <c r="F509" i="11"/>
  <c r="E509" i="11"/>
  <c r="C509" i="11"/>
  <c r="B509" i="11"/>
  <c r="L508" i="11"/>
  <c r="K508" i="11"/>
  <c r="J508" i="11"/>
  <c r="I508" i="11"/>
  <c r="H508" i="11"/>
  <c r="F508" i="11"/>
  <c r="E508" i="11"/>
  <c r="C508" i="11"/>
  <c r="B508" i="11"/>
  <c r="L507" i="11"/>
  <c r="K507" i="11"/>
  <c r="J507" i="11"/>
  <c r="I507" i="11"/>
  <c r="H507" i="11"/>
  <c r="F507" i="11"/>
  <c r="E507" i="11"/>
  <c r="C507" i="11"/>
  <c r="B507" i="11"/>
  <c r="L506" i="11"/>
  <c r="K506" i="11"/>
  <c r="J506" i="11"/>
  <c r="I506" i="11"/>
  <c r="H506" i="11"/>
  <c r="F506" i="11"/>
  <c r="E506" i="11"/>
  <c r="B506" i="11"/>
  <c r="L505" i="11"/>
  <c r="K505" i="11"/>
  <c r="J505" i="11"/>
  <c r="I505" i="11"/>
  <c r="H505" i="11"/>
  <c r="F505" i="11"/>
  <c r="E505" i="11"/>
  <c r="B505" i="11"/>
  <c r="L504" i="11"/>
  <c r="K504" i="11"/>
  <c r="J504" i="11"/>
  <c r="I504" i="11"/>
  <c r="H504" i="11"/>
  <c r="F504" i="11"/>
  <c r="E504" i="11"/>
  <c r="B504" i="11"/>
  <c r="L503" i="11"/>
  <c r="K503" i="11"/>
  <c r="J503" i="11"/>
  <c r="I503" i="11"/>
  <c r="H503" i="11"/>
  <c r="F503" i="11"/>
  <c r="E503" i="11"/>
  <c r="B503" i="11"/>
  <c r="L502" i="11"/>
  <c r="K502" i="11"/>
  <c r="J502" i="11"/>
  <c r="I502" i="11"/>
  <c r="H502" i="11"/>
  <c r="F502" i="11"/>
  <c r="E502" i="11"/>
  <c r="B502" i="11"/>
  <c r="L501" i="11"/>
  <c r="K501" i="11"/>
  <c r="J501" i="11"/>
  <c r="I501" i="11"/>
  <c r="H501" i="11"/>
  <c r="F501" i="11"/>
  <c r="E501" i="11"/>
  <c r="B501" i="11"/>
  <c r="L500" i="11"/>
  <c r="K500" i="11"/>
  <c r="J500" i="11"/>
  <c r="I500" i="11"/>
  <c r="H500" i="11"/>
  <c r="F500" i="11"/>
  <c r="E500" i="11"/>
  <c r="B500" i="11"/>
  <c r="L499" i="11"/>
  <c r="K499" i="11"/>
  <c r="J499" i="11"/>
  <c r="I499" i="11"/>
  <c r="H499" i="11"/>
  <c r="F499" i="11"/>
  <c r="E499" i="11"/>
  <c r="B499" i="11"/>
  <c r="L498" i="11"/>
  <c r="K498" i="11"/>
  <c r="J498" i="11"/>
  <c r="I498" i="11"/>
  <c r="H498" i="11"/>
  <c r="F498" i="11"/>
  <c r="E498" i="11"/>
  <c r="B498" i="11"/>
  <c r="L497" i="11"/>
  <c r="K497" i="11"/>
  <c r="J497" i="11"/>
  <c r="I497" i="11"/>
  <c r="H497" i="11"/>
  <c r="F497" i="11"/>
  <c r="E497" i="11"/>
  <c r="B497" i="11"/>
  <c r="L496" i="11"/>
  <c r="K496" i="11"/>
  <c r="J496" i="11"/>
  <c r="I496" i="11"/>
  <c r="H496" i="11"/>
  <c r="F496" i="11"/>
  <c r="E496" i="11"/>
  <c r="B496" i="11"/>
  <c r="L495" i="11"/>
  <c r="K495" i="11"/>
  <c r="J495" i="11"/>
  <c r="I495" i="11"/>
  <c r="H495" i="11"/>
  <c r="F495" i="11"/>
  <c r="E495" i="11"/>
  <c r="B495" i="11"/>
  <c r="L494" i="11"/>
  <c r="K494" i="11"/>
  <c r="J494" i="11"/>
  <c r="I494" i="11"/>
  <c r="H494" i="11"/>
  <c r="F494" i="11"/>
  <c r="E494" i="11"/>
  <c r="B494" i="11"/>
  <c r="L493" i="11"/>
  <c r="K493" i="11"/>
  <c r="J493" i="11"/>
  <c r="I493" i="11"/>
  <c r="H493" i="11"/>
  <c r="F493" i="11"/>
  <c r="E493" i="11"/>
  <c r="B493" i="11"/>
  <c r="L492" i="11"/>
  <c r="K492" i="11"/>
  <c r="J492" i="11"/>
  <c r="I492" i="11"/>
  <c r="H492" i="11"/>
  <c r="F492" i="11"/>
  <c r="E492" i="11"/>
  <c r="B492" i="11"/>
  <c r="L491" i="11"/>
  <c r="K491" i="11"/>
  <c r="J491" i="11"/>
  <c r="I491" i="11"/>
  <c r="H491" i="11"/>
  <c r="F491" i="11"/>
  <c r="E491" i="11"/>
  <c r="B491" i="11"/>
  <c r="L490" i="11"/>
  <c r="K490" i="11"/>
  <c r="J490" i="11"/>
  <c r="I490" i="11"/>
  <c r="H490" i="11"/>
  <c r="F490" i="11"/>
  <c r="E490" i="11"/>
  <c r="B490" i="11"/>
  <c r="L489" i="11"/>
  <c r="K489" i="11"/>
  <c r="J489" i="11"/>
  <c r="I489" i="11"/>
  <c r="H489" i="11"/>
  <c r="F489" i="11"/>
  <c r="E489" i="11"/>
  <c r="B489" i="11"/>
  <c r="L488" i="11"/>
  <c r="K488" i="11"/>
  <c r="J488" i="11"/>
  <c r="I488" i="11"/>
  <c r="H488" i="11"/>
  <c r="F488" i="11"/>
  <c r="E488" i="11"/>
  <c r="B488" i="11"/>
  <c r="L487" i="11"/>
  <c r="K487" i="11"/>
  <c r="J487" i="11"/>
  <c r="I487" i="11"/>
  <c r="H487" i="11"/>
  <c r="F487" i="11"/>
  <c r="E487" i="11"/>
  <c r="B487" i="11"/>
  <c r="L486" i="11"/>
  <c r="K486" i="11"/>
  <c r="J486" i="11"/>
  <c r="I486" i="11"/>
  <c r="H486" i="11"/>
  <c r="F486" i="11"/>
  <c r="E486" i="11"/>
  <c r="B486" i="11"/>
  <c r="L485" i="11"/>
  <c r="J485" i="11"/>
  <c r="I485" i="11"/>
  <c r="H485" i="11"/>
  <c r="F485" i="11"/>
  <c r="E485" i="11"/>
  <c r="B485" i="11"/>
  <c r="L484" i="11"/>
  <c r="J484" i="11"/>
  <c r="I484" i="11"/>
  <c r="H484" i="11"/>
  <c r="F484" i="11"/>
  <c r="E484" i="11"/>
  <c r="B484" i="11"/>
  <c r="L483" i="11"/>
  <c r="J483" i="11"/>
  <c r="I483" i="11"/>
  <c r="H483" i="11"/>
  <c r="F483" i="11"/>
  <c r="E483" i="11"/>
  <c r="B483" i="11"/>
  <c r="L482" i="11"/>
  <c r="J482" i="11"/>
  <c r="I482" i="11"/>
  <c r="H482" i="11"/>
  <c r="F482" i="11"/>
  <c r="E482" i="11"/>
  <c r="B482" i="11"/>
  <c r="L481" i="11"/>
  <c r="J481" i="11"/>
  <c r="I481" i="11"/>
  <c r="H481" i="11"/>
  <c r="F481" i="11"/>
  <c r="E481" i="11"/>
  <c r="B481" i="11"/>
  <c r="L480" i="11"/>
  <c r="J480" i="11"/>
  <c r="I480" i="11"/>
  <c r="H480" i="11"/>
  <c r="F480" i="11"/>
  <c r="E480" i="11"/>
  <c r="B480" i="11"/>
  <c r="L479" i="11"/>
  <c r="J479" i="11"/>
  <c r="I479" i="11"/>
  <c r="H479" i="11"/>
  <c r="F479" i="11"/>
  <c r="E479" i="11"/>
  <c r="B479" i="11"/>
  <c r="L478" i="11"/>
  <c r="J478" i="11"/>
  <c r="I478" i="11"/>
  <c r="H478" i="11"/>
  <c r="F478" i="11"/>
  <c r="E478" i="11"/>
  <c r="B478" i="11"/>
  <c r="L477" i="11"/>
  <c r="J477" i="11"/>
  <c r="I477" i="11"/>
  <c r="H477" i="11"/>
  <c r="F477" i="11"/>
  <c r="E477" i="11"/>
  <c r="B477" i="11"/>
  <c r="L476" i="11"/>
  <c r="J476" i="11"/>
  <c r="I476" i="11"/>
  <c r="H476" i="11"/>
  <c r="F476" i="11"/>
  <c r="E476" i="11"/>
  <c r="B476" i="11"/>
  <c r="L475" i="11"/>
  <c r="J475" i="11"/>
  <c r="I475" i="11"/>
  <c r="H475" i="11"/>
  <c r="F475" i="11"/>
  <c r="E475" i="11"/>
  <c r="B475" i="11"/>
  <c r="L474" i="11"/>
  <c r="J474" i="11"/>
  <c r="I474" i="11"/>
  <c r="H474" i="11"/>
  <c r="F474" i="11"/>
  <c r="E474" i="11"/>
  <c r="B474" i="11"/>
  <c r="L473" i="11"/>
  <c r="J473" i="11"/>
  <c r="I473" i="11"/>
  <c r="H473" i="11"/>
  <c r="F473" i="11"/>
  <c r="E473" i="11"/>
  <c r="B473" i="11"/>
  <c r="L472" i="11"/>
  <c r="J472" i="11"/>
  <c r="I472" i="11"/>
  <c r="H472" i="11"/>
  <c r="F472" i="11"/>
  <c r="E472" i="11"/>
  <c r="B472" i="11"/>
  <c r="L471" i="11"/>
  <c r="J471" i="11"/>
  <c r="I471" i="11"/>
  <c r="H471" i="11"/>
  <c r="F471" i="11"/>
  <c r="E471" i="11"/>
  <c r="B471" i="11"/>
  <c r="L470" i="11"/>
  <c r="J470" i="11"/>
  <c r="I470" i="11"/>
  <c r="H470" i="11"/>
  <c r="F470" i="11"/>
  <c r="E470" i="11"/>
  <c r="B470" i="11"/>
  <c r="L469" i="11"/>
  <c r="J469" i="11"/>
  <c r="I469" i="11"/>
  <c r="H469" i="11"/>
  <c r="F469" i="11"/>
  <c r="E469" i="11"/>
  <c r="B469" i="11"/>
  <c r="L468" i="11"/>
  <c r="J468" i="11"/>
  <c r="I468" i="11"/>
  <c r="H468" i="11"/>
  <c r="F468" i="11"/>
  <c r="E468" i="11"/>
  <c r="B468" i="11"/>
  <c r="L467" i="11"/>
  <c r="J467" i="11"/>
  <c r="I467" i="11"/>
  <c r="H467" i="11"/>
  <c r="F467" i="11"/>
  <c r="E467" i="11"/>
  <c r="B467" i="11"/>
  <c r="L466" i="11"/>
  <c r="J466" i="11"/>
  <c r="I466" i="11"/>
  <c r="H466" i="11"/>
  <c r="F466" i="11"/>
  <c r="E466" i="11"/>
  <c r="B466" i="11"/>
  <c r="L465" i="11"/>
  <c r="J465" i="11"/>
  <c r="I465" i="11"/>
  <c r="H465" i="11"/>
  <c r="F465" i="11"/>
  <c r="E465" i="11"/>
  <c r="B465" i="11"/>
  <c r="L464" i="11"/>
  <c r="J464" i="11"/>
  <c r="I464" i="11"/>
  <c r="H464" i="11"/>
  <c r="F464" i="11"/>
  <c r="E464" i="11"/>
  <c r="B464" i="11"/>
  <c r="L463" i="11"/>
  <c r="J463" i="11"/>
  <c r="I463" i="11"/>
  <c r="H463" i="11"/>
  <c r="F463" i="11"/>
  <c r="E463" i="11"/>
  <c r="B463" i="11"/>
  <c r="L462" i="11"/>
  <c r="J462" i="11"/>
  <c r="I462" i="11"/>
  <c r="H462" i="11"/>
  <c r="F462" i="11"/>
  <c r="E462" i="11"/>
  <c r="B462" i="11"/>
  <c r="L461" i="11"/>
  <c r="J461" i="11"/>
  <c r="I461" i="11"/>
  <c r="H461" i="11"/>
  <c r="F461" i="11"/>
  <c r="E461" i="11"/>
  <c r="B461" i="11"/>
  <c r="L460" i="11"/>
  <c r="J460" i="11"/>
  <c r="I460" i="11"/>
  <c r="H460" i="11"/>
  <c r="F460" i="11"/>
  <c r="E460" i="11"/>
  <c r="B460" i="11"/>
  <c r="L459" i="11"/>
  <c r="J459" i="11"/>
  <c r="I459" i="11"/>
  <c r="H459" i="11"/>
  <c r="F459" i="11"/>
  <c r="E459" i="11"/>
  <c r="B459" i="11"/>
  <c r="L458" i="11"/>
  <c r="J458" i="11"/>
  <c r="I458" i="11"/>
  <c r="H458" i="11"/>
  <c r="F458" i="11"/>
  <c r="E458" i="11"/>
  <c r="B458" i="11"/>
  <c r="L457" i="11"/>
  <c r="J457" i="11"/>
  <c r="I457" i="11"/>
  <c r="H457" i="11"/>
  <c r="F457" i="11"/>
  <c r="E457" i="11"/>
  <c r="B457" i="11"/>
  <c r="L456" i="11"/>
  <c r="J456" i="11"/>
  <c r="I456" i="11"/>
  <c r="H456" i="11"/>
  <c r="F456" i="11"/>
  <c r="E456" i="11"/>
  <c r="B456" i="11"/>
  <c r="L455" i="11"/>
  <c r="J455" i="11"/>
  <c r="I455" i="11"/>
  <c r="H455" i="11"/>
  <c r="F455" i="11"/>
  <c r="E455" i="11"/>
  <c r="B455" i="11"/>
  <c r="L454" i="11"/>
  <c r="J454" i="11"/>
  <c r="I454" i="11"/>
  <c r="H454" i="11"/>
  <c r="F454" i="11"/>
  <c r="E454" i="11"/>
  <c r="B454" i="11"/>
  <c r="L453" i="11"/>
  <c r="J453" i="11"/>
  <c r="I453" i="11"/>
  <c r="H453" i="11"/>
  <c r="F453" i="11"/>
  <c r="E453" i="11"/>
  <c r="B453" i="11"/>
  <c r="L452" i="11"/>
  <c r="J452" i="11"/>
  <c r="I452" i="11"/>
  <c r="H452" i="11"/>
  <c r="F452" i="11"/>
  <c r="E452" i="11"/>
  <c r="B452" i="11"/>
  <c r="L451" i="11"/>
  <c r="J451" i="11"/>
  <c r="I451" i="11"/>
  <c r="H451" i="11"/>
  <c r="F451" i="11"/>
  <c r="E451" i="11"/>
  <c r="B451" i="11"/>
  <c r="L450" i="11"/>
  <c r="J450" i="11"/>
  <c r="I450" i="11"/>
  <c r="H450" i="11"/>
  <c r="F450" i="11"/>
  <c r="E450" i="11"/>
  <c r="B450" i="11"/>
  <c r="L449" i="11"/>
  <c r="J449" i="11"/>
  <c r="I449" i="11"/>
  <c r="H449" i="11"/>
  <c r="F449" i="11"/>
  <c r="E449" i="11"/>
  <c r="B449" i="11"/>
  <c r="L448" i="11"/>
  <c r="J448" i="11"/>
  <c r="I448" i="11"/>
  <c r="H448" i="11"/>
  <c r="F448" i="11"/>
  <c r="E448" i="11"/>
  <c r="B448" i="11"/>
  <c r="L447" i="11"/>
  <c r="J447" i="11"/>
  <c r="I447" i="11"/>
  <c r="H447" i="11"/>
  <c r="F447" i="11"/>
  <c r="E447" i="11"/>
  <c r="B447" i="11"/>
  <c r="L446" i="11"/>
  <c r="J446" i="11"/>
  <c r="I446" i="11"/>
  <c r="H446" i="11"/>
  <c r="F446" i="11"/>
  <c r="E446" i="11"/>
  <c r="B446" i="11"/>
  <c r="L445" i="11"/>
  <c r="J445" i="11"/>
  <c r="I445" i="11"/>
  <c r="H445" i="11"/>
  <c r="F445" i="11"/>
  <c r="E445" i="11"/>
  <c r="B445" i="11"/>
  <c r="L444" i="11"/>
  <c r="J444" i="11"/>
  <c r="I444" i="11"/>
  <c r="H444" i="11"/>
  <c r="F444" i="11"/>
  <c r="E444" i="11"/>
  <c r="B444" i="11"/>
  <c r="L443" i="11"/>
  <c r="J443" i="11"/>
  <c r="I443" i="11"/>
  <c r="H443" i="11"/>
  <c r="F443" i="11"/>
  <c r="E443" i="11"/>
  <c r="B443" i="11"/>
  <c r="L442" i="11"/>
  <c r="J442" i="11"/>
  <c r="I442" i="11"/>
  <c r="H442" i="11"/>
  <c r="F442" i="11"/>
  <c r="E442" i="11"/>
  <c r="B442" i="11"/>
  <c r="L441" i="11"/>
  <c r="J441" i="11"/>
  <c r="I441" i="11"/>
  <c r="H441" i="11"/>
  <c r="F441" i="11"/>
  <c r="E441" i="11"/>
  <c r="B441" i="11"/>
  <c r="L440" i="11"/>
  <c r="J440" i="11"/>
  <c r="I440" i="11"/>
  <c r="H440" i="11"/>
  <c r="F440" i="11"/>
  <c r="E440" i="11"/>
  <c r="B440" i="11"/>
  <c r="L439" i="11"/>
  <c r="J439" i="11"/>
  <c r="I439" i="11"/>
  <c r="H439" i="11"/>
  <c r="F439" i="11"/>
  <c r="E439" i="11"/>
  <c r="B439" i="11"/>
  <c r="L438" i="11"/>
  <c r="J438" i="11"/>
  <c r="I438" i="11"/>
  <c r="H438" i="11"/>
  <c r="F438" i="11"/>
  <c r="E438" i="11"/>
  <c r="B438" i="11"/>
  <c r="L437" i="11"/>
  <c r="J437" i="11"/>
  <c r="I437" i="11"/>
  <c r="H437" i="11"/>
  <c r="F437" i="11"/>
  <c r="E437" i="11"/>
  <c r="B437" i="11"/>
  <c r="L436" i="11"/>
  <c r="J436" i="11"/>
  <c r="I436" i="11"/>
  <c r="H436" i="11"/>
  <c r="F436" i="11"/>
  <c r="E436" i="11"/>
  <c r="B436" i="11"/>
  <c r="L435" i="11"/>
  <c r="J435" i="11"/>
  <c r="I435" i="11"/>
  <c r="H435" i="11"/>
  <c r="F435" i="11"/>
  <c r="E435" i="11"/>
  <c r="B435" i="11"/>
  <c r="L434" i="11"/>
  <c r="J434" i="11"/>
  <c r="I434" i="11"/>
  <c r="H434" i="11"/>
  <c r="F434" i="11"/>
  <c r="E434" i="11"/>
  <c r="B434" i="11"/>
  <c r="L433" i="11"/>
  <c r="J433" i="11"/>
  <c r="I433" i="11"/>
  <c r="H433" i="11"/>
  <c r="F433" i="11"/>
  <c r="E433" i="11"/>
  <c r="B433" i="11"/>
  <c r="L432" i="11"/>
  <c r="J432" i="11"/>
  <c r="I432" i="11"/>
  <c r="H432" i="11"/>
  <c r="F432" i="11"/>
  <c r="E432" i="11"/>
  <c r="B432" i="11"/>
  <c r="L431" i="11"/>
  <c r="J431" i="11"/>
  <c r="I431" i="11"/>
  <c r="H431" i="11"/>
  <c r="F431" i="11"/>
  <c r="E431" i="11"/>
  <c r="B431" i="11"/>
  <c r="L430" i="11"/>
  <c r="J430" i="11"/>
  <c r="I430" i="11"/>
  <c r="H430" i="11"/>
  <c r="F430" i="11"/>
  <c r="E430" i="11"/>
  <c r="B430" i="11"/>
  <c r="L429" i="11"/>
  <c r="J429" i="11"/>
  <c r="I429" i="11"/>
  <c r="H429" i="11"/>
  <c r="F429" i="11"/>
  <c r="E429" i="11"/>
  <c r="B429" i="11"/>
  <c r="L428" i="11"/>
  <c r="J428" i="11"/>
  <c r="I428" i="11"/>
  <c r="H428" i="11"/>
  <c r="F428" i="11"/>
  <c r="E428" i="11"/>
  <c r="B428" i="11"/>
  <c r="L427" i="11"/>
  <c r="J427" i="11"/>
  <c r="I427" i="11"/>
  <c r="H427" i="11"/>
  <c r="F427" i="11"/>
  <c r="E427" i="11"/>
  <c r="B427" i="11"/>
  <c r="L426" i="11"/>
  <c r="J426" i="11"/>
  <c r="I426" i="11"/>
  <c r="H426" i="11"/>
  <c r="F426" i="11"/>
  <c r="E426" i="11"/>
  <c r="B426" i="11"/>
  <c r="L425" i="11"/>
  <c r="J425" i="11"/>
  <c r="I425" i="11"/>
  <c r="H425" i="11"/>
  <c r="F425" i="11"/>
  <c r="E425" i="11"/>
  <c r="B425" i="11"/>
  <c r="L424" i="11"/>
  <c r="J424" i="11"/>
  <c r="I424" i="11"/>
  <c r="H424" i="11"/>
  <c r="F424" i="11"/>
  <c r="E424" i="11"/>
  <c r="B424" i="11"/>
  <c r="L423" i="11"/>
  <c r="J423" i="11"/>
  <c r="I423" i="11"/>
  <c r="H423" i="11"/>
  <c r="F423" i="11"/>
  <c r="E423" i="11"/>
  <c r="B423" i="11"/>
  <c r="L422" i="11"/>
  <c r="J422" i="11"/>
  <c r="I422" i="11"/>
  <c r="H422" i="11"/>
  <c r="F422" i="11"/>
  <c r="E422" i="11"/>
  <c r="B422" i="11"/>
  <c r="L421" i="11"/>
  <c r="J421" i="11"/>
  <c r="I421" i="11"/>
  <c r="H421" i="11"/>
  <c r="F421" i="11"/>
  <c r="E421" i="11"/>
  <c r="B421" i="11"/>
  <c r="L420" i="11"/>
  <c r="J420" i="11"/>
  <c r="I420" i="11"/>
  <c r="H420" i="11"/>
  <c r="F420" i="11"/>
  <c r="E420" i="11"/>
  <c r="B420" i="11"/>
  <c r="L419" i="11"/>
  <c r="J419" i="11"/>
  <c r="I419" i="11"/>
  <c r="H419" i="11"/>
  <c r="F419" i="11"/>
  <c r="E419" i="11"/>
  <c r="B419" i="11"/>
  <c r="L418" i="11"/>
  <c r="J418" i="11"/>
  <c r="I418" i="11"/>
  <c r="H418" i="11"/>
  <c r="F418" i="11"/>
  <c r="E418" i="11"/>
  <c r="B418" i="11"/>
  <c r="L417" i="11"/>
  <c r="J417" i="11"/>
  <c r="I417" i="11"/>
  <c r="H417" i="11"/>
  <c r="F417" i="11"/>
  <c r="E417" i="11"/>
  <c r="B417" i="11"/>
  <c r="L416" i="11"/>
  <c r="J416" i="11"/>
  <c r="I416" i="11"/>
  <c r="H416" i="11"/>
  <c r="F416" i="11"/>
  <c r="E416" i="11"/>
  <c r="B416" i="11"/>
  <c r="L415" i="11"/>
  <c r="J415" i="11"/>
  <c r="I415" i="11"/>
  <c r="H415" i="11"/>
  <c r="F415" i="11"/>
  <c r="E415" i="11"/>
  <c r="B415" i="11"/>
  <c r="L414" i="11"/>
  <c r="J414" i="11"/>
  <c r="I414" i="11"/>
  <c r="H414" i="11"/>
  <c r="F414" i="11"/>
  <c r="E414" i="11"/>
  <c r="B414" i="11"/>
  <c r="L413" i="11"/>
  <c r="J413" i="11"/>
  <c r="I413" i="11"/>
  <c r="H413" i="11"/>
  <c r="F413" i="11"/>
  <c r="E413" i="11"/>
  <c r="B413" i="11"/>
  <c r="L412" i="11"/>
  <c r="J412" i="11"/>
  <c r="I412" i="11"/>
  <c r="H412" i="11"/>
  <c r="F412" i="11"/>
  <c r="E412" i="11"/>
  <c r="B412" i="11"/>
  <c r="L411" i="11"/>
  <c r="J411" i="11"/>
  <c r="I411" i="11"/>
  <c r="H411" i="11"/>
  <c r="F411" i="11"/>
  <c r="E411" i="11"/>
  <c r="B411" i="11"/>
  <c r="L410" i="11"/>
  <c r="J410" i="11"/>
  <c r="I410" i="11"/>
  <c r="H410" i="11"/>
  <c r="F410" i="11"/>
  <c r="E410" i="11"/>
  <c r="B410" i="11"/>
  <c r="L409" i="11"/>
  <c r="J409" i="11"/>
  <c r="I409" i="11"/>
  <c r="H409" i="11"/>
  <c r="F409" i="11"/>
  <c r="E409" i="11"/>
  <c r="B409" i="11"/>
  <c r="L408" i="11"/>
  <c r="J408" i="11"/>
  <c r="I408" i="11"/>
  <c r="H408" i="11"/>
  <c r="F408" i="11"/>
  <c r="E408" i="11"/>
  <c r="B408" i="11"/>
  <c r="L407" i="11"/>
  <c r="J407" i="11"/>
  <c r="I407" i="11"/>
  <c r="H407" i="11"/>
  <c r="F407" i="11"/>
  <c r="E407" i="11"/>
  <c r="B407" i="11"/>
  <c r="L406" i="11"/>
  <c r="J406" i="11"/>
  <c r="I406" i="11"/>
  <c r="H406" i="11"/>
  <c r="F406" i="11"/>
  <c r="E406" i="11"/>
  <c r="B406" i="11"/>
  <c r="L405" i="11"/>
  <c r="J405" i="11"/>
  <c r="I405" i="11"/>
  <c r="H405" i="11"/>
  <c r="F405" i="11"/>
  <c r="E405" i="11"/>
  <c r="B405" i="11"/>
  <c r="L404" i="11"/>
  <c r="J404" i="11"/>
  <c r="I404" i="11"/>
  <c r="H404" i="11"/>
  <c r="F404" i="11"/>
  <c r="E404" i="11"/>
  <c r="B404" i="11"/>
  <c r="L403" i="11"/>
  <c r="J403" i="11"/>
  <c r="I403" i="11"/>
  <c r="H403" i="11"/>
  <c r="F403" i="11"/>
  <c r="E403" i="11"/>
  <c r="B403" i="11"/>
  <c r="L402" i="11"/>
  <c r="J402" i="11"/>
  <c r="I402" i="11"/>
  <c r="H402" i="11"/>
  <c r="F402" i="11"/>
  <c r="E402" i="11"/>
  <c r="B402" i="11"/>
  <c r="L401" i="11"/>
  <c r="J401" i="11"/>
  <c r="I401" i="11"/>
  <c r="H401" i="11"/>
  <c r="F401" i="11"/>
  <c r="E401" i="11"/>
  <c r="B401" i="11"/>
  <c r="L400" i="11"/>
  <c r="J400" i="11"/>
  <c r="I400" i="11"/>
  <c r="H400" i="11"/>
  <c r="F400" i="11"/>
  <c r="E400" i="11"/>
  <c r="B400" i="11"/>
  <c r="L399" i="11"/>
  <c r="J399" i="11"/>
  <c r="I399" i="11"/>
  <c r="H399" i="11"/>
  <c r="F399" i="11"/>
  <c r="E399" i="11"/>
  <c r="B399" i="11"/>
  <c r="L398" i="11"/>
  <c r="J398" i="11"/>
  <c r="I398" i="11"/>
  <c r="H398" i="11"/>
  <c r="F398" i="11"/>
  <c r="E398" i="11"/>
  <c r="B398" i="11"/>
  <c r="L397" i="11"/>
  <c r="J397" i="11"/>
  <c r="I397" i="11"/>
  <c r="H397" i="11"/>
  <c r="F397" i="11"/>
  <c r="E397" i="11"/>
  <c r="B397" i="11"/>
  <c r="L396" i="11"/>
  <c r="J396" i="11"/>
  <c r="I396" i="11"/>
  <c r="H396" i="11"/>
  <c r="F396" i="11"/>
  <c r="E396" i="11"/>
  <c r="B396" i="11"/>
  <c r="L395" i="11"/>
  <c r="J395" i="11"/>
  <c r="I395" i="11"/>
  <c r="H395" i="11"/>
  <c r="F395" i="11"/>
  <c r="E395" i="11"/>
  <c r="B395" i="11"/>
  <c r="L394" i="11"/>
  <c r="J394" i="11"/>
  <c r="I394" i="11"/>
  <c r="H394" i="11"/>
  <c r="F394" i="11"/>
  <c r="E394" i="11"/>
  <c r="B394" i="11"/>
  <c r="L393" i="11"/>
  <c r="J393" i="11"/>
  <c r="I393" i="11"/>
  <c r="H393" i="11"/>
  <c r="F393" i="11"/>
  <c r="E393" i="11"/>
  <c r="B393" i="11"/>
  <c r="L392" i="11"/>
  <c r="J392" i="11"/>
  <c r="I392" i="11"/>
  <c r="H392" i="11"/>
  <c r="F392" i="11"/>
  <c r="E392" i="11"/>
  <c r="B392" i="11"/>
  <c r="L391" i="11"/>
  <c r="J391" i="11"/>
  <c r="I391" i="11"/>
  <c r="H391" i="11"/>
  <c r="F391" i="11"/>
  <c r="E391" i="11"/>
  <c r="B391" i="11"/>
  <c r="L390" i="11"/>
  <c r="J390" i="11"/>
  <c r="I390" i="11"/>
  <c r="H390" i="11"/>
  <c r="F390" i="11"/>
  <c r="E390" i="11"/>
  <c r="B390" i="11"/>
  <c r="L389" i="11"/>
  <c r="J389" i="11"/>
  <c r="I389" i="11"/>
  <c r="H389" i="11"/>
  <c r="F389" i="11"/>
  <c r="E389" i="11"/>
  <c r="B389" i="11"/>
  <c r="L388" i="11"/>
  <c r="J388" i="11"/>
  <c r="I388" i="11"/>
  <c r="H388" i="11"/>
  <c r="F388" i="11"/>
  <c r="E388" i="11"/>
  <c r="B388" i="11"/>
  <c r="L387" i="11"/>
  <c r="J387" i="11"/>
  <c r="I387" i="11"/>
  <c r="H387" i="11"/>
  <c r="F387" i="11"/>
  <c r="E387" i="11"/>
  <c r="B387" i="11"/>
  <c r="L386" i="11"/>
  <c r="J386" i="11"/>
  <c r="I386" i="11"/>
  <c r="H386" i="11"/>
  <c r="F386" i="11"/>
  <c r="E386" i="11"/>
  <c r="B386" i="11"/>
  <c r="L385" i="11"/>
  <c r="J385" i="11"/>
  <c r="I385" i="11"/>
  <c r="H385" i="11"/>
  <c r="F385" i="11"/>
  <c r="E385" i="11"/>
  <c r="B385" i="11"/>
  <c r="L384" i="11"/>
  <c r="J384" i="11"/>
  <c r="I384" i="11"/>
  <c r="H384" i="11"/>
  <c r="F384" i="11"/>
  <c r="E384" i="11"/>
  <c r="B384" i="11"/>
  <c r="L383" i="11"/>
  <c r="J383" i="11"/>
  <c r="I383" i="11"/>
  <c r="H383" i="11"/>
  <c r="F383" i="11"/>
  <c r="E383" i="11"/>
  <c r="B383" i="11"/>
  <c r="L382" i="11"/>
  <c r="J382" i="11"/>
  <c r="I382" i="11"/>
  <c r="H382" i="11"/>
  <c r="F382" i="11"/>
  <c r="E382" i="11"/>
  <c r="B382" i="11"/>
  <c r="L381" i="11"/>
  <c r="J381" i="11"/>
  <c r="I381" i="11"/>
  <c r="H381" i="11"/>
  <c r="F381" i="11"/>
  <c r="E381" i="11"/>
  <c r="B381" i="11"/>
  <c r="L380" i="11"/>
  <c r="J380" i="11"/>
  <c r="I380" i="11"/>
  <c r="H380" i="11"/>
  <c r="F380" i="11"/>
  <c r="E380" i="11"/>
  <c r="B380" i="11"/>
  <c r="L379" i="11"/>
  <c r="J379" i="11"/>
  <c r="I379" i="11"/>
  <c r="H379" i="11"/>
  <c r="F379" i="11"/>
  <c r="E379" i="11"/>
  <c r="B379" i="11"/>
  <c r="L378" i="11"/>
  <c r="J378" i="11"/>
  <c r="I378" i="11"/>
  <c r="H378" i="11"/>
  <c r="F378" i="11"/>
  <c r="E378" i="11"/>
  <c r="B378" i="11"/>
  <c r="L377" i="11"/>
  <c r="J377" i="11"/>
  <c r="I377" i="11"/>
  <c r="H377" i="11"/>
  <c r="F377" i="11"/>
  <c r="E377" i="11"/>
  <c r="B377" i="11"/>
  <c r="L376" i="11"/>
  <c r="J376" i="11"/>
  <c r="I376" i="11"/>
  <c r="H376" i="11"/>
  <c r="F376" i="11"/>
  <c r="E376" i="11"/>
  <c r="B376" i="11"/>
  <c r="L375" i="11"/>
  <c r="J375" i="11"/>
  <c r="I375" i="11"/>
  <c r="H375" i="11"/>
  <c r="F375" i="11"/>
  <c r="E375" i="11"/>
  <c r="B375" i="11"/>
  <c r="L374" i="11"/>
  <c r="J374" i="11"/>
  <c r="I374" i="11"/>
  <c r="H374" i="11"/>
  <c r="F374" i="11"/>
  <c r="E374" i="11"/>
  <c r="B374" i="11"/>
  <c r="L373" i="11"/>
  <c r="J373" i="11"/>
  <c r="I373" i="11"/>
  <c r="H373" i="11"/>
  <c r="F373" i="11"/>
  <c r="E373" i="11"/>
  <c r="B373" i="11"/>
  <c r="L372" i="11"/>
  <c r="J372" i="11"/>
  <c r="I372" i="11"/>
  <c r="H372" i="11"/>
  <c r="F372" i="11"/>
  <c r="E372" i="11"/>
  <c r="B372" i="11"/>
  <c r="L371" i="11"/>
  <c r="J371" i="11"/>
  <c r="I371" i="11"/>
  <c r="H371" i="11"/>
  <c r="F371" i="11"/>
  <c r="E371" i="11"/>
  <c r="B371" i="11"/>
  <c r="L370" i="11"/>
  <c r="J370" i="11"/>
  <c r="I370" i="11"/>
  <c r="H370" i="11"/>
  <c r="F370" i="11"/>
  <c r="E370" i="11"/>
  <c r="B370" i="11"/>
  <c r="L369" i="11"/>
  <c r="J369" i="11"/>
  <c r="I369" i="11"/>
  <c r="H369" i="11"/>
  <c r="F369" i="11"/>
  <c r="E369" i="11"/>
  <c r="B369" i="11"/>
  <c r="L368" i="11"/>
  <c r="J368" i="11"/>
  <c r="I368" i="11"/>
  <c r="H368" i="11"/>
  <c r="F368" i="11"/>
  <c r="E368" i="11"/>
  <c r="B368" i="11"/>
  <c r="L367" i="11"/>
  <c r="J367" i="11"/>
  <c r="I367" i="11"/>
  <c r="H367" i="11"/>
  <c r="F367" i="11"/>
  <c r="E367" i="11"/>
  <c r="B367" i="11"/>
  <c r="L366" i="11"/>
  <c r="J366" i="11"/>
  <c r="I366" i="11"/>
  <c r="H366" i="11"/>
  <c r="F366" i="11"/>
  <c r="E366" i="11"/>
  <c r="B366" i="11"/>
  <c r="L365" i="11"/>
  <c r="J365" i="11"/>
  <c r="I365" i="11"/>
  <c r="H365" i="11"/>
  <c r="F365" i="11"/>
  <c r="E365" i="11"/>
  <c r="B365" i="11"/>
  <c r="L364" i="11"/>
  <c r="J364" i="11"/>
  <c r="I364" i="11"/>
  <c r="H364" i="11"/>
  <c r="F364" i="11"/>
  <c r="E364" i="11"/>
  <c r="B364" i="11"/>
  <c r="L363" i="11"/>
  <c r="J363" i="11"/>
  <c r="I363" i="11"/>
  <c r="H363" i="11"/>
  <c r="F363" i="11"/>
  <c r="E363" i="11"/>
  <c r="B363" i="11"/>
  <c r="L362" i="11"/>
  <c r="J362" i="11"/>
  <c r="I362" i="11"/>
  <c r="H362" i="11"/>
  <c r="F362" i="11"/>
  <c r="E362" i="11"/>
  <c r="B362" i="11"/>
  <c r="L361" i="11"/>
  <c r="J361" i="11"/>
  <c r="I361" i="11"/>
  <c r="H361" i="11"/>
  <c r="F361" i="11"/>
  <c r="E361" i="11"/>
  <c r="B361" i="11"/>
  <c r="L360" i="11"/>
  <c r="J360" i="11"/>
  <c r="I360" i="11"/>
  <c r="H360" i="11"/>
  <c r="F360" i="11"/>
  <c r="E360" i="11"/>
  <c r="B360" i="11"/>
  <c r="L359" i="11"/>
  <c r="J359" i="11"/>
  <c r="I359" i="11"/>
  <c r="H359" i="11"/>
  <c r="F359" i="11"/>
  <c r="E359" i="11"/>
  <c r="B359" i="11"/>
  <c r="L358" i="11"/>
  <c r="J358" i="11"/>
  <c r="I358" i="11"/>
  <c r="H358" i="11"/>
  <c r="F358" i="11"/>
  <c r="E358" i="11"/>
  <c r="B358" i="11"/>
  <c r="L357" i="11"/>
  <c r="J357" i="11"/>
  <c r="I357" i="11"/>
  <c r="H357" i="11"/>
  <c r="F357" i="11"/>
  <c r="E357" i="11"/>
  <c r="B357" i="11"/>
  <c r="L356" i="11"/>
  <c r="J356" i="11"/>
  <c r="I356" i="11"/>
  <c r="H356" i="11"/>
  <c r="F356" i="11"/>
  <c r="E356" i="11"/>
  <c r="B356" i="11"/>
  <c r="L355" i="11"/>
  <c r="J355" i="11"/>
  <c r="I355" i="11"/>
  <c r="H355" i="11"/>
  <c r="F355" i="11"/>
  <c r="E355" i="11"/>
  <c r="B355" i="11"/>
  <c r="L354" i="11"/>
  <c r="J354" i="11"/>
  <c r="I354" i="11"/>
  <c r="H354" i="11"/>
  <c r="F354" i="11"/>
  <c r="E354" i="11"/>
  <c r="B354" i="11"/>
  <c r="L353" i="11"/>
  <c r="J353" i="11"/>
  <c r="I353" i="11"/>
  <c r="H353" i="11"/>
  <c r="F353" i="11"/>
  <c r="E353" i="11"/>
  <c r="B353" i="11"/>
  <c r="L352" i="11"/>
  <c r="J352" i="11"/>
  <c r="I352" i="11"/>
  <c r="H352" i="11"/>
  <c r="F352" i="11"/>
  <c r="E352" i="11"/>
  <c r="B352" i="11"/>
  <c r="L351" i="11"/>
  <c r="J351" i="11"/>
  <c r="I351" i="11"/>
  <c r="H351" i="11"/>
  <c r="F351" i="11"/>
  <c r="E351" i="11"/>
  <c r="B351" i="11"/>
  <c r="L350" i="11"/>
  <c r="J350" i="11"/>
  <c r="I350" i="11"/>
  <c r="H350" i="11"/>
  <c r="F350" i="11"/>
  <c r="E350" i="11"/>
  <c r="B350" i="11"/>
  <c r="L349" i="11"/>
  <c r="J349" i="11"/>
  <c r="I349" i="11"/>
  <c r="H349" i="11"/>
  <c r="F349" i="11"/>
  <c r="E349" i="11"/>
  <c r="B349" i="11"/>
  <c r="L348" i="11"/>
  <c r="J348" i="11"/>
  <c r="I348" i="11"/>
  <c r="H348" i="11"/>
  <c r="F348" i="11"/>
  <c r="E348" i="11"/>
  <c r="B348" i="11"/>
  <c r="L347" i="11"/>
  <c r="J347" i="11"/>
  <c r="I347" i="11"/>
  <c r="H347" i="11"/>
  <c r="F347" i="11"/>
  <c r="E347" i="11"/>
  <c r="B347" i="11"/>
  <c r="L346" i="11"/>
  <c r="J346" i="11"/>
  <c r="I346" i="11"/>
  <c r="H346" i="11"/>
  <c r="F346" i="11"/>
  <c r="E346" i="11"/>
  <c r="B346" i="11"/>
  <c r="L345" i="11"/>
  <c r="J345" i="11"/>
  <c r="I345" i="11"/>
  <c r="H345" i="11"/>
  <c r="F345" i="11"/>
  <c r="E345" i="11"/>
  <c r="B345" i="11"/>
  <c r="L344" i="11"/>
  <c r="J344" i="11"/>
  <c r="I344" i="11"/>
  <c r="H344" i="11"/>
  <c r="F344" i="11"/>
  <c r="E344" i="11"/>
  <c r="B344" i="11"/>
  <c r="L343" i="11"/>
  <c r="J343" i="11"/>
  <c r="I343" i="11"/>
  <c r="H343" i="11"/>
  <c r="F343" i="11"/>
  <c r="E343" i="11"/>
  <c r="B343" i="11"/>
  <c r="L342" i="11"/>
  <c r="J342" i="11"/>
  <c r="I342" i="11"/>
  <c r="H342" i="11"/>
  <c r="F342" i="11"/>
  <c r="E342" i="11"/>
  <c r="B342" i="11"/>
  <c r="L341" i="11"/>
  <c r="J341" i="11"/>
  <c r="I341" i="11"/>
  <c r="H341" i="11"/>
  <c r="F341" i="11"/>
  <c r="E341" i="11"/>
  <c r="B341" i="11"/>
  <c r="L340" i="11"/>
  <c r="J340" i="11"/>
  <c r="I340" i="11"/>
  <c r="H340" i="11"/>
  <c r="F340" i="11"/>
  <c r="E340" i="11"/>
  <c r="B340" i="11"/>
  <c r="L339" i="11"/>
  <c r="J339" i="11"/>
  <c r="I339" i="11"/>
  <c r="H339" i="11"/>
  <c r="F339" i="11"/>
  <c r="E339" i="11"/>
  <c r="B339" i="11"/>
  <c r="L338" i="11"/>
  <c r="J338" i="11"/>
  <c r="I338" i="11"/>
  <c r="H338" i="11"/>
  <c r="F338" i="11"/>
  <c r="E338" i="11"/>
  <c r="B338" i="11"/>
  <c r="L337" i="11"/>
  <c r="J337" i="11"/>
  <c r="I337" i="11"/>
  <c r="H337" i="11"/>
  <c r="F337" i="11"/>
  <c r="E337" i="11"/>
  <c r="B337" i="11"/>
  <c r="L336" i="11"/>
  <c r="J336" i="11"/>
  <c r="I336" i="11"/>
  <c r="H336" i="11"/>
  <c r="F336" i="11"/>
  <c r="E336" i="11"/>
  <c r="B336" i="11"/>
  <c r="L335" i="11"/>
  <c r="J335" i="11"/>
  <c r="I335" i="11"/>
  <c r="H335" i="11"/>
  <c r="F335" i="11"/>
  <c r="E335" i="11"/>
  <c r="B335" i="11"/>
  <c r="L334" i="11"/>
  <c r="J334" i="11"/>
  <c r="I334" i="11"/>
  <c r="H334" i="11"/>
  <c r="F334" i="11"/>
  <c r="E334" i="11"/>
  <c r="B334" i="11"/>
  <c r="L333" i="11"/>
  <c r="J333" i="11"/>
  <c r="I333" i="11"/>
  <c r="H333" i="11"/>
  <c r="F333" i="11"/>
  <c r="E333" i="11"/>
  <c r="B333" i="11"/>
  <c r="L332" i="11"/>
  <c r="J332" i="11"/>
  <c r="I332" i="11"/>
  <c r="H332" i="11"/>
  <c r="F332" i="11"/>
  <c r="E332" i="11"/>
  <c r="B332" i="11"/>
  <c r="L331" i="11"/>
  <c r="J331" i="11"/>
  <c r="I331" i="11"/>
  <c r="H331" i="11"/>
  <c r="F331" i="11"/>
  <c r="E331" i="11"/>
  <c r="B331" i="11"/>
  <c r="L330" i="11"/>
  <c r="J330" i="11"/>
  <c r="I330" i="11"/>
  <c r="H330" i="11"/>
  <c r="F330" i="11"/>
  <c r="E330" i="11"/>
  <c r="B330" i="11"/>
  <c r="L329" i="11"/>
  <c r="J329" i="11"/>
  <c r="I329" i="11"/>
  <c r="H329" i="11"/>
  <c r="F329" i="11"/>
  <c r="E329" i="11"/>
  <c r="B329" i="11"/>
  <c r="L328" i="11"/>
  <c r="J328" i="11"/>
  <c r="I328" i="11"/>
  <c r="H328" i="11"/>
  <c r="F328" i="11"/>
  <c r="E328" i="11"/>
  <c r="B328" i="11"/>
  <c r="L327" i="11"/>
  <c r="J327" i="11"/>
  <c r="I327" i="11"/>
  <c r="H327" i="11"/>
  <c r="F327" i="11"/>
  <c r="E327" i="11"/>
  <c r="B327" i="11"/>
  <c r="L326" i="11"/>
  <c r="J326" i="11"/>
  <c r="I326" i="11"/>
  <c r="H326" i="11"/>
  <c r="F326" i="11"/>
  <c r="E326" i="11"/>
  <c r="B326" i="11"/>
  <c r="L325" i="11"/>
  <c r="J325" i="11"/>
  <c r="I325" i="11"/>
  <c r="H325" i="11"/>
  <c r="F325" i="11"/>
  <c r="E325" i="11"/>
  <c r="B325" i="11"/>
  <c r="L324" i="11"/>
  <c r="J324" i="11"/>
  <c r="I324" i="11"/>
  <c r="H324" i="11"/>
  <c r="F324" i="11"/>
  <c r="E324" i="11"/>
  <c r="B324" i="11"/>
  <c r="L323" i="11"/>
  <c r="J323" i="11"/>
  <c r="I323" i="11"/>
  <c r="H323" i="11"/>
  <c r="F323" i="11"/>
  <c r="E323" i="11"/>
  <c r="B323" i="11"/>
  <c r="L322" i="11"/>
  <c r="J322" i="11"/>
  <c r="I322" i="11"/>
  <c r="H322" i="11"/>
  <c r="F322" i="11"/>
  <c r="E322" i="11"/>
  <c r="B322" i="11"/>
  <c r="L321" i="11"/>
  <c r="J321" i="11"/>
  <c r="I321" i="11"/>
  <c r="H321" i="11"/>
  <c r="F321" i="11"/>
  <c r="E321" i="11"/>
  <c r="B321" i="11"/>
  <c r="L320" i="11"/>
  <c r="J320" i="11"/>
  <c r="I320" i="11"/>
  <c r="H320" i="11"/>
  <c r="F320" i="11"/>
  <c r="E320" i="11"/>
  <c r="B320" i="11"/>
  <c r="L319" i="11"/>
  <c r="J319" i="11"/>
  <c r="I319" i="11"/>
  <c r="H319" i="11"/>
  <c r="F319" i="11"/>
  <c r="E319" i="11"/>
  <c r="B319" i="11"/>
  <c r="L318" i="11"/>
  <c r="J318" i="11"/>
  <c r="I318" i="11"/>
  <c r="H318" i="11"/>
  <c r="F318" i="11"/>
  <c r="E318" i="11"/>
  <c r="B318" i="11"/>
  <c r="L317" i="11"/>
  <c r="J317" i="11"/>
  <c r="I317" i="11"/>
  <c r="H317" i="11"/>
  <c r="F317" i="11"/>
  <c r="E317" i="11"/>
  <c r="B317" i="11"/>
  <c r="L316" i="11"/>
  <c r="J316" i="11"/>
  <c r="I316" i="11"/>
  <c r="H316" i="11"/>
  <c r="F316" i="11"/>
  <c r="E316" i="11"/>
  <c r="B316" i="11"/>
  <c r="L315" i="11"/>
  <c r="J315" i="11"/>
  <c r="I315" i="11"/>
  <c r="H315" i="11"/>
  <c r="F315" i="11"/>
  <c r="E315" i="11"/>
  <c r="B315" i="11"/>
  <c r="L314" i="11"/>
  <c r="J314" i="11"/>
  <c r="I314" i="11"/>
  <c r="H314" i="11"/>
  <c r="F314" i="11"/>
  <c r="E314" i="11"/>
  <c r="B314" i="11"/>
  <c r="L313" i="11"/>
  <c r="J313" i="11"/>
  <c r="I313" i="11"/>
  <c r="H313" i="11"/>
  <c r="F313" i="11"/>
  <c r="E313" i="11"/>
  <c r="B313" i="11"/>
  <c r="L312" i="11"/>
  <c r="J312" i="11"/>
  <c r="I312" i="11"/>
  <c r="H312" i="11"/>
  <c r="F312" i="11"/>
  <c r="E312" i="11"/>
  <c r="B312" i="11"/>
  <c r="L311" i="11"/>
  <c r="J311" i="11"/>
  <c r="I311" i="11"/>
  <c r="H311" i="11"/>
  <c r="F311" i="11"/>
  <c r="E311" i="11"/>
  <c r="B311" i="11"/>
  <c r="L310" i="11"/>
  <c r="J310" i="11"/>
  <c r="I310" i="11"/>
  <c r="H310" i="11"/>
  <c r="F310" i="11"/>
  <c r="E310" i="11"/>
  <c r="B310" i="11"/>
  <c r="L309" i="11"/>
  <c r="J309" i="11"/>
  <c r="I309" i="11"/>
  <c r="H309" i="11"/>
  <c r="F309" i="11"/>
  <c r="E309" i="11"/>
  <c r="B309" i="11"/>
  <c r="L308" i="11"/>
  <c r="J308" i="11"/>
  <c r="I308" i="11"/>
  <c r="H308" i="11"/>
  <c r="F308" i="11"/>
  <c r="E308" i="11"/>
  <c r="B308" i="11"/>
  <c r="L307" i="11"/>
  <c r="J307" i="11"/>
  <c r="I307" i="11"/>
  <c r="H307" i="11"/>
  <c r="F307" i="11"/>
  <c r="E307" i="11"/>
  <c r="B307" i="11"/>
  <c r="L306" i="11"/>
  <c r="J306" i="11"/>
  <c r="I306" i="11"/>
  <c r="H306" i="11"/>
  <c r="F306" i="11"/>
  <c r="E306" i="11"/>
  <c r="B306" i="11"/>
  <c r="L305" i="11"/>
  <c r="J305" i="11"/>
  <c r="I305" i="11"/>
  <c r="H305" i="11"/>
  <c r="F305" i="11"/>
  <c r="E305" i="11"/>
  <c r="B305" i="11"/>
  <c r="L304" i="11"/>
  <c r="J304" i="11"/>
  <c r="I304" i="11"/>
  <c r="H304" i="11"/>
  <c r="F304" i="11"/>
  <c r="E304" i="11"/>
  <c r="B304" i="11"/>
  <c r="L303" i="11"/>
  <c r="J303" i="11"/>
  <c r="I303" i="11"/>
  <c r="H303" i="11"/>
  <c r="F303" i="11"/>
  <c r="E303" i="11"/>
  <c r="B303" i="11"/>
  <c r="L302" i="11"/>
  <c r="J302" i="11"/>
  <c r="I302" i="11"/>
  <c r="H302" i="11"/>
  <c r="F302" i="11"/>
  <c r="E302" i="11"/>
  <c r="B302" i="11"/>
  <c r="L301" i="11"/>
  <c r="J301" i="11"/>
  <c r="I301" i="11"/>
  <c r="H301" i="11"/>
  <c r="F301" i="11"/>
  <c r="E301" i="11"/>
  <c r="B301" i="11"/>
  <c r="L300" i="11"/>
  <c r="J300" i="11"/>
  <c r="I300" i="11"/>
  <c r="H300" i="11"/>
  <c r="F300" i="11"/>
  <c r="E300" i="11"/>
  <c r="B300" i="11"/>
  <c r="L299" i="11"/>
  <c r="J299" i="11"/>
  <c r="I299" i="11"/>
  <c r="H299" i="11"/>
  <c r="F299" i="11"/>
  <c r="E299" i="11"/>
  <c r="B299" i="11"/>
  <c r="L298" i="11"/>
  <c r="J298" i="11"/>
  <c r="I298" i="11"/>
  <c r="H298" i="11"/>
  <c r="F298" i="11"/>
  <c r="E298" i="11"/>
  <c r="B298" i="11"/>
  <c r="L297" i="11"/>
  <c r="J297" i="11"/>
  <c r="I297" i="11"/>
  <c r="H297" i="11"/>
  <c r="F297" i="11"/>
  <c r="E297" i="11"/>
  <c r="B297" i="11"/>
  <c r="L296" i="11"/>
  <c r="J296" i="11"/>
  <c r="I296" i="11"/>
  <c r="H296" i="11"/>
  <c r="F296" i="11"/>
  <c r="E296" i="11"/>
  <c r="B296" i="11"/>
  <c r="L295" i="11"/>
  <c r="J295" i="11"/>
  <c r="I295" i="11"/>
  <c r="H295" i="11"/>
  <c r="F295" i="11"/>
  <c r="E295" i="11"/>
  <c r="B295" i="11"/>
  <c r="L294" i="11"/>
  <c r="J294" i="11"/>
  <c r="I294" i="11"/>
  <c r="H294" i="11"/>
  <c r="F294" i="11"/>
  <c r="E294" i="11"/>
  <c r="B294" i="11"/>
  <c r="L293" i="11"/>
  <c r="J293" i="11"/>
  <c r="I293" i="11"/>
  <c r="H293" i="11"/>
  <c r="F293" i="11"/>
  <c r="E293" i="11"/>
  <c r="B293" i="11"/>
  <c r="L292" i="11"/>
  <c r="J292" i="11"/>
  <c r="I292" i="11"/>
  <c r="H292" i="11"/>
  <c r="F292" i="11"/>
  <c r="E292" i="11"/>
  <c r="B292" i="11"/>
  <c r="L291" i="11"/>
  <c r="J291" i="11"/>
  <c r="I291" i="11"/>
  <c r="H291" i="11"/>
  <c r="F291" i="11"/>
  <c r="E291" i="11"/>
  <c r="B291" i="11"/>
  <c r="L290" i="11"/>
  <c r="J290" i="11"/>
  <c r="I290" i="11"/>
  <c r="H290" i="11"/>
  <c r="F290" i="11"/>
  <c r="E290" i="11"/>
  <c r="B290" i="11"/>
  <c r="L289" i="11"/>
  <c r="J289" i="11"/>
  <c r="I289" i="11"/>
  <c r="H289" i="11"/>
  <c r="F289" i="11"/>
  <c r="E289" i="11"/>
  <c r="B289" i="11"/>
  <c r="L288" i="11"/>
  <c r="J288" i="11"/>
  <c r="I288" i="11"/>
  <c r="H288" i="11"/>
  <c r="F288" i="11"/>
  <c r="E288" i="11"/>
  <c r="B288" i="11"/>
  <c r="L287" i="11"/>
  <c r="J287" i="11"/>
  <c r="I287" i="11"/>
  <c r="H287" i="11"/>
  <c r="F287" i="11"/>
  <c r="E287" i="11"/>
  <c r="B287" i="11"/>
  <c r="L286" i="11"/>
  <c r="J286" i="11"/>
  <c r="I286" i="11"/>
  <c r="H286" i="11"/>
  <c r="F286" i="11"/>
  <c r="E286" i="11"/>
  <c r="B286" i="11"/>
  <c r="L285" i="11"/>
  <c r="J285" i="11"/>
  <c r="I285" i="11"/>
  <c r="H285" i="11"/>
  <c r="F285" i="11"/>
  <c r="E285" i="11"/>
  <c r="B285" i="11"/>
  <c r="L284" i="11"/>
  <c r="J284" i="11"/>
  <c r="I284" i="11"/>
  <c r="H284" i="11"/>
  <c r="F284" i="11"/>
  <c r="E284" i="11"/>
  <c r="B284" i="11"/>
  <c r="L283" i="11"/>
  <c r="J283" i="11"/>
  <c r="I283" i="11"/>
  <c r="H283" i="11"/>
  <c r="F283" i="11"/>
  <c r="E283" i="11"/>
  <c r="B283" i="11"/>
  <c r="L282" i="11"/>
  <c r="J282" i="11"/>
  <c r="I282" i="11"/>
  <c r="H282" i="11"/>
  <c r="F282" i="11"/>
  <c r="E282" i="11"/>
  <c r="B282" i="11"/>
  <c r="L281" i="11"/>
  <c r="J281" i="11"/>
  <c r="I281" i="11"/>
  <c r="H281" i="11"/>
  <c r="F281" i="11"/>
  <c r="E281" i="11"/>
  <c r="B281" i="11"/>
  <c r="L280" i="11"/>
  <c r="J280" i="11"/>
  <c r="I280" i="11"/>
  <c r="H280" i="11"/>
  <c r="F280" i="11"/>
  <c r="E280" i="11"/>
  <c r="B280" i="11"/>
  <c r="L279" i="11"/>
  <c r="J279" i="11"/>
  <c r="I279" i="11"/>
  <c r="H279" i="11"/>
  <c r="F279" i="11"/>
  <c r="E279" i="11"/>
  <c r="B279" i="11"/>
  <c r="L278" i="11"/>
  <c r="J278" i="11"/>
  <c r="I278" i="11"/>
  <c r="H278" i="11"/>
  <c r="F278" i="11"/>
  <c r="E278" i="11"/>
  <c r="B278" i="11"/>
  <c r="L277" i="11"/>
  <c r="J277" i="11"/>
  <c r="I277" i="11"/>
  <c r="H277" i="11"/>
  <c r="F277" i="11"/>
  <c r="E277" i="11"/>
  <c r="B277" i="11"/>
  <c r="L276" i="11"/>
  <c r="J276" i="11"/>
  <c r="I276" i="11"/>
  <c r="H276" i="11"/>
  <c r="F276" i="11"/>
  <c r="E276" i="11"/>
  <c r="B276" i="11"/>
  <c r="L275" i="11"/>
  <c r="J275" i="11"/>
  <c r="I275" i="11"/>
  <c r="H275" i="11"/>
  <c r="F275" i="11"/>
  <c r="E275" i="11"/>
  <c r="B275" i="11"/>
  <c r="L274" i="11"/>
  <c r="J274" i="11"/>
  <c r="I274" i="11"/>
  <c r="H274" i="11"/>
  <c r="F274" i="11"/>
  <c r="E274" i="11"/>
  <c r="B274" i="11"/>
  <c r="L273" i="11"/>
  <c r="J273" i="11"/>
  <c r="I273" i="11"/>
  <c r="H273" i="11"/>
  <c r="F273" i="11"/>
  <c r="E273" i="11"/>
  <c r="B273" i="11"/>
  <c r="L272" i="11"/>
  <c r="J272" i="11"/>
  <c r="I272" i="11"/>
  <c r="H272" i="11"/>
  <c r="F272" i="11"/>
  <c r="E272" i="11"/>
  <c r="B272" i="11"/>
  <c r="L271" i="11"/>
  <c r="J271" i="11"/>
  <c r="I271" i="11"/>
  <c r="H271" i="11"/>
  <c r="F271" i="11"/>
  <c r="E271" i="11"/>
  <c r="B271" i="11"/>
  <c r="L270" i="11"/>
  <c r="J270" i="11"/>
  <c r="I270" i="11"/>
  <c r="H270" i="11"/>
  <c r="F270" i="11"/>
  <c r="E270" i="11"/>
  <c r="B270" i="11"/>
  <c r="L269" i="11"/>
  <c r="J269" i="11"/>
  <c r="I269" i="11"/>
  <c r="H269" i="11"/>
  <c r="F269" i="11"/>
  <c r="E269" i="11"/>
  <c r="B269" i="11"/>
  <c r="L268" i="11"/>
  <c r="J268" i="11"/>
  <c r="I268" i="11"/>
  <c r="H268" i="11"/>
  <c r="F268" i="11"/>
  <c r="E268" i="11"/>
  <c r="B268" i="11"/>
  <c r="L267" i="11"/>
  <c r="J267" i="11"/>
  <c r="I267" i="11"/>
  <c r="H267" i="11"/>
  <c r="F267" i="11"/>
  <c r="E267" i="11"/>
  <c r="B267" i="11"/>
  <c r="L266" i="11"/>
  <c r="J266" i="11"/>
  <c r="I266" i="11"/>
  <c r="H266" i="11"/>
  <c r="F266" i="11"/>
  <c r="E266" i="11"/>
  <c r="B266" i="11"/>
  <c r="L265" i="11"/>
  <c r="J265" i="11"/>
  <c r="I265" i="11"/>
  <c r="H265" i="11"/>
  <c r="F265" i="11"/>
  <c r="E265" i="11"/>
  <c r="B265" i="11"/>
  <c r="L264" i="11"/>
  <c r="J264" i="11"/>
  <c r="I264" i="11"/>
  <c r="H264" i="11"/>
  <c r="F264" i="11"/>
  <c r="E264" i="11"/>
  <c r="B264" i="11"/>
  <c r="L263" i="11"/>
  <c r="J263" i="11"/>
  <c r="I263" i="11"/>
  <c r="H263" i="11"/>
  <c r="F263" i="11"/>
  <c r="E263" i="11"/>
  <c r="B263" i="11"/>
  <c r="L262" i="11"/>
  <c r="J262" i="11"/>
  <c r="I262" i="11"/>
  <c r="H262" i="11"/>
  <c r="F262" i="11"/>
  <c r="E262" i="11"/>
  <c r="B262" i="11"/>
  <c r="L261" i="11"/>
  <c r="J261" i="11"/>
  <c r="I261" i="11"/>
  <c r="H261" i="11"/>
  <c r="F261" i="11"/>
  <c r="E261" i="11"/>
  <c r="B261" i="11"/>
  <c r="L260" i="11"/>
  <c r="J260" i="11"/>
  <c r="I260" i="11"/>
  <c r="H260" i="11"/>
  <c r="F260" i="11"/>
  <c r="E260" i="11"/>
  <c r="B260" i="11"/>
  <c r="L259" i="11"/>
  <c r="J259" i="11"/>
  <c r="I259" i="11"/>
  <c r="H259" i="11"/>
  <c r="F259" i="11"/>
  <c r="E259" i="11"/>
  <c r="B259" i="11"/>
  <c r="L258" i="11"/>
  <c r="J258" i="11"/>
  <c r="I258" i="11"/>
  <c r="H258" i="11"/>
  <c r="F258" i="11"/>
  <c r="E258" i="11"/>
  <c r="B258" i="11"/>
  <c r="L257" i="11"/>
  <c r="J257" i="11"/>
  <c r="I257" i="11"/>
  <c r="H257" i="11"/>
  <c r="F257" i="11"/>
  <c r="E257" i="11"/>
  <c r="B257" i="11"/>
  <c r="L256" i="11"/>
  <c r="J256" i="11"/>
  <c r="I256" i="11"/>
  <c r="H256" i="11"/>
  <c r="F256" i="11"/>
  <c r="E256" i="11"/>
  <c r="B256" i="11"/>
  <c r="L255" i="11"/>
  <c r="J255" i="11"/>
  <c r="I255" i="11"/>
  <c r="H255" i="11"/>
  <c r="F255" i="11"/>
  <c r="E255" i="11"/>
  <c r="B255" i="11"/>
  <c r="L254" i="11"/>
  <c r="J254" i="11"/>
  <c r="I254" i="11"/>
  <c r="H254" i="11"/>
  <c r="F254" i="11"/>
  <c r="E254" i="11"/>
  <c r="B254" i="11"/>
  <c r="L253" i="11"/>
  <c r="J253" i="11"/>
  <c r="I253" i="11"/>
  <c r="H253" i="11"/>
  <c r="F253" i="11"/>
  <c r="E253" i="11"/>
  <c r="B253" i="11"/>
  <c r="L252" i="11"/>
  <c r="J252" i="11"/>
  <c r="I252" i="11"/>
  <c r="H252" i="11"/>
  <c r="F252" i="11"/>
  <c r="E252" i="11"/>
  <c r="B252" i="11"/>
  <c r="L251" i="11"/>
  <c r="J251" i="11"/>
  <c r="I251" i="11"/>
  <c r="H251" i="11"/>
  <c r="F251" i="11"/>
  <c r="E251" i="11"/>
  <c r="B251" i="11"/>
  <c r="L250" i="11"/>
  <c r="J250" i="11"/>
  <c r="I250" i="11"/>
  <c r="H250" i="11"/>
  <c r="F250" i="11"/>
  <c r="E250" i="11"/>
  <c r="B250" i="11"/>
  <c r="L249" i="11"/>
  <c r="J249" i="11"/>
  <c r="I249" i="11"/>
  <c r="H249" i="11"/>
  <c r="F249" i="11"/>
  <c r="E249" i="11"/>
  <c r="B249" i="11"/>
  <c r="L248" i="11"/>
  <c r="J248" i="11"/>
  <c r="I248" i="11"/>
  <c r="H248" i="11"/>
  <c r="F248" i="11"/>
  <c r="E248" i="11"/>
  <c r="B248" i="11"/>
  <c r="L247" i="11"/>
  <c r="J247" i="11"/>
  <c r="I247" i="11"/>
  <c r="H247" i="11"/>
  <c r="F247" i="11"/>
  <c r="E247" i="11"/>
  <c r="B247" i="11"/>
  <c r="L246" i="11"/>
  <c r="J246" i="11"/>
  <c r="I246" i="11"/>
  <c r="H246" i="11"/>
  <c r="F246" i="11"/>
  <c r="E246" i="11"/>
  <c r="B246" i="11"/>
  <c r="L245" i="11"/>
  <c r="J245" i="11"/>
  <c r="I245" i="11"/>
  <c r="H245" i="11"/>
  <c r="F245" i="11"/>
  <c r="E245" i="11"/>
  <c r="B245" i="11"/>
  <c r="L244" i="11"/>
  <c r="J244" i="11"/>
  <c r="I244" i="11"/>
  <c r="H244" i="11"/>
  <c r="F244" i="11"/>
  <c r="E244" i="11"/>
  <c r="B244" i="11"/>
  <c r="L243" i="11"/>
  <c r="J243" i="11"/>
  <c r="I243" i="11"/>
  <c r="H243" i="11"/>
  <c r="F243" i="11"/>
  <c r="E243" i="11"/>
  <c r="B243" i="11"/>
  <c r="L242" i="11"/>
  <c r="J242" i="11"/>
  <c r="I242" i="11"/>
  <c r="H242" i="11"/>
  <c r="F242" i="11"/>
  <c r="E242" i="11"/>
  <c r="B242" i="11"/>
  <c r="L241" i="11"/>
  <c r="J241" i="11"/>
  <c r="I241" i="11"/>
  <c r="H241" i="11"/>
  <c r="F241" i="11"/>
  <c r="E241" i="11"/>
  <c r="B241" i="11"/>
  <c r="L240" i="11"/>
  <c r="J240" i="11"/>
  <c r="I240" i="11"/>
  <c r="H240" i="11"/>
  <c r="F240" i="11"/>
  <c r="E240" i="11"/>
  <c r="B240" i="11"/>
  <c r="L239" i="11"/>
  <c r="J239" i="11"/>
  <c r="I239" i="11"/>
  <c r="H239" i="11"/>
  <c r="F239" i="11"/>
  <c r="E239" i="11"/>
  <c r="B239" i="11"/>
  <c r="L238" i="11"/>
  <c r="J238" i="11"/>
  <c r="I238" i="11"/>
  <c r="H238" i="11"/>
  <c r="F238" i="11"/>
  <c r="E238" i="11"/>
  <c r="B238" i="11"/>
  <c r="L237" i="11"/>
  <c r="J237" i="11"/>
  <c r="I237" i="11"/>
  <c r="H237" i="11"/>
  <c r="F237" i="11"/>
  <c r="E237" i="11"/>
  <c r="B237" i="11"/>
  <c r="L236" i="11"/>
  <c r="J236" i="11"/>
  <c r="I236" i="11"/>
  <c r="H236" i="11"/>
  <c r="F236" i="11"/>
  <c r="E236" i="11"/>
  <c r="B236" i="11"/>
  <c r="L235" i="11"/>
  <c r="J235" i="11"/>
  <c r="I235" i="11"/>
  <c r="H235" i="11"/>
  <c r="F235" i="11"/>
  <c r="E235" i="11"/>
  <c r="B235" i="11"/>
  <c r="L234" i="11"/>
  <c r="J234" i="11"/>
  <c r="I234" i="11"/>
  <c r="H234" i="11"/>
  <c r="F234" i="11"/>
  <c r="E234" i="11"/>
  <c r="B234" i="11"/>
  <c r="L233" i="11"/>
  <c r="J233" i="11"/>
  <c r="I233" i="11"/>
  <c r="H233" i="11"/>
  <c r="F233" i="11"/>
  <c r="E233" i="11"/>
  <c r="B233" i="11"/>
  <c r="L232" i="11"/>
  <c r="J232" i="11"/>
  <c r="I232" i="11"/>
  <c r="H232" i="11"/>
  <c r="F232" i="11"/>
  <c r="E232" i="11"/>
  <c r="B232" i="11"/>
  <c r="L231" i="11"/>
  <c r="J231" i="11"/>
  <c r="I231" i="11"/>
  <c r="H231" i="11"/>
  <c r="F231" i="11"/>
  <c r="E231" i="11"/>
  <c r="B231" i="11"/>
  <c r="L230" i="11"/>
  <c r="J230" i="11"/>
  <c r="I230" i="11"/>
  <c r="H230" i="11"/>
  <c r="F230" i="11"/>
  <c r="E230" i="11"/>
  <c r="B230" i="11"/>
  <c r="L229" i="11"/>
  <c r="J229" i="11"/>
  <c r="I229" i="11"/>
  <c r="H229" i="11"/>
  <c r="F229" i="11"/>
  <c r="E229" i="11"/>
  <c r="B229" i="11"/>
  <c r="L228" i="11"/>
  <c r="J228" i="11"/>
  <c r="I228" i="11"/>
  <c r="H228" i="11"/>
  <c r="F228" i="11"/>
  <c r="E228" i="11"/>
  <c r="B228" i="11"/>
  <c r="L227" i="11"/>
  <c r="J227" i="11"/>
  <c r="I227" i="11"/>
  <c r="H227" i="11"/>
  <c r="F227" i="11"/>
  <c r="E227" i="11"/>
  <c r="B227" i="11"/>
  <c r="L226" i="11"/>
  <c r="J226" i="11"/>
  <c r="I226" i="11"/>
  <c r="H226" i="11"/>
  <c r="F226" i="11"/>
  <c r="E226" i="11"/>
  <c r="B226" i="11"/>
  <c r="L225" i="11"/>
  <c r="J225" i="11"/>
  <c r="I225" i="11"/>
  <c r="H225" i="11"/>
  <c r="F225" i="11"/>
  <c r="E225" i="11"/>
  <c r="B225" i="11"/>
  <c r="L224" i="11"/>
  <c r="J224" i="11"/>
  <c r="I224" i="11"/>
  <c r="H224" i="11"/>
  <c r="F224" i="11"/>
  <c r="E224" i="11"/>
  <c r="B224" i="11"/>
  <c r="L223" i="11"/>
  <c r="J223" i="11"/>
  <c r="I223" i="11"/>
  <c r="H223" i="11"/>
  <c r="F223" i="11"/>
  <c r="E223" i="11"/>
  <c r="B223" i="11"/>
  <c r="L222" i="11"/>
  <c r="J222" i="11"/>
  <c r="I222" i="11"/>
  <c r="H222" i="11"/>
  <c r="F222" i="11"/>
  <c r="E222" i="11"/>
  <c r="B222" i="11"/>
  <c r="L221" i="11"/>
  <c r="J221" i="11"/>
  <c r="I221" i="11"/>
  <c r="H221" i="11"/>
  <c r="F221" i="11"/>
  <c r="E221" i="11"/>
  <c r="B221" i="11"/>
  <c r="L220" i="11"/>
  <c r="J220" i="11"/>
  <c r="I220" i="11"/>
  <c r="H220" i="11"/>
  <c r="F220" i="11"/>
  <c r="E220" i="11"/>
  <c r="B220" i="11"/>
  <c r="L219" i="11"/>
  <c r="J219" i="11"/>
  <c r="I219" i="11"/>
  <c r="H219" i="11"/>
  <c r="F219" i="11"/>
  <c r="E219" i="11"/>
  <c r="B219" i="11"/>
  <c r="L218" i="11"/>
  <c r="J218" i="11"/>
  <c r="I218" i="11"/>
  <c r="H218" i="11"/>
  <c r="F218" i="11"/>
  <c r="E218" i="11"/>
  <c r="B218" i="11"/>
  <c r="L217" i="11"/>
  <c r="J217" i="11"/>
  <c r="I217" i="11"/>
  <c r="H217" i="11"/>
  <c r="F217" i="11"/>
  <c r="E217" i="11"/>
  <c r="B217" i="11"/>
  <c r="L216" i="11"/>
  <c r="J216" i="11"/>
  <c r="I216" i="11"/>
  <c r="H216" i="11"/>
  <c r="F216" i="11"/>
  <c r="E216" i="11"/>
  <c r="B216" i="11"/>
  <c r="L215" i="11"/>
  <c r="J215" i="11"/>
  <c r="I215" i="11"/>
  <c r="H215" i="11"/>
  <c r="F215" i="11"/>
  <c r="E215" i="11"/>
  <c r="B215" i="11"/>
  <c r="L214" i="11"/>
  <c r="J214" i="11"/>
  <c r="I214" i="11"/>
  <c r="H214" i="11"/>
  <c r="F214" i="11"/>
  <c r="E214" i="11"/>
  <c r="B214" i="11"/>
  <c r="L213" i="11"/>
  <c r="J213" i="11"/>
  <c r="I213" i="11"/>
  <c r="H213" i="11"/>
  <c r="F213" i="11"/>
  <c r="E213" i="11"/>
  <c r="B213" i="11"/>
  <c r="L212" i="11"/>
  <c r="J212" i="11"/>
  <c r="I212" i="11"/>
  <c r="H212" i="11"/>
  <c r="F212" i="11"/>
  <c r="E212" i="11"/>
  <c r="B212" i="11"/>
  <c r="L211" i="11"/>
  <c r="J211" i="11"/>
  <c r="I211" i="11"/>
  <c r="H211" i="11"/>
  <c r="F211" i="11"/>
  <c r="E211" i="11"/>
  <c r="B211" i="11"/>
  <c r="L210" i="11"/>
  <c r="J210" i="11"/>
  <c r="I210" i="11"/>
  <c r="H210" i="11"/>
  <c r="F210" i="11"/>
  <c r="E210" i="11"/>
  <c r="B210" i="11"/>
  <c r="L209" i="11"/>
  <c r="J209" i="11"/>
  <c r="I209" i="11"/>
  <c r="H209" i="11"/>
  <c r="F209" i="11"/>
  <c r="E209" i="11"/>
  <c r="B209" i="11"/>
  <c r="L208" i="11"/>
  <c r="J208" i="11"/>
  <c r="I208" i="11"/>
  <c r="H208" i="11"/>
  <c r="F208" i="11"/>
  <c r="E208" i="11"/>
  <c r="B208" i="11"/>
  <c r="L207" i="11"/>
  <c r="J207" i="11"/>
  <c r="I207" i="11"/>
  <c r="H207" i="11"/>
  <c r="F207" i="11"/>
  <c r="E207" i="11"/>
  <c r="B207" i="11"/>
  <c r="L206" i="11"/>
  <c r="J206" i="11"/>
  <c r="I206" i="11"/>
  <c r="H206" i="11"/>
  <c r="F206" i="11"/>
  <c r="E206" i="11"/>
  <c r="B206" i="11"/>
  <c r="L205" i="11"/>
  <c r="J205" i="11"/>
  <c r="I205" i="11"/>
  <c r="H205" i="11"/>
  <c r="F205" i="11"/>
  <c r="E205" i="11"/>
  <c r="B205" i="11"/>
  <c r="L204" i="11"/>
  <c r="J204" i="11"/>
  <c r="I204" i="11"/>
  <c r="H204" i="11"/>
  <c r="F204" i="11"/>
  <c r="E204" i="11"/>
  <c r="B204" i="11"/>
  <c r="L203" i="11"/>
  <c r="J203" i="11"/>
  <c r="I203" i="11"/>
  <c r="H203" i="11"/>
  <c r="F203" i="11"/>
  <c r="E203" i="11"/>
  <c r="B203" i="11"/>
  <c r="L202" i="11"/>
  <c r="J202" i="11"/>
  <c r="I202" i="11"/>
  <c r="H202" i="11"/>
  <c r="F202" i="11"/>
  <c r="E202" i="11"/>
  <c r="B202" i="11"/>
  <c r="L201" i="11"/>
  <c r="J201" i="11"/>
  <c r="I201" i="11"/>
  <c r="H201" i="11"/>
  <c r="F201" i="11"/>
  <c r="E201" i="11"/>
  <c r="B201" i="11"/>
  <c r="L200" i="11"/>
  <c r="J200" i="11"/>
  <c r="I200" i="11"/>
  <c r="H200" i="11"/>
  <c r="F200" i="11"/>
  <c r="E200" i="11"/>
  <c r="B200" i="11"/>
  <c r="L199" i="11"/>
  <c r="J199" i="11"/>
  <c r="I199" i="11"/>
  <c r="H199" i="11"/>
  <c r="F199" i="11"/>
  <c r="E199" i="11"/>
  <c r="B199" i="11"/>
  <c r="L198" i="11"/>
  <c r="J198" i="11"/>
  <c r="I198" i="11"/>
  <c r="H198" i="11"/>
  <c r="F198" i="11"/>
  <c r="E198" i="11"/>
  <c r="B198" i="11"/>
  <c r="L197" i="11"/>
  <c r="J197" i="11"/>
  <c r="I197" i="11"/>
  <c r="H197" i="11"/>
  <c r="F197" i="11"/>
  <c r="E197" i="11"/>
  <c r="B197" i="11"/>
  <c r="L196" i="11"/>
  <c r="J196" i="11"/>
  <c r="I196" i="11"/>
  <c r="H196" i="11"/>
  <c r="F196" i="11"/>
  <c r="E196" i="11"/>
  <c r="B196" i="11"/>
  <c r="L195" i="11"/>
  <c r="J195" i="11"/>
  <c r="I195" i="11"/>
  <c r="H195" i="11"/>
  <c r="F195" i="11"/>
  <c r="E195" i="11"/>
  <c r="B195" i="11"/>
  <c r="L194" i="11"/>
  <c r="J194" i="11"/>
  <c r="I194" i="11"/>
  <c r="H194" i="11"/>
  <c r="F194" i="11"/>
  <c r="E194" i="11"/>
  <c r="B194" i="11"/>
  <c r="L193" i="11"/>
  <c r="J193" i="11"/>
  <c r="I193" i="11"/>
  <c r="H193" i="11"/>
  <c r="F193" i="11"/>
  <c r="E193" i="11"/>
  <c r="B193" i="11"/>
  <c r="L192" i="11"/>
  <c r="J192" i="11"/>
  <c r="I192" i="11"/>
  <c r="H192" i="11"/>
  <c r="F192" i="11"/>
  <c r="E192" i="11"/>
  <c r="B192" i="11"/>
  <c r="L191" i="11"/>
  <c r="J191" i="11"/>
  <c r="I191" i="11"/>
  <c r="H191" i="11"/>
  <c r="F191" i="11"/>
  <c r="E191" i="11"/>
  <c r="B191" i="11"/>
  <c r="L190" i="11"/>
  <c r="J190" i="11"/>
  <c r="I190" i="11"/>
  <c r="H190" i="11"/>
  <c r="F190" i="11"/>
  <c r="E190" i="11"/>
  <c r="B190" i="11"/>
  <c r="L189" i="11"/>
  <c r="J189" i="11"/>
  <c r="I189" i="11"/>
  <c r="H189" i="11"/>
  <c r="F189" i="11"/>
  <c r="E189" i="11"/>
  <c r="B189" i="11"/>
  <c r="L188" i="11"/>
  <c r="J188" i="11"/>
  <c r="I188" i="11"/>
  <c r="H188" i="11"/>
  <c r="F188" i="11"/>
  <c r="E188" i="11"/>
  <c r="B188" i="11"/>
  <c r="L187" i="11"/>
  <c r="J187" i="11"/>
  <c r="I187" i="11"/>
  <c r="H187" i="11"/>
  <c r="F187" i="11"/>
  <c r="E187" i="11"/>
  <c r="B187" i="11"/>
  <c r="L186" i="11"/>
  <c r="J186" i="11"/>
  <c r="I186" i="11"/>
  <c r="H186" i="11"/>
  <c r="F186" i="11"/>
  <c r="E186" i="11"/>
  <c r="B186" i="11"/>
  <c r="L185" i="11"/>
  <c r="J185" i="11"/>
  <c r="I185" i="11"/>
  <c r="H185" i="11"/>
  <c r="F185" i="11"/>
  <c r="E185" i="11"/>
  <c r="B185" i="11"/>
  <c r="L184" i="11"/>
  <c r="J184" i="11"/>
  <c r="I184" i="11"/>
  <c r="H184" i="11"/>
  <c r="F184" i="11"/>
  <c r="E184" i="11"/>
  <c r="B184" i="11"/>
  <c r="L183" i="11"/>
  <c r="J183" i="11"/>
  <c r="I183" i="11"/>
  <c r="H183" i="11"/>
  <c r="F183" i="11"/>
  <c r="E183" i="11"/>
  <c r="B183" i="11"/>
  <c r="L182" i="11"/>
  <c r="J182" i="11"/>
  <c r="I182" i="11"/>
  <c r="H182" i="11"/>
  <c r="F182" i="11"/>
  <c r="E182" i="11"/>
  <c r="B182" i="11"/>
  <c r="L181" i="11"/>
  <c r="J181" i="11"/>
  <c r="I181" i="11"/>
  <c r="H181" i="11"/>
  <c r="F181" i="11"/>
  <c r="E181" i="11"/>
  <c r="B181" i="11"/>
  <c r="L180" i="11"/>
  <c r="J180" i="11"/>
  <c r="I180" i="11"/>
  <c r="H180" i="11"/>
  <c r="F180" i="11"/>
  <c r="E180" i="11"/>
  <c r="B180" i="11"/>
  <c r="L179" i="11"/>
  <c r="J179" i="11"/>
  <c r="I179" i="11"/>
  <c r="H179" i="11"/>
  <c r="F179" i="11"/>
  <c r="E179" i="11"/>
  <c r="B179" i="11"/>
  <c r="L178" i="11"/>
  <c r="J178" i="11"/>
  <c r="I178" i="11"/>
  <c r="H178" i="11"/>
  <c r="F178" i="11"/>
  <c r="E178" i="11"/>
  <c r="B178" i="11"/>
  <c r="L177" i="11"/>
  <c r="J177" i="11"/>
  <c r="I177" i="11"/>
  <c r="H177" i="11"/>
  <c r="F177" i="11"/>
  <c r="E177" i="11"/>
  <c r="B177" i="11"/>
  <c r="L176" i="11"/>
  <c r="J176" i="11"/>
  <c r="I176" i="11"/>
  <c r="H176" i="11"/>
  <c r="F176" i="11"/>
  <c r="E176" i="11"/>
  <c r="B176" i="11"/>
  <c r="L175" i="11"/>
  <c r="J175" i="11"/>
  <c r="I175" i="11"/>
  <c r="H175" i="11"/>
  <c r="F175" i="11"/>
  <c r="E175" i="11"/>
  <c r="B175" i="11"/>
  <c r="L174" i="11"/>
  <c r="J174" i="11"/>
  <c r="I174" i="11"/>
  <c r="H174" i="11"/>
  <c r="F174" i="11"/>
  <c r="E174" i="11"/>
  <c r="B174" i="11"/>
  <c r="L173" i="11"/>
  <c r="J173" i="11"/>
  <c r="I173" i="11"/>
  <c r="H173" i="11"/>
  <c r="F173" i="11"/>
  <c r="E173" i="11"/>
  <c r="B173" i="11"/>
  <c r="L172" i="11"/>
  <c r="J172" i="11"/>
  <c r="I172" i="11"/>
  <c r="H172" i="11"/>
  <c r="F172" i="11"/>
  <c r="E172" i="11"/>
  <c r="B172" i="11"/>
  <c r="L171" i="11"/>
  <c r="J171" i="11"/>
  <c r="I171" i="11"/>
  <c r="H171" i="11"/>
  <c r="F171" i="11"/>
  <c r="E171" i="11"/>
  <c r="B171" i="11"/>
  <c r="L170" i="11"/>
  <c r="J170" i="11"/>
  <c r="I170" i="11"/>
  <c r="H170" i="11"/>
  <c r="F170" i="11"/>
  <c r="E170" i="11"/>
  <c r="B170" i="11"/>
  <c r="L169" i="11"/>
  <c r="J169" i="11"/>
  <c r="I169" i="11"/>
  <c r="H169" i="11"/>
  <c r="F169" i="11"/>
  <c r="E169" i="11"/>
  <c r="B169" i="11"/>
  <c r="L168" i="11"/>
  <c r="J168" i="11"/>
  <c r="I168" i="11"/>
  <c r="H168" i="11"/>
  <c r="F168" i="11"/>
  <c r="E168" i="11"/>
  <c r="B168" i="11"/>
  <c r="L167" i="11"/>
  <c r="J167" i="11"/>
  <c r="I167" i="11"/>
  <c r="H167" i="11"/>
  <c r="F167" i="11"/>
  <c r="E167" i="11"/>
  <c r="B167" i="11"/>
  <c r="L166" i="11"/>
  <c r="J166" i="11"/>
  <c r="I166" i="11"/>
  <c r="H166" i="11"/>
  <c r="F166" i="11"/>
  <c r="E166" i="11"/>
  <c r="B166" i="11"/>
  <c r="L165" i="11"/>
  <c r="J165" i="11"/>
  <c r="I165" i="11"/>
  <c r="H165" i="11"/>
  <c r="F165" i="11"/>
  <c r="E165" i="11"/>
  <c r="B165" i="11"/>
  <c r="L164" i="11"/>
  <c r="J164" i="11"/>
  <c r="I164" i="11"/>
  <c r="H164" i="11"/>
  <c r="F164" i="11"/>
  <c r="E164" i="11"/>
  <c r="B164" i="11"/>
  <c r="L163" i="11"/>
  <c r="J163" i="11"/>
  <c r="I163" i="11"/>
  <c r="H163" i="11"/>
  <c r="F163" i="11"/>
  <c r="E163" i="11"/>
  <c r="B163" i="11"/>
  <c r="L162" i="11"/>
  <c r="J162" i="11"/>
  <c r="I162" i="11"/>
  <c r="H162" i="11"/>
  <c r="F162" i="11"/>
  <c r="E162" i="11"/>
  <c r="B162" i="11"/>
  <c r="L161" i="11"/>
  <c r="J161" i="11"/>
  <c r="I161" i="11"/>
  <c r="H161" i="11"/>
  <c r="F161" i="11"/>
  <c r="E161" i="11"/>
  <c r="B161" i="11"/>
  <c r="L160" i="11"/>
  <c r="J160" i="11"/>
  <c r="I160" i="11"/>
  <c r="H160" i="11"/>
  <c r="F160" i="11"/>
  <c r="E160" i="11"/>
  <c r="B160" i="11"/>
  <c r="L159" i="11"/>
  <c r="J159" i="11"/>
  <c r="I159" i="11"/>
  <c r="H159" i="11"/>
  <c r="F159" i="11"/>
  <c r="E159" i="11"/>
  <c r="B159" i="11"/>
  <c r="L158" i="11"/>
  <c r="J158" i="11"/>
  <c r="I158" i="11"/>
  <c r="H158" i="11"/>
  <c r="F158" i="11"/>
  <c r="E158" i="11"/>
  <c r="B158" i="11"/>
  <c r="L157" i="11"/>
  <c r="J157" i="11"/>
  <c r="I157" i="11"/>
  <c r="H157" i="11"/>
  <c r="F157" i="11"/>
  <c r="E157" i="11"/>
  <c r="B157" i="11"/>
  <c r="L156" i="11"/>
  <c r="J156" i="11"/>
  <c r="I156" i="11"/>
  <c r="H156" i="11"/>
  <c r="F156" i="11"/>
  <c r="E156" i="11"/>
  <c r="B156" i="11"/>
  <c r="L155" i="11"/>
  <c r="J155" i="11"/>
  <c r="I155" i="11"/>
  <c r="H155" i="11"/>
  <c r="F155" i="11"/>
  <c r="E155" i="11"/>
  <c r="B155" i="11"/>
  <c r="L154" i="11"/>
  <c r="J154" i="11"/>
  <c r="I154" i="11"/>
  <c r="H154" i="11"/>
  <c r="F154" i="11"/>
  <c r="E154" i="11"/>
  <c r="B154" i="11"/>
  <c r="L153" i="11"/>
  <c r="J153" i="11"/>
  <c r="I153" i="11"/>
  <c r="H153" i="11"/>
  <c r="F153" i="11"/>
  <c r="E153" i="11"/>
  <c r="B153" i="11"/>
  <c r="L152" i="11"/>
  <c r="J152" i="11"/>
  <c r="I152" i="11"/>
  <c r="H152" i="11"/>
  <c r="F152" i="11"/>
  <c r="E152" i="11"/>
  <c r="B152" i="11"/>
  <c r="L151" i="11"/>
  <c r="J151" i="11"/>
  <c r="I151" i="11"/>
  <c r="H151" i="11"/>
  <c r="F151" i="11"/>
  <c r="E151" i="11"/>
  <c r="B151" i="11"/>
  <c r="L150" i="11"/>
  <c r="J150" i="11"/>
  <c r="I150" i="11"/>
  <c r="H150" i="11"/>
  <c r="F150" i="11"/>
  <c r="E150" i="11"/>
  <c r="B150" i="11"/>
  <c r="L149" i="11"/>
  <c r="J149" i="11"/>
  <c r="I149" i="11"/>
  <c r="H149" i="11"/>
  <c r="F149" i="11"/>
  <c r="E149" i="11"/>
  <c r="B149" i="11"/>
  <c r="L148" i="11"/>
  <c r="J148" i="11"/>
  <c r="I148" i="11"/>
  <c r="H148" i="11"/>
  <c r="F148" i="11"/>
  <c r="E148" i="11"/>
  <c r="B148" i="11"/>
  <c r="L147" i="11"/>
  <c r="J147" i="11"/>
  <c r="I147" i="11"/>
  <c r="H147" i="11"/>
  <c r="F147" i="11"/>
  <c r="E147" i="11"/>
  <c r="B147" i="11"/>
  <c r="L146" i="11"/>
  <c r="J146" i="11"/>
  <c r="I146" i="11"/>
  <c r="H146" i="11"/>
  <c r="F146" i="11"/>
  <c r="E146" i="11"/>
  <c r="B146" i="11"/>
  <c r="L145" i="11"/>
  <c r="J145" i="11"/>
  <c r="I145" i="11"/>
  <c r="H145" i="11"/>
  <c r="F145" i="11"/>
  <c r="E145" i="11"/>
  <c r="B145" i="11"/>
  <c r="L144" i="11"/>
  <c r="J144" i="11"/>
  <c r="I144" i="11"/>
  <c r="H144" i="11"/>
  <c r="F144" i="11"/>
  <c r="E144" i="11"/>
  <c r="B144" i="11"/>
  <c r="L143" i="11"/>
  <c r="J143" i="11"/>
  <c r="I143" i="11"/>
  <c r="H143" i="11"/>
  <c r="F143" i="11"/>
  <c r="E143" i="11"/>
  <c r="B143" i="11"/>
  <c r="L142" i="11"/>
  <c r="J142" i="11"/>
  <c r="I142" i="11"/>
  <c r="H142" i="11"/>
  <c r="F142" i="11"/>
  <c r="E142" i="11"/>
  <c r="B142" i="11"/>
  <c r="L141" i="11"/>
  <c r="J141" i="11"/>
  <c r="I141" i="11"/>
  <c r="H141" i="11"/>
  <c r="F141" i="11"/>
  <c r="E141" i="11"/>
  <c r="B141" i="11"/>
  <c r="L140" i="11"/>
  <c r="J140" i="11"/>
  <c r="I140" i="11"/>
  <c r="H140" i="11"/>
  <c r="F140" i="11"/>
  <c r="E140" i="11"/>
  <c r="B140" i="11"/>
  <c r="L139" i="11"/>
  <c r="J139" i="11"/>
  <c r="I139" i="11"/>
  <c r="H139" i="11"/>
  <c r="F139" i="11"/>
  <c r="E139" i="11"/>
  <c r="B139" i="11"/>
  <c r="L138" i="11"/>
  <c r="J138" i="11"/>
  <c r="I138" i="11"/>
  <c r="H138" i="11"/>
  <c r="F138" i="11"/>
  <c r="E138" i="11"/>
  <c r="B138" i="11"/>
  <c r="L137" i="11"/>
  <c r="J137" i="11"/>
  <c r="I137" i="11"/>
  <c r="H137" i="11"/>
  <c r="F137" i="11"/>
  <c r="E137" i="11"/>
  <c r="B137" i="11"/>
  <c r="L136" i="11"/>
  <c r="J136" i="11"/>
  <c r="I136" i="11"/>
  <c r="H136" i="11"/>
  <c r="F136" i="11"/>
  <c r="E136" i="11"/>
  <c r="B136" i="11"/>
  <c r="L135" i="11"/>
  <c r="J135" i="11"/>
  <c r="I135" i="11"/>
  <c r="H135" i="11"/>
  <c r="F135" i="11"/>
  <c r="E135" i="11"/>
  <c r="B135" i="11"/>
  <c r="L134" i="11"/>
  <c r="J134" i="11"/>
  <c r="I134" i="11"/>
  <c r="H134" i="11"/>
  <c r="F134" i="11"/>
  <c r="E134" i="11"/>
  <c r="B134" i="11"/>
  <c r="L133" i="11"/>
  <c r="J133" i="11"/>
  <c r="I133" i="11"/>
  <c r="H133" i="11"/>
  <c r="F133" i="11"/>
  <c r="E133" i="11"/>
  <c r="B133" i="11"/>
  <c r="L132" i="11"/>
  <c r="J132" i="11"/>
  <c r="I132" i="11"/>
  <c r="H132" i="11"/>
  <c r="F132" i="11"/>
  <c r="E132" i="11"/>
  <c r="B132" i="11"/>
  <c r="L131" i="11"/>
  <c r="J131" i="11"/>
  <c r="I131" i="11"/>
  <c r="H131" i="11"/>
  <c r="F131" i="11"/>
  <c r="E131" i="11"/>
  <c r="B131" i="11"/>
  <c r="L130" i="11"/>
  <c r="J130" i="11"/>
  <c r="I130" i="11"/>
  <c r="H130" i="11"/>
  <c r="F130" i="11"/>
  <c r="E130" i="11"/>
  <c r="B130" i="11"/>
  <c r="L129" i="11"/>
  <c r="J129" i="11"/>
  <c r="I129" i="11"/>
  <c r="H129" i="11"/>
  <c r="F129" i="11"/>
  <c r="E129" i="11"/>
  <c r="B129" i="11"/>
  <c r="L128" i="11"/>
  <c r="J128" i="11"/>
  <c r="I128" i="11"/>
  <c r="H128" i="11"/>
  <c r="F128" i="11"/>
  <c r="E128" i="11"/>
  <c r="B128" i="11"/>
  <c r="L127" i="11"/>
  <c r="J127" i="11"/>
  <c r="I127" i="11"/>
  <c r="H127" i="11"/>
  <c r="F127" i="11"/>
  <c r="E127" i="11"/>
  <c r="B127" i="11"/>
  <c r="L126" i="11"/>
  <c r="J126" i="11"/>
  <c r="I126" i="11"/>
  <c r="H126" i="11"/>
  <c r="F126" i="11"/>
  <c r="E126" i="11"/>
  <c r="B126" i="11"/>
  <c r="L125" i="11"/>
  <c r="J125" i="11"/>
  <c r="I125" i="11"/>
  <c r="H125" i="11"/>
  <c r="F125" i="11"/>
  <c r="E125" i="11"/>
  <c r="B125" i="11"/>
  <c r="L124" i="11"/>
  <c r="J124" i="11"/>
  <c r="I124" i="11"/>
  <c r="H124" i="11"/>
  <c r="F124" i="11"/>
  <c r="E124" i="11"/>
  <c r="B124" i="11"/>
  <c r="L123" i="11"/>
  <c r="J123" i="11"/>
  <c r="I123" i="11"/>
  <c r="H123" i="11"/>
  <c r="F123" i="11"/>
  <c r="E123" i="11"/>
  <c r="B123" i="11"/>
  <c r="L122" i="11"/>
  <c r="J122" i="11"/>
  <c r="I122" i="11"/>
  <c r="H122" i="11"/>
  <c r="F122" i="11"/>
  <c r="E122" i="11"/>
  <c r="B122" i="11"/>
  <c r="L121" i="11"/>
  <c r="J121" i="11"/>
  <c r="I121" i="11"/>
  <c r="H121" i="11"/>
  <c r="F121" i="11"/>
  <c r="E121" i="11"/>
  <c r="B121" i="11"/>
  <c r="L120" i="11"/>
  <c r="J120" i="11"/>
  <c r="I120" i="11"/>
  <c r="H120" i="11"/>
  <c r="F120" i="11"/>
  <c r="E120" i="11"/>
  <c r="B120" i="11"/>
  <c r="L119" i="11"/>
  <c r="J119" i="11"/>
  <c r="I119" i="11"/>
  <c r="H119" i="11"/>
  <c r="F119" i="11"/>
  <c r="E119" i="11"/>
  <c r="B119" i="11"/>
  <c r="L118" i="11"/>
  <c r="J118" i="11"/>
  <c r="I118" i="11"/>
  <c r="H118" i="11"/>
  <c r="F118" i="11"/>
  <c r="E118" i="11"/>
  <c r="B118" i="11"/>
  <c r="L117" i="11"/>
  <c r="J117" i="11"/>
  <c r="I117" i="11"/>
  <c r="H117" i="11"/>
  <c r="F117" i="11"/>
  <c r="E117" i="11"/>
  <c r="B117" i="11"/>
  <c r="L116" i="11"/>
  <c r="J116" i="11"/>
  <c r="I116" i="11"/>
  <c r="H116" i="11"/>
  <c r="F116" i="11"/>
  <c r="E116" i="11"/>
  <c r="B116" i="11"/>
  <c r="L115" i="11"/>
  <c r="J115" i="11"/>
  <c r="I115" i="11"/>
  <c r="H115" i="11"/>
  <c r="F115" i="11"/>
  <c r="E115" i="11"/>
  <c r="B115" i="11"/>
  <c r="L114" i="11"/>
  <c r="J114" i="11"/>
  <c r="I114" i="11"/>
  <c r="H114" i="11"/>
  <c r="F114" i="11"/>
  <c r="E114" i="11"/>
  <c r="B114" i="11"/>
  <c r="L113" i="11"/>
  <c r="J113" i="11"/>
  <c r="I113" i="11"/>
  <c r="H113" i="11"/>
  <c r="F113" i="11"/>
  <c r="E113" i="11"/>
  <c r="B113" i="11"/>
  <c r="L112" i="11"/>
  <c r="J112" i="11"/>
  <c r="I112" i="11"/>
  <c r="H112" i="11"/>
  <c r="F112" i="11"/>
  <c r="E112" i="11"/>
  <c r="B112" i="11"/>
  <c r="L111" i="11"/>
  <c r="J111" i="11"/>
  <c r="I111" i="11"/>
  <c r="H111" i="11"/>
  <c r="F111" i="11"/>
  <c r="E111" i="11"/>
  <c r="B111" i="11"/>
  <c r="L110" i="11"/>
  <c r="J110" i="11"/>
  <c r="I110" i="11"/>
  <c r="H110" i="11"/>
  <c r="F110" i="11"/>
  <c r="E110" i="11"/>
  <c r="B110" i="11"/>
  <c r="L109" i="11"/>
  <c r="J109" i="11"/>
  <c r="I109" i="11"/>
  <c r="H109" i="11"/>
  <c r="F109" i="11"/>
  <c r="E109" i="11"/>
  <c r="B109" i="11"/>
  <c r="L108" i="11"/>
  <c r="J108" i="11"/>
  <c r="I108" i="11"/>
  <c r="H108" i="11"/>
  <c r="F108" i="11"/>
  <c r="E108" i="11"/>
  <c r="B108" i="11"/>
  <c r="L107" i="11"/>
  <c r="J107" i="11"/>
  <c r="I107" i="11"/>
  <c r="H107" i="11"/>
  <c r="F107" i="11"/>
  <c r="E107" i="11"/>
  <c r="B107" i="11"/>
  <c r="L106" i="11"/>
  <c r="J106" i="11"/>
  <c r="I106" i="11"/>
  <c r="H106" i="11"/>
  <c r="F106" i="11"/>
  <c r="E106" i="11"/>
  <c r="B106" i="11"/>
  <c r="L105" i="11"/>
  <c r="J105" i="11"/>
  <c r="I105" i="11"/>
  <c r="H105" i="11"/>
  <c r="F105" i="11"/>
  <c r="E105" i="11"/>
  <c r="B105" i="11"/>
  <c r="L104" i="11"/>
  <c r="J104" i="11"/>
  <c r="I104" i="11"/>
  <c r="H104" i="11"/>
  <c r="F104" i="11"/>
  <c r="E104" i="11"/>
  <c r="B104" i="11"/>
  <c r="L103" i="11"/>
  <c r="J103" i="11"/>
  <c r="I103" i="11"/>
  <c r="H103" i="11"/>
  <c r="F103" i="11"/>
  <c r="E103" i="11"/>
  <c r="B103" i="11"/>
  <c r="L102" i="11"/>
  <c r="J102" i="11"/>
  <c r="I102" i="11"/>
  <c r="H102" i="11"/>
  <c r="F102" i="11"/>
  <c r="E102" i="11"/>
  <c r="B102" i="11"/>
  <c r="L101" i="11"/>
  <c r="J101" i="11"/>
  <c r="I101" i="11"/>
  <c r="H101" i="11"/>
  <c r="F101" i="11"/>
  <c r="E101" i="11"/>
  <c r="B101" i="11"/>
  <c r="L100" i="11"/>
  <c r="J100" i="11"/>
  <c r="I100" i="11"/>
  <c r="H100" i="11"/>
  <c r="F100" i="11"/>
  <c r="E100" i="11"/>
  <c r="B100" i="11"/>
  <c r="L99" i="11"/>
  <c r="J99" i="11"/>
  <c r="I99" i="11"/>
  <c r="H99" i="11"/>
  <c r="F99" i="11"/>
  <c r="E99" i="11"/>
  <c r="B99" i="11"/>
  <c r="L98" i="11"/>
  <c r="J98" i="11"/>
  <c r="I98" i="11"/>
  <c r="H98" i="11"/>
  <c r="F98" i="11"/>
  <c r="E98" i="11"/>
  <c r="B98" i="11"/>
  <c r="L97" i="11"/>
  <c r="J97" i="11"/>
  <c r="I97" i="11"/>
  <c r="H97" i="11"/>
  <c r="F97" i="11"/>
  <c r="E97" i="11"/>
  <c r="B97" i="11"/>
  <c r="L96" i="11"/>
  <c r="J96" i="11"/>
  <c r="I96" i="11"/>
  <c r="H96" i="11"/>
  <c r="F96" i="11"/>
  <c r="E96" i="11"/>
  <c r="B96" i="11"/>
  <c r="L95" i="11"/>
  <c r="J95" i="11"/>
  <c r="I95" i="11"/>
  <c r="H95" i="11"/>
  <c r="F95" i="11"/>
  <c r="E95" i="11"/>
  <c r="B95" i="11"/>
  <c r="L94" i="11"/>
  <c r="J94" i="11"/>
  <c r="I94" i="11"/>
  <c r="H94" i="11"/>
  <c r="F94" i="11"/>
  <c r="E94" i="11"/>
  <c r="B94" i="11"/>
  <c r="L93" i="11"/>
  <c r="J93" i="11"/>
  <c r="I93" i="11"/>
  <c r="H93" i="11"/>
  <c r="F93" i="11"/>
  <c r="E93" i="11"/>
  <c r="B93" i="11"/>
  <c r="L92" i="11"/>
  <c r="J92" i="11"/>
  <c r="I92" i="11"/>
  <c r="H92" i="11"/>
  <c r="F92" i="11"/>
  <c r="E92" i="11"/>
  <c r="B92" i="11"/>
  <c r="L91" i="11"/>
  <c r="J91" i="11"/>
  <c r="I91" i="11"/>
  <c r="H91" i="11"/>
  <c r="F91" i="11"/>
  <c r="E91" i="11"/>
  <c r="B91" i="11"/>
  <c r="L90" i="11"/>
  <c r="J90" i="11"/>
  <c r="I90" i="11"/>
  <c r="H90" i="11"/>
  <c r="F90" i="11"/>
  <c r="E90" i="11"/>
  <c r="B90" i="11"/>
  <c r="L89" i="11"/>
  <c r="J89" i="11"/>
  <c r="I89" i="11"/>
  <c r="H89" i="11"/>
  <c r="F89" i="11"/>
  <c r="E89" i="11"/>
  <c r="B89" i="11"/>
  <c r="L88" i="11"/>
  <c r="J88" i="11"/>
  <c r="I88" i="11"/>
  <c r="H88" i="11"/>
  <c r="F88" i="11"/>
  <c r="E88" i="11"/>
  <c r="B88" i="11"/>
  <c r="L87" i="11"/>
  <c r="J87" i="11"/>
  <c r="I87" i="11"/>
  <c r="H87" i="11"/>
  <c r="F87" i="11"/>
  <c r="E87" i="11"/>
  <c r="B87" i="11"/>
  <c r="L86" i="11"/>
  <c r="J86" i="11"/>
  <c r="I86" i="11"/>
  <c r="H86" i="11"/>
  <c r="F86" i="11"/>
  <c r="E86" i="11"/>
  <c r="B86" i="11"/>
  <c r="L85" i="11"/>
  <c r="J85" i="11"/>
  <c r="I85" i="11"/>
  <c r="H85" i="11"/>
  <c r="F85" i="11"/>
  <c r="E85" i="11"/>
  <c r="B85" i="11"/>
  <c r="L84" i="11"/>
  <c r="J84" i="11"/>
  <c r="I84" i="11"/>
  <c r="H84" i="11"/>
  <c r="F84" i="11"/>
  <c r="E84" i="11"/>
  <c r="B84" i="11"/>
  <c r="L83" i="11"/>
  <c r="J83" i="11"/>
  <c r="I83" i="11"/>
  <c r="H83" i="11"/>
  <c r="F83" i="11"/>
  <c r="E83" i="11"/>
  <c r="B83" i="11"/>
  <c r="L82" i="11"/>
  <c r="J82" i="11"/>
  <c r="I82" i="11"/>
  <c r="H82" i="11"/>
  <c r="F82" i="11"/>
  <c r="E82" i="11"/>
  <c r="B82" i="11"/>
  <c r="L81" i="11"/>
  <c r="J81" i="11"/>
  <c r="I81" i="11"/>
  <c r="H81" i="11"/>
  <c r="F81" i="11"/>
  <c r="E81" i="11"/>
  <c r="B81" i="11"/>
  <c r="L80" i="11"/>
  <c r="J80" i="11"/>
  <c r="I80" i="11"/>
  <c r="H80" i="11"/>
  <c r="F80" i="11"/>
  <c r="E80" i="11"/>
  <c r="B80" i="11"/>
  <c r="L79" i="11"/>
  <c r="J79" i="11"/>
  <c r="I79" i="11"/>
  <c r="H79" i="11"/>
  <c r="F79" i="11"/>
  <c r="E79" i="11"/>
  <c r="B79" i="11"/>
  <c r="L78" i="11"/>
  <c r="J78" i="11"/>
  <c r="I78" i="11"/>
  <c r="H78" i="11"/>
  <c r="F78" i="11"/>
  <c r="E78" i="11"/>
  <c r="B78" i="11"/>
  <c r="L77" i="11"/>
  <c r="J77" i="11"/>
  <c r="I77" i="11"/>
  <c r="H77" i="11"/>
  <c r="F77" i="11"/>
  <c r="E77" i="11"/>
  <c r="B77" i="11"/>
  <c r="L76" i="11"/>
  <c r="J76" i="11"/>
  <c r="I76" i="11"/>
  <c r="H76" i="11"/>
  <c r="F76" i="11"/>
  <c r="E76" i="11"/>
  <c r="B76" i="11"/>
  <c r="L75" i="11"/>
  <c r="J75" i="11"/>
  <c r="I75" i="11"/>
  <c r="H75" i="11"/>
  <c r="F75" i="11"/>
  <c r="E75" i="11"/>
  <c r="B75" i="11"/>
  <c r="L74" i="11"/>
  <c r="J74" i="11"/>
  <c r="I74" i="11"/>
  <c r="H74" i="11"/>
  <c r="F74" i="11"/>
  <c r="E74" i="11"/>
  <c r="B74" i="11"/>
  <c r="L73" i="11"/>
  <c r="J73" i="11"/>
  <c r="I73" i="11"/>
  <c r="H73" i="11"/>
  <c r="F73" i="11"/>
  <c r="E73" i="11"/>
  <c r="B73" i="11"/>
  <c r="L72" i="11"/>
  <c r="J72" i="11"/>
  <c r="I72" i="11"/>
  <c r="H72" i="11"/>
  <c r="F72" i="11"/>
  <c r="E72" i="11"/>
  <c r="B72" i="11"/>
  <c r="L71" i="11"/>
  <c r="J71" i="11"/>
  <c r="I71" i="11"/>
  <c r="H71" i="11"/>
  <c r="F71" i="11"/>
  <c r="E71" i="11"/>
  <c r="B71" i="11"/>
  <c r="L70" i="11"/>
  <c r="J70" i="11"/>
  <c r="I70" i="11"/>
  <c r="H70" i="11"/>
  <c r="F70" i="11"/>
  <c r="E70" i="11"/>
  <c r="B70" i="11"/>
  <c r="L69" i="11"/>
  <c r="J69" i="11"/>
  <c r="I69" i="11"/>
  <c r="H69" i="11"/>
  <c r="F69" i="11"/>
  <c r="E69" i="11"/>
  <c r="B69" i="11"/>
  <c r="L68" i="11"/>
  <c r="J68" i="11"/>
  <c r="I68" i="11"/>
  <c r="H68" i="11"/>
  <c r="F68" i="11"/>
  <c r="E68" i="11"/>
  <c r="B68" i="11"/>
  <c r="L67" i="11"/>
  <c r="J67" i="11"/>
  <c r="I67" i="11"/>
  <c r="H67" i="11"/>
  <c r="F67" i="11"/>
  <c r="E67" i="11"/>
  <c r="B67" i="11"/>
  <c r="L66" i="11"/>
  <c r="J66" i="11"/>
  <c r="I66" i="11"/>
  <c r="H66" i="11"/>
  <c r="F66" i="11"/>
  <c r="E66" i="11"/>
  <c r="B66" i="11"/>
  <c r="L65" i="11"/>
  <c r="J65" i="11"/>
  <c r="I65" i="11"/>
  <c r="H65" i="11"/>
  <c r="F65" i="11"/>
  <c r="E65" i="11"/>
  <c r="B65" i="11"/>
  <c r="L64" i="11"/>
  <c r="J64" i="11"/>
  <c r="I64" i="11"/>
  <c r="H64" i="11"/>
  <c r="F64" i="11"/>
  <c r="E64" i="11"/>
  <c r="B64" i="11"/>
  <c r="L63" i="11"/>
  <c r="J63" i="11"/>
  <c r="I63" i="11"/>
  <c r="H63" i="11"/>
  <c r="F63" i="11"/>
  <c r="E63" i="11"/>
  <c r="B63" i="11"/>
  <c r="L62" i="11"/>
  <c r="J62" i="11"/>
  <c r="I62" i="11"/>
  <c r="H62" i="11"/>
  <c r="F62" i="11"/>
  <c r="E62" i="11"/>
  <c r="B62" i="11"/>
  <c r="L61" i="11"/>
  <c r="J61" i="11"/>
  <c r="I61" i="11"/>
  <c r="H61" i="11"/>
  <c r="F61" i="11"/>
  <c r="E61" i="11"/>
  <c r="B61" i="11"/>
  <c r="L60" i="11"/>
  <c r="J60" i="11"/>
  <c r="I60" i="11"/>
  <c r="H60" i="11"/>
  <c r="F60" i="11"/>
  <c r="E60" i="11"/>
  <c r="B60" i="11"/>
  <c r="L59" i="11"/>
  <c r="J59" i="11"/>
  <c r="I59" i="11"/>
  <c r="H59" i="11"/>
  <c r="F59" i="11"/>
  <c r="E59" i="11"/>
  <c r="B59" i="11"/>
  <c r="L58" i="11"/>
  <c r="J58" i="11"/>
  <c r="I58" i="11"/>
  <c r="H58" i="11"/>
  <c r="F58" i="11"/>
  <c r="E58" i="11"/>
  <c r="B58" i="11"/>
  <c r="L57" i="11"/>
  <c r="J57" i="11"/>
  <c r="I57" i="11"/>
  <c r="H57" i="11"/>
  <c r="F57" i="11"/>
  <c r="E57" i="11"/>
  <c r="B57" i="11"/>
  <c r="L56" i="11"/>
  <c r="J56" i="11"/>
  <c r="I56" i="11"/>
  <c r="H56" i="11"/>
  <c r="F56" i="11"/>
  <c r="E56" i="11"/>
  <c r="B56" i="11"/>
  <c r="L55" i="11"/>
  <c r="J55" i="11"/>
  <c r="I55" i="11"/>
  <c r="H55" i="11"/>
  <c r="F55" i="11"/>
  <c r="E55" i="11"/>
  <c r="B55" i="11"/>
  <c r="L54" i="11"/>
  <c r="J54" i="11"/>
  <c r="I54" i="11"/>
  <c r="H54" i="11"/>
  <c r="F54" i="11"/>
  <c r="E54" i="11"/>
  <c r="B54" i="11"/>
  <c r="L53" i="11"/>
  <c r="J53" i="11"/>
  <c r="I53" i="11"/>
  <c r="H53" i="11"/>
  <c r="F53" i="11"/>
  <c r="E53" i="11"/>
  <c r="B53" i="11"/>
  <c r="L52" i="11"/>
  <c r="J52" i="11"/>
  <c r="I52" i="11"/>
  <c r="H52" i="11"/>
  <c r="F52" i="11"/>
  <c r="E52" i="11"/>
  <c r="B52" i="11"/>
  <c r="L51" i="11"/>
  <c r="J51" i="11"/>
  <c r="I51" i="11"/>
  <c r="H51" i="11"/>
  <c r="F51" i="11"/>
  <c r="E51" i="11"/>
  <c r="B51" i="11"/>
  <c r="L50" i="11"/>
  <c r="J50" i="11"/>
  <c r="I50" i="11"/>
  <c r="H50" i="11"/>
  <c r="F50" i="11"/>
  <c r="E50" i="11"/>
  <c r="B50" i="11"/>
  <c r="L49" i="11"/>
  <c r="J49" i="11"/>
  <c r="I49" i="11"/>
  <c r="H49" i="11"/>
  <c r="F49" i="11"/>
  <c r="E49" i="11"/>
  <c r="B49" i="11"/>
  <c r="L48" i="11"/>
  <c r="J48" i="11"/>
  <c r="I48" i="11"/>
  <c r="H48" i="11"/>
  <c r="F48" i="11"/>
  <c r="E48" i="11"/>
  <c r="B48" i="11"/>
  <c r="L47" i="11"/>
  <c r="J47" i="11"/>
  <c r="I47" i="11"/>
  <c r="H47" i="11"/>
  <c r="F47" i="11"/>
  <c r="E47" i="11"/>
  <c r="B47" i="11"/>
  <c r="L46" i="11"/>
  <c r="J46" i="11"/>
  <c r="I46" i="11"/>
  <c r="H46" i="11"/>
  <c r="F46" i="11"/>
  <c r="E46" i="11"/>
  <c r="B46" i="11"/>
  <c r="L45" i="11"/>
  <c r="J45" i="11"/>
  <c r="I45" i="11"/>
  <c r="H45" i="11"/>
  <c r="F45" i="11"/>
  <c r="E45" i="11"/>
  <c r="B45" i="11"/>
  <c r="L44" i="11"/>
  <c r="J44" i="11"/>
  <c r="I44" i="11"/>
  <c r="H44" i="11"/>
  <c r="F44" i="11"/>
  <c r="E44" i="11"/>
  <c r="B44" i="11"/>
  <c r="L43" i="11"/>
  <c r="J43" i="11"/>
  <c r="I43" i="11"/>
  <c r="H43" i="11"/>
  <c r="F43" i="11"/>
  <c r="E43" i="11"/>
  <c r="B43" i="11"/>
  <c r="L42" i="11"/>
  <c r="J42" i="11"/>
  <c r="I42" i="11"/>
  <c r="H42" i="11"/>
  <c r="F42" i="11"/>
  <c r="E42" i="11"/>
  <c r="B42" i="11"/>
  <c r="L41" i="11"/>
  <c r="J41" i="11"/>
  <c r="I41" i="11"/>
  <c r="H41" i="11"/>
  <c r="F41" i="11"/>
  <c r="E41" i="11"/>
  <c r="B41" i="11"/>
  <c r="L40" i="11"/>
  <c r="J40" i="11"/>
  <c r="I40" i="11"/>
  <c r="H40" i="11"/>
  <c r="F40" i="11"/>
  <c r="E40" i="11"/>
  <c r="B40" i="11"/>
  <c r="L39" i="11"/>
  <c r="J39" i="11"/>
  <c r="I39" i="11"/>
  <c r="H39" i="11"/>
  <c r="F39" i="11"/>
  <c r="E39" i="11"/>
  <c r="B39" i="11"/>
  <c r="L38" i="11"/>
  <c r="J38" i="11"/>
  <c r="I38" i="11"/>
  <c r="H38" i="11"/>
  <c r="F38" i="11"/>
  <c r="E38" i="11"/>
  <c r="B38" i="11"/>
  <c r="L37" i="11"/>
  <c r="J37" i="11"/>
  <c r="I37" i="11"/>
  <c r="H37" i="11"/>
  <c r="F37" i="11"/>
  <c r="E37" i="11"/>
  <c r="B37" i="11"/>
  <c r="L36" i="11"/>
  <c r="J36" i="11"/>
  <c r="I36" i="11"/>
  <c r="H36" i="11"/>
  <c r="F36" i="11"/>
  <c r="E36" i="11"/>
  <c r="B36" i="11"/>
  <c r="L35" i="11"/>
  <c r="J35" i="11"/>
  <c r="I35" i="11"/>
  <c r="H35" i="11"/>
  <c r="F35" i="11"/>
  <c r="E35" i="11"/>
  <c r="B35" i="11"/>
  <c r="L34" i="11"/>
  <c r="J34" i="11"/>
  <c r="I34" i="11"/>
  <c r="H34" i="11"/>
  <c r="F34" i="11"/>
  <c r="E34" i="11"/>
  <c r="B34" i="11"/>
  <c r="L33" i="11"/>
  <c r="J33" i="11"/>
  <c r="I33" i="11"/>
  <c r="H33" i="11"/>
  <c r="F33" i="11"/>
  <c r="E33" i="11"/>
  <c r="B33" i="11"/>
  <c r="L32" i="11"/>
  <c r="J32" i="11"/>
  <c r="I32" i="11"/>
  <c r="H32" i="11"/>
  <c r="F32" i="11"/>
  <c r="E32" i="11"/>
  <c r="B32" i="11"/>
  <c r="L31" i="11"/>
  <c r="J31" i="11"/>
  <c r="I31" i="11"/>
  <c r="H31" i="11"/>
  <c r="F31" i="11"/>
  <c r="E31" i="11"/>
  <c r="B31" i="11"/>
  <c r="L30" i="11"/>
  <c r="J30" i="11"/>
  <c r="I30" i="11"/>
  <c r="H30" i="11"/>
  <c r="F30" i="11"/>
  <c r="E30" i="11"/>
  <c r="B30" i="11"/>
  <c r="L29" i="11"/>
  <c r="J29" i="11"/>
  <c r="I29" i="11"/>
  <c r="H29" i="11"/>
  <c r="F29" i="11"/>
  <c r="E29" i="11"/>
  <c r="B29" i="11"/>
  <c r="L28" i="11"/>
  <c r="J28" i="11"/>
  <c r="I28" i="11"/>
  <c r="H28" i="11"/>
  <c r="F28" i="11"/>
  <c r="E28" i="11"/>
  <c r="B28" i="11"/>
  <c r="L27" i="11"/>
  <c r="J27" i="11"/>
  <c r="I27" i="11"/>
  <c r="H27" i="11"/>
  <c r="F27" i="11"/>
  <c r="E27" i="11"/>
  <c r="B27" i="11"/>
  <c r="L26" i="11"/>
  <c r="J26" i="11"/>
  <c r="I26" i="11"/>
  <c r="H26" i="11"/>
  <c r="F26" i="11"/>
  <c r="E26" i="11"/>
  <c r="B26" i="11"/>
  <c r="L25" i="11"/>
  <c r="J25" i="11"/>
  <c r="I25" i="11"/>
  <c r="H25" i="11"/>
  <c r="F25" i="11"/>
  <c r="E25" i="11"/>
  <c r="B25" i="11"/>
  <c r="L24" i="11"/>
  <c r="J24" i="11"/>
  <c r="I24" i="11"/>
  <c r="H24" i="11"/>
  <c r="F24" i="11"/>
  <c r="E24" i="11"/>
  <c r="B24" i="11"/>
  <c r="L23" i="11"/>
  <c r="J23" i="11"/>
  <c r="I23" i="11"/>
  <c r="H23" i="11"/>
  <c r="F23" i="11"/>
  <c r="E23" i="11"/>
  <c r="B23" i="11"/>
  <c r="L22" i="11"/>
  <c r="J22" i="11"/>
  <c r="I22" i="11"/>
  <c r="H22" i="11"/>
  <c r="F22" i="11"/>
  <c r="E22" i="11"/>
  <c r="B22" i="11"/>
  <c r="L21" i="11"/>
  <c r="J21" i="11"/>
  <c r="I21" i="11"/>
  <c r="H21" i="11"/>
  <c r="F21" i="11"/>
  <c r="E21" i="11"/>
  <c r="B21" i="11"/>
  <c r="L20" i="11"/>
  <c r="J20" i="11"/>
  <c r="I20" i="11"/>
  <c r="H20" i="11"/>
  <c r="F20" i="11"/>
  <c r="E20" i="11"/>
  <c r="B20" i="11"/>
  <c r="L19" i="11"/>
  <c r="J19" i="11"/>
  <c r="I19" i="11"/>
  <c r="H19" i="11"/>
  <c r="F19" i="11"/>
  <c r="E19" i="11"/>
  <c r="B19" i="11"/>
  <c r="L18" i="11"/>
  <c r="J18" i="11"/>
  <c r="I18" i="11"/>
  <c r="H18" i="11"/>
  <c r="F18" i="11"/>
  <c r="E18" i="11"/>
  <c r="B18" i="11"/>
  <c r="L17" i="11"/>
  <c r="J17" i="11"/>
  <c r="I17" i="11"/>
  <c r="H17" i="11"/>
  <c r="F17" i="11"/>
  <c r="E17" i="11"/>
  <c r="B17" i="11"/>
  <c r="L16" i="11"/>
  <c r="J16" i="11"/>
  <c r="I16" i="11"/>
  <c r="H16" i="11"/>
  <c r="F16" i="11"/>
  <c r="E16" i="11"/>
  <c r="B16" i="11"/>
  <c r="L15" i="11"/>
  <c r="J15" i="11"/>
  <c r="I15" i="11"/>
  <c r="H15" i="11"/>
  <c r="F15" i="11"/>
  <c r="E15" i="11"/>
  <c r="B15" i="11"/>
  <c r="L14" i="11"/>
  <c r="J14" i="11"/>
  <c r="I14" i="11"/>
  <c r="H14" i="11"/>
  <c r="F14" i="11"/>
  <c r="E14" i="11"/>
  <c r="B14" i="11"/>
  <c r="L13" i="11"/>
  <c r="J13" i="11"/>
  <c r="I13" i="11"/>
  <c r="H13" i="11"/>
  <c r="F13" i="11"/>
  <c r="E13" i="11"/>
  <c r="B13" i="11"/>
  <c r="L12" i="11"/>
  <c r="J12" i="11"/>
  <c r="I12" i="11"/>
  <c r="H12" i="11"/>
  <c r="F12" i="11"/>
  <c r="E12" i="11"/>
  <c r="B12" i="11"/>
  <c r="L11" i="11"/>
  <c r="J11" i="11"/>
  <c r="I11" i="11"/>
  <c r="H11" i="11"/>
  <c r="F11" i="11"/>
  <c r="E11" i="11"/>
  <c r="B11" i="11"/>
  <c r="L10" i="11"/>
  <c r="J10" i="11"/>
  <c r="I10" i="11"/>
  <c r="H10" i="11"/>
  <c r="F10" i="11"/>
  <c r="E10" i="11"/>
  <c r="B10" i="11"/>
  <c r="L9" i="11"/>
  <c r="J9" i="11"/>
  <c r="I9" i="11"/>
  <c r="H9" i="11"/>
  <c r="F9" i="11"/>
  <c r="E9" i="11"/>
  <c r="B9" i="11"/>
  <c r="L8" i="11"/>
  <c r="J8" i="11"/>
  <c r="I8" i="11"/>
  <c r="H8" i="11"/>
  <c r="F8" i="11"/>
  <c r="E8" i="11"/>
  <c r="B8" i="11"/>
  <c r="L7" i="11"/>
  <c r="J7" i="11"/>
  <c r="I7" i="11"/>
  <c r="H7" i="11"/>
  <c r="F7" i="11"/>
  <c r="E7" i="11"/>
  <c r="B7" i="11"/>
  <c r="L6" i="11"/>
  <c r="J6" i="11"/>
  <c r="I6" i="11"/>
  <c r="H6" i="11"/>
  <c r="F6" i="11"/>
  <c r="E6" i="11"/>
  <c r="B6" i="11"/>
  <c r="AT67" i="10"/>
  <c r="AS67" i="10"/>
  <c r="AR67" i="10"/>
  <c r="AQ67" i="10"/>
  <c r="AP67" i="10"/>
  <c r="AO67" i="10"/>
  <c r="AN67" i="10"/>
  <c r="AM67" i="10"/>
  <c r="AL67" i="10"/>
  <c r="AK67" i="10"/>
  <c r="AJ67" i="10"/>
  <c r="AI67" i="10"/>
  <c r="AH67" i="10"/>
  <c r="AG67" i="10"/>
  <c r="AF67" i="10"/>
  <c r="AE67" i="10"/>
  <c r="AD67" i="10"/>
  <c r="AC67" i="10"/>
  <c r="AB67" i="10"/>
  <c r="AA67" i="10"/>
  <c r="Z67" i="10"/>
  <c r="Y67" i="10"/>
  <c r="X67" i="10"/>
  <c r="W67" i="10"/>
  <c r="V67" i="10"/>
  <c r="U67" i="10"/>
  <c r="T67" i="10"/>
  <c r="S67" i="10"/>
  <c r="R67" i="10"/>
  <c r="Q67" i="10"/>
  <c r="P67" i="10"/>
  <c r="O67" i="10"/>
  <c r="N67" i="10"/>
  <c r="M67" i="10"/>
  <c r="L67" i="10"/>
  <c r="K67" i="10"/>
  <c r="J67" i="10"/>
  <c r="I67" i="10"/>
  <c r="H67" i="10"/>
  <c r="G67" i="10"/>
  <c r="F67" i="10"/>
  <c r="E67" i="10"/>
  <c r="D67" i="10"/>
  <c r="C67" i="10"/>
  <c r="AT66" i="10"/>
  <c r="AS66" i="10"/>
  <c r="AR66" i="10"/>
  <c r="AQ66" i="10"/>
  <c r="AP66" i="10"/>
  <c r="AO66" i="10"/>
  <c r="AN66" i="10"/>
  <c r="AM66" i="10"/>
  <c r="AL66" i="10"/>
  <c r="AK66" i="10"/>
  <c r="AJ66" i="10"/>
  <c r="AI66" i="10"/>
  <c r="AH66" i="10"/>
  <c r="AG66" i="10"/>
  <c r="AF66" i="10"/>
  <c r="AE66" i="10"/>
  <c r="AD66" i="10"/>
  <c r="AC66" i="10"/>
  <c r="AB66" i="10"/>
  <c r="AA66" i="10"/>
  <c r="Z66" i="10"/>
  <c r="Y66" i="10"/>
  <c r="X66" i="10"/>
  <c r="W66" i="10"/>
  <c r="V66" i="10"/>
  <c r="U66" i="10"/>
  <c r="T66" i="10"/>
  <c r="S66" i="10"/>
  <c r="R66" i="10"/>
  <c r="Q66" i="10"/>
  <c r="P66" i="10"/>
  <c r="O66" i="10"/>
  <c r="N66" i="10"/>
  <c r="M66" i="10"/>
  <c r="L66" i="10"/>
  <c r="K66" i="10"/>
  <c r="J66" i="10"/>
  <c r="I66" i="10"/>
  <c r="H66" i="10"/>
  <c r="G66" i="10"/>
  <c r="F66" i="10"/>
  <c r="E66" i="10"/>
  <c r="D66" i="10"/>
  <c r="C66" i="10"/>
  <c r="AT65" i="10"/>
  <c r="AS65" i="10"/>
  <c r="AR65" i="10"/>
  <c r="AQ65" i="10"/>
  <c r="AP65" i="10"/>
  <c r="AO65" i="10"/>
  <c r="AN65" i="10"/>
  <c r="AM65" i="10"/>
  <c r="AL65" i="10"/>
  <c r="AK65" i="10"/>
  <c r="AJ65" i="10"/>
  <c r="AI65" i="10"/>
  <c r="AH65" i="10"/>
  <c r="AG65" i="10"/>
  <c r="AF65" i="10"/>
  <c r="AE65" i="10"/>
  <c r="AD65" i="10"/>
  <c r="AC65" i="10"/>
  <c r="AB65" i="10"/>
  <c r="AA65" i="10"/>
  <c r="Z65" i="10"/>
  <c r="Y65" i="10"/>
  <c r="X65" i="10"/>
  <c r="W65" i="10"/>
  <c r="V65" i="10"/>
  <c r="U65" i="10"/>
  <c r="T65" i="10"/>
  <c r="S65" i="10"/>
  <c r="R65" i="10"/>
  <c r="Q65" i="10"/>
  <c r="P65" i="10"/>
  <c r="O65" i="10"/>
  <c r="N65" i="10"/>
  <c r="M65" i="10"/>
  <c r="L65" i="10"/>
  <c r="K65" i="10"/>
  <c r="J65" i="10"/>
  <c r="I65" i="10"/>
  <c r="H65" i="10"/>
  <c r="G65" i="10"/>
  <c r="F65" i="10"/>
  <c r="E65" i="10"/>
  <c r="D65" i="10"/>
  <c r="C65" i="10"/>
  <c r="AT64" i="10"/>
  <c r="AS64" i="10"/>
  <c r="AR64" i="10"/>
  <c r="AQ64" i="10"/>
  <c r="AP64" i="10"/>
  <c r="AO64" i="10"/>
  <c r="AN64" i="10"/>
  <c r="AM64" i="10"/>
  <c r="AL64" i="10"/>
  <c r="AK64" i="10"/>
  <c r="AJ64" i="10"/>
  <c r="AI64" i="10"/>
  <c r="AH64" i="10"/>
  <c r="AG64" i="10"/>
  <c r="AF64" i="10"/>
  <c r="AE64" i="10"/>
  <c r="AD64" i="10"/>
  <c r="AC64" i="10"/>
  <c r="AB64" i="10"/>
  <c r="AA64" i="10"/>
  <c r="Z64" i="10"/>
  <c r="Y64" i="10"/>
  <c r="X64" i="10"/>
  <c r="W64" i="10"/>
  <c r="V64" i="10"/>
  <c r="U64" i="10"/>
  <c r="T64" i="10"/>
  <c r="S64" i="10"/>
  <c r="R64" i="10"/>
  <c r="Q64" i="10"/>
  <c r="P64" i="10"/>
  <c r="O64" i="10"/>
  <c r="N64" i="10"/>
  <c r="M64" i="10"/>
  <c r="L64" i="10"/>
  <c r="K64" i="10"/>
  <c r="J64" i="10"/>
  <c r="I64" i="10"/>
  <c r="H64" i="10"/>
  <c r="G64" i="10"/>
  <c r="F64" i="10"/>
  <c r="E64" i="10"/>
  <c r="D64" i="10"/>
  <c r="C64" i="10"/>
  <c r="AT63" i="10"/>
  <c r="AS63" i="10"/>
  <c r="AR63" i="10"/>
  <c r="AQ63" i="10"/>
  <c r="AP63" i="10"/>
  <c r="AO63" i="10"/>
  <c r="AN63" i="10"/>
  <c r="AM63" i="10"/>
  <c r="AL63" i="10"/>
  <c r="AK63" i="10"/>
  <c r="AJ63" i="10"/>
  <c r="AI63" i="10"/>
  <c r="AH63" i="10"/>
  <c r="AG63" i="10"/>
  <c r="AF63" i="10"/>
  <c r="AE63" i="10"/>
  <c r="AD63" i="10"/>
  <c r="AC63" i="10"/>
  <c r="AB63" i="10"/>
  <c r="AA63" i="10"/>
  <c r="Z63" i="10"/>
  <c r="Y63" i="10"/>
  <c r="X63" i="10"/>
  <c r="W63" i="10"/>
  <c r="V63" i="10"/>
  <c r="U63" i="10"/>
  <c r="T63" i="10"/>
  <c r="S63" i="10"/>
  <c r="R63" i="10"/>
  <c r="Q63" i="10"/>
  <c r="P63" i="10"/>
  <c r="O63" i="10"/>
  <c r="N63" i="10"/>
  <c r="M63" i="10"/>
  <c r="L63" i="10"/>
  <c r="K63" i="10"/>
  <c r="J63" i="10"/>
  <c r="I63" i="10"/>
  <c r="H63" i="10"/>
  <c r="G63" i="10"/>
  <c r="F63" i="10"/>
  <c r="E63" i="10"/>
  <c r="D63" i="10"/>
  <c r="C63" i="10"/>
  <c r="AT62" i="10"/>
  <c r="AS62" i="10"/>
  <c r="AR62" i="10"/>
  <c r="AQ62" i="10"/>
  <c r="AP62" i="10"/>
  <c r="AO62" i="10"/>
  <c r="AN62" i="10"/>
  <c r="AM62" i="10"/>
  <c r="AL62" i="10"/>
  <c r="AK62" i="10"/>
  <c r="AJ62" i="10"/>
  <c r="AI62" i="10"/>
  <c r="AH62" i="10"/>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E62" i="10"/>
  <c r="D62" i="10"/>
  <c r="C62" i="10"/>
  <c r="AT61" i="10"/>
  <c r="AS61" i="10"/>
  <c r="AR61" i="10"/>
  <c r="AQ61" i="10"/>
  <c r="AP61" i="10"/>
  <c r="AO61" i="10"/>
  <c r="AN61" i="10"/>
  <c r="AM61" i="10"/>
  <c r="AL61" i="10"/>
  <c r="AK61" i="10"/>
  <c r="AJ61" i="10"/>
  <c r="AI61" i="10"/>
  <c r="AH61" i="10"/>
  <c r="AG61" i="10"/>
  <c r="AF61" i="10"/>
  <c r="AE61" i="10"/>
  <c r="AD61" i="10"/>
  <c r="AC61" i="10"/>
  <c r="AB61" i="10"/>
  <c r="AA61" i="10"/>
  <c r="Z61" i="10"/>
  <c r="Y61" i="10"/>
  <c r="X61" i="10"/>
  <c r="W61" i="10"/>
  <c r="V61" i="10"/>
  <c r="U61" i="10"/>
  <c r="T61" i="10"/>
  <c r="S61" i="10"/>
  <c r="R61" i="10"/>
  <c r="Q61" i="10"/>
  <c r="P61" i="10"/>
  <c r="O61" i="10"/>
  <c r="N61" i="10"/>
  <c r="M61" i="10"/>
  <c r="L61" i="10"/>
  <c r="K61" i="10"/>
  <c r="J61" i="10"/>
  <c r="I61" i="10"/>
  <c r="H61" i="10"/>
  <c r="G61" i="10"/>
  <c r="F61" i="10"/>
  <c r="E61" i="10"/>
  <c r="D61" i="10"/>
  <c r="C61" i="10"/>
  <c r="AT60" i="10"/>
  <c r="AS60" i="10"/>
  <c r="AR60" i="10"/>
  <c r="AQ60" i="10"/>
  <c r="AP60" i="10"/>
  <c r="AO60" i="10"/>
  <c r="AN60" i="10"/>
  <c r="AM60" i="10"/>
  <c r="AL60" i="10"/>
  <c r="AK60" i="10"/>
  <c r="AJ60" i="10"/>
  <c r="AI60" i="10"/>
  <c r="AH60" i="10"/>
  <c r="AG60" i="10"/>
  <c r="AF60" i="10"/>
  <c r="AE60" i="10"/>
  <c r="AD60" i="10"/>
  <c r="AC60" i="10"/>
  <c r="AB60" i="10"/>
  <c r="AA60" i="10"/>
  <c r="Z60" i="10"/>
  <c r="Y60" i="10"/>
  <c r="X60" i="10"/>
  <c r="W60" i="10"/>
  <c r="V60" i="10"/>
  <c r="U60" i="10"/>
  <c r="T60" i="10"/>
  <c r="S60" i="10"/>
  <c r="R60" i="10"/>
  <c r="Q60" i="10"/>
  <c r="P60" i="10"/>
  <c r="O60" i="10"/>
  <c r="N60" i="10"/>
  <c r="M60" i="10"/>
  <c r="L60" i="10"/>
  <c r="K60" i="10"/>
  <c r="J60" i="10"/>
  <c r="I60" i="10"/>
  <c r="H60" i="10"/>
  <c r="G60" i="10"/>
  <c r="F60" i="10"/>
  <c r="E60" i="10"/>
  <c r="D60" i="10"/>
  <c r="C60" i="10"/>
  <c r="AT59" i="10"/>
  <c r="AS59" i="10"/>
  <c r="AR59" i="10"/>
  <c r="AQ59" i="10"/>
  <c r="AP59" i="10"/>
  <c r="AO59" i="10"/>
  <c r="AN59" i="10"/>
  <c r="AM59" i="10"/>
  <c r="AL59" i="10"/>
  <c r="AK59" i="10"/>
  <c r="AJ59" i="10"/>
  <c r="AI59" i="10"/>
  <c r="AH59" i="10"/>
  <c r="AG59" i="10"/>
  <c r="AF59" i="10"/>
  <c r="AE59" i="10"/>
  <c r="AD59" i="10"/>
  <c r="AC59" i="10"/>
  <c r="AB59" i="10"/>
  <c r="AA59" i="10"/>
  <c r="Z59" i="10"/>
  <c r="Y59" i="10"/>
  <c r="X59" i="10"/>
  <c r="W59" i="10"/>
  <c r="V59" i="10"/>
  <c r="U59" i="10"/>
  <c r="T59" i="10"/>
  <c r="S59" i="10"/>
  <c r="R59" i="10"/>
  <c r="Q59" i="10"/>
  <c r="P59" i="10"/>
  <c r="O59" i="10"/>
  <c r="N59" i="10"/>
  <c r="M59" i="10"/>
  <c r="L59" i="10"/>
  <c r="K59" i="10"/>
  <c r="J59" i="10"/>
  <c r="I59" i="10"/>
  <c r="H59" i="10"/>
  <c r="G59" i="10"/>
  <c r="F59" i="10"/>
  <c r="E59" i="10"/>
  <c r="D59" i="10"/>
  <c r="C59" i="10"/>
  <c r="AT58" i="10"/>
  <c r="AS58" i="10"/>
  <c r="AR58" i="10"/>
  <c r="AQ58" i="10"/>
  <c r="AP58" i="10"/>
  <c r="AO58" i="10"/>
  <c r="AN58" i="10"/>
  <c r="AM58" i="10"/>
  <c r="AL58" i="10"/>
  <c r="AK58" i="10"/>
  <c r="AJ58" i="10"/>
  <c r="AI58" i="10"/>
  <c r="AH58" i="10"/>
  <c r="AG58" i="10"/>
  <c r="AF58" i="10"/>
  <c r="AE58" i="10"/>
  <c r="AD58" i="10"/>
  <c r="AC58" i="10"/>
  <c r="AB58" i="10"/>
  <c r="AA58" i="10"/>
  <c r="Z58" i="10"/>
  <c r="Y58" i="10"/>
  <c r="X58" i="10"/>
  <c r="W58" i="10"/>
  <c r="V58" i="10"/>
  <c r="U58" i="10"/>
  <c r="T58" i="10"/>
  <c r="S58" i="10"/>
  <c r="R58" i="10"/>
  <c r="Q58" i="10"/>
  <c r="P58" i="10"/>
  <c r="O58" i="10"/>
  <c r="N58" i="10"/>
  <c r="M58" i="10"/>
  <c r="L58" i="10"/>
  <c r="K58" i="10"/>
  <c r="J58" i="10"/>
  <c r="I58" i="10"/>
  <c r="H58" i="10"/>
  <c r="G58" i="10"/>
  <c r="F58" i="10"/>
  <c r="E58" i="10"/>
  <c r="D58" i="10"/>
  <c r="C58" i="10"/>
  <c r="AT57" i="10"/>
  <c r="AS57" i="10"/>
  <c r="AR57" i="10"/>
  <c r="AQ57" i="10"/>
  <c r="AP57" i="10"/>
  <c r="AO57" i="10"/>
  <c r="AN57" i="10"/>
  <c r="AM57" i="10"/>
  <c r="AL57" i="10"/>
  <c r="AK57" i="10"/>
  <c r="AJ57" i="10"/>
  <c r="AI57" i="10"/>
  <c r="AH57" i="10"/>
  <c r="AG57" i="10"/>
  <c r="AF57" i="10"/>
  <c r="AE57" i="10"/>
  <c r="AD57" i="10"/>
  <c r="AC57" i="10"/>
  <c r="AB57" i="10"/>
  <c r="AA57" i="10"/>
  <c r="Z57" i="10"/>
  <c r="Y57" i="10"/>
  <c r="X57" i="10"/>
  <c r="W57" i="10"/>
  <c r="V57" i="10"/>
  <c r="U57" i="10"/>
  <c r="T57" i="10"/>
  <c r="S57" i="10"/>
  <c r="R57" i="10"/>
  <c r="Q57" i="10"/>
  <c r="P57" i="10"/>
  <c r="O57" i="10"/>
  <c r="N57" i="10"/>
  <c r="M57" i="10"/>
  <c r="L57" i="10"/>
  <c r="K57" i="10"/>
  <c r="J57" i="10"/>
  <c r="I57" i="10"/>
  <c r="H57" i="10"/>
  <c r="G57" i="10"/>
  <c r="F57" i="10"/>
  <c r="E57" i="10"/>
  <c r="D57" i="10"/>
  <c r="C57" i="10"/>
  <c r="AT56" i="10"/>
  <c r="AS56" i="10"/>
  <c r="AR56" i="10"/>
  <c r="AQ56" i="10"/>
  <c r="AP56" i="10"/>
  <c r="AO56" i="10"/>
  <c r="AN56" i="10"/>
  <c r="AM56" i="10"/>
  <c r="AL56" i="10"/>
  <c r="AK56" i="10"/>
  <c r="AJ56" i="10"/>
  <c r="AI56" i="10"/>
  <c r="AH56" i="10"/>
  <c r="AG56" i="10"/>
  <c r="AF56" i="10"/>
  <c r="AE56" i="10"/>
  <c r="AD56" i="10"/>
  <c r="AC56" i="10"/>
  <c r="AB56" i="10"/>
  <c r="AA56" i="10"/>
  <c r="Z56" i="10"/>
  <c r="Y56" i="10"/>
  <c r="X56" i="10"/>
  <c r="W56" i="10"/>
  <c r="V56" i="10"/>
  <c r="U56" i="10"/>
  <c r="T56" i="10"/>
  <c r="S56" i="10"/>
  <c r="R56" i="10"/>
  <c r="Q56" i="10"/>
  <c r="P56" i="10"/>
  <c r="O56" i="10"/>
  <c r="N56" i="10"/>
  <c r="M56" i="10"/>
  <c r="L56" i="10"/>
  <c r="K56" i="10"/>
  <c r="J56" i="10"/>
  <c r="I56" i="10"/>
  <c r="H56" i="10"/>
  <c r="G56" i="10"/>
  <c r="F56" i="10"/>
  <c r="E56" i="10"/>
  <c r="D56" i="10"/>
  <c r="C56" i="10"/>
  <c r="AT55" i="10"/>
  <c r="AS55" i="10"/>
  <c r="AR55" i="10"/>
  <c r="AQ55" i="10"/>
  <c r="AP55" i="10"/>
  <c r="AO55"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E55" i="10"/>
  <c r="D55" i="10"/>
  <c r="C55" i="10"/>
  <c r="AT54" i="10"/>
  <c r="AS54" i="10"/>
  <c r="AR54" i="10"/>
  <c r="AQ54" i="10"/>
  <c r="AP54" i="10"/>
  <c r="AO54" i="10"/>
  <c r="AN54" i="10"/>
  <c r="AM54" i="10"/>
  <c r="AL54" i="10"/>
  <c r="AK54" i="10"/>
  <c r="AJ54" i="10"/>
  <c r="AI54" i="10"/>
  <c r="AH54" i="10"/>
  <c r="AG54" i="10"/>
  <c r="AF54" i="10"/>
  <c r="AE54" i="10"/>
  <c r="AD54" i="10"/>
  <c r="AC54" i="10"/>
  <c r="AB54" i="10"/>
  <c r="AA54" i="10"/>
  <c r="Z54" i="10"/>
  <c r="Y54" i="10"/>
  <c r="X54" i="10"/>
  <c r="W54" i="10"/>
  <c r="V54" i="10"/>
  <c r="U54" i="10"/>
  <c r="T54" i="10"/>
  <c r="S54" i="10"/>
  <c r="R54" i="10"/>
  <c r="Q54" i="10"/>
  <c r="P54" i="10"/>
  <c r="O54" i="10"/>
  <c r="N54" i="10"/>
  <c r="M54" i="10"/>
  <c r="L54" i="10"/>
  <c r="K54" i="10"/>
  <c r="J54" i="10"/>
  <c r="I54" i="10"/>
  <c r="H54" i="10"/>
  <c r="G54" i="10"/>
  <c r="F54" i="10"/>
  <c r="E54" i="10"/>
  <c r="D54" i="10"/>
  <c r="C54" i="10"/>
  <c r="AT53" i="10"/>
  <c r="AS53" i="10"/>
  <c r="AR53" i="10"/>
  <c r="AQ53" i="10"/>
  <c r="AP53" i="10"/>
  <c r="AO53" i="10"/>
  <c r="AN53" i="10"/>
  <c r="AM53" i="10"/>
  <c r="AL53" i="10"/>
  <c r="AK53" i="10"/>
  <c r="AJ53" i="10"/>
  <c r="AI53" i="10"/>
  <c r="AH53" i="10"/>
  <c r="AG53" i="10"/>
  <c r="AF53" i="10"/>
  <c r="AE53" i="10"/>
  <c r="AD53" i="10"/>
  <c r="AC53" i="10"/>
  <c r="AB53" i="10"/>
  <c r="AA53" i="10"/>
  <c r="Z53" i="10"/>
  <c r="Y53" i="10"/>
  <c r="X53" i="10"/>
  <c r="W53" i="10"/>
  <c r="V53" i="10"/>
  <c r="U53" i="10"/>
  <c r="T53" i="10"/>
  <c r="S53" i="10"/>
  <c r="R53" i="10"/>
  <c r="Q53" i="10"/>
  <c r="P53" i="10"/>
  <c r="O53" i="10"/>
  <c r="N53" i="10"/>
  <c r="M53" i="10"/>
  <c r="L53" i="10"/>
  <c r="K53" i="10"/>
  <c r="J53" i="10"/>
  <c r="I53" i="10"/>
  <c r="H53" i="10"/>
  <c r="G53" i="10"/>
  <c r="F53" i="10"/>
  <c r="E53" i="10"/>
  <c r="D53" i="10"/>
  <c r="C53" i="10"/>
  <c r="AT52" i="10"/>
  <c r="AS52" i="10"/>
  <c r="AR52" i="10"/>
  <c r="AQ52" i="10"/>
  <c r="AP52" i="10"/>
  <c r="AO52" i="10"/>
  <c r="AN52" i="10"/>
  <c r="AM52" i="10"/>
  <c r="AL52" i="10"/>
  <c r="AK52" i="10"/>
  <c r="AJ52" i="10"/>
  <c r="AI52" i="10"/>
  <c r="AH52" i="10"/>
  <c r="AG52" i="10"/>
  <c r="AF52" i="10"/>
  <c r="AE52" i="10"/>
  <c r="AD52" i="10"/>
  <c r="AC52" i="10"/>
  <c r="AB52" i="10"/>
  <c r="AA52" i="10"/>
  <c r="Z52" i="10"/>
  <c r="Y52" i="10"/>
  <c r="X52" i="10"/>
  <c r="W52" i="10"/>
  <c r="V52" i="10"/>
  <c r="U52" i="10"/>
  <c r="T52" i="10"/>
  <c r="S52" i="10"/>
  <c r="R52" i="10"/>
  <c r="Q52" i="10"/>
  <c r="P52" i="10"/>
  <c r="O52" i="10"/>
  <c r="N52" i="10"/>
  <c r="M52" i="10"/>
  <c r="L52" i="10"/>
  <c r="K52" i="10"/>
  <c r="J52" i="10"/>
  <c r="I52" i="10"/>
  <c r="H52" i="10"/>
  <c r="G52" i="10"/>
  <c r="F52" i="10"/>
  <c r="E52" i="10"/>
  <c r="D52" i="10"/>
  <c r="C52" i="10"/>
  <c r="AT51" i="10"/>
  <c r="AS51" i="10"/>
  <c r="AR51" i="10"/>
  <c r="AQ51" i="10"/>
  <c r="AP51" i="10"/>
  <c r="AO51" i="10"/>
  <c r="AN51" i="10"/>
  <c r="AM51" i="10"/>
  <c r="AL51" i="10"/>
  <c r="AK51" i="10"/>
  <c r="AJ51" i="10"/>
  <c r="AI51" i="10"/>
  <c r="AH51" i="10"/>
  <c r="AG51" i="10"/>
  <c r="AF51" i="10"/>
  <c r="AE51" i="10"/>
  <c r="AD51" i="10"/>
  <c r="AC51" i="10"/>
  <c r="AB51" i="10"/>
  <c r="AA51" i="10"/>
  <c r="Z51" i="10"/>
  <c r="Y51" i="10"/>
  <c r="X51" i="10"/>
  <c r="W51" i="10"/>
  <c r="V51" i="10"/>
  <c r="U51" i="10"/>
  <c r="T51" i="10"/>
  <c r="S51" i="10"/>
  <c r="R51" i="10"/>
  <c r="Q51" i="10"/>
  <c r="P51" i="10"/>
  <c r="O51" i="10"/>
  <c r="N51" i="10"/>
  <c r="M51" i="10"/>
  <c r="L51" i="10"/>
  <c r="K51" i="10"/>
  <c r="J51" i="10"/>
  <c r="I51" i="10"/>
  <c r="H51" i="10"/>
  <c r="G51" i="10"/>
  <c r="F51" i="10"/>
  <c r="E51" i="10"/>
  <c r="D51" i="10"/>
  <c r="C51" i="10"/>
  <c r="AT50" i="10"/>
  <c r="AS50" i="10"/>
  <c r="AR50" i="10"/>
  <c r="AQ50" i="10"/>
  <c r="AP50" i="10"/>
  <c r="AO50" i="10"/>
  <c r="AN50" i="10"/>
  <c r="AM50" i="10"/>
  <c r="AL50" i="10"/>
  <c r="AK50" i="10"/>
  <c r="AJ50" i="10"/>
  <c r="AI50" i="10"/>
  <c r="AH50" i="10"/>
  <c r="AG50" i="10"/>
  <c r="AF50" i="10"/>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D50" i="10"/>
  <c r="C50" i="10"/>
  <c r="AT45" i="10"/>
  <c r="AS45" i="10"/>
  <c r="AR45" i="10"/>
  <c r="AQ45" i="10"/>
  <c r="AP45" i="10"/>
  <c r="AO45" i="10"/>
  <c r="AN45" i="10"/>
  <c r="AM45" i="10"/>
  <c r="AL45" i="10"/>
  <c r="AK45" i="10"/>
  <c r="AJ45" i="10"/>
  <c r="AI45" i="10"/>
  <c r="AH45" i="10"/>
  <c r="AG45" i="10"/>
  <c r="AF45" i="10"/>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E45" i="10"/>
  <c r="D45" i="10"/>
  <c r="C45" i="10"/>
  <c r="AT44" i="10"/>
  <c r="AS44" i="10"/>
  <c r="AR44" i="10"/>
  <c r="AQ44" i="10"/>
  <c r="AP44" i="10"/>
  <c r="AO44" i="10"/>
  <c r="AN44" i="10"/>
  <c r="AM44" i="10"/>
  <c r="AL44" i="10"/>
  <c r="AK44" i="10"/>
  <c r="AJ44" i="10"/>
  <c r="AI44" i="10"/>
  <c r="AH44" i="10"/>
  <c r="AG44" i="10"/>
  <c r="AF44" i="10"/>
  <c r="AE44" i="10"/>
  <c r="AD44" i="10"/>
  <c r="AC44" i="10"/>
  <c r="AB44" i="10"/>
  <c r="AA44" i="10"/>
  <c r="Z44" i="10"/>
  <c r="Y44" i="10"/>
  <c r="X44" i="10"/>
  <c r="W44" i="10"/>
  <c r="V44" i="10"/>
  <c r="U44" i="10"/>
  <c r="T44" i="10"/>
  <c r="S44" i="10"/>
  <c r="R44" i="10"/>
  <c r="Q44" i="10"/>
  <c r="P44" i="10"/>
  <c r="O44" i="10"/>
  <c r="N44" i="10"/>
  <c r="M44" i="10"/>
  <c r="L44" i="10"/>
  <c r="K44" i="10"/>
  <c r="J44" i="10"/>
  <c r="I44" i="10"/>
  <c r="H44" i="10"/>
  <c r="G44" i="10"/>
  <c r="F44" i="10"/>
  <c r="E44" i="10"/>
  <c r="D44" i="10"/>
  <c r="C44" i="10"/>
  <c r="AT43" i="10"/>
  <c r="AS43" i="10"/>
  <c r="AR43" i="10"/>
  <c r="AQ43" i="10"/>
  <c r="AP43" i="10"/>
  <c r="AO43" i="10"/>
  <c r="AN43" i="10"/>
  <c r="AM43" i="10"/>
  <c r="AL43" i="10"/>
  <c r="AK43" i="10"/>
  <c r="AJ43" i="10"/>
  <c r="AI43" i="10"/>
  <c r="AH43" i="10"/>
  <c r="AG43" i="10"/>
  <c r="AF43" i="10"/>
  <c r="AE43" i="10"/>
  <c r="AD43" i="10"/>
  <c r="AC43" i="10"/>
  <c r="AB43" i="10"/>
  <c r="AA43" i="10"/>
  <c r="Z43" i="10"/>
  <c r="Y43" i="10"/>
  <c r="X43" i="10"/>
  <c r="W43" i="10"/>
  <c r="V43" i="10"/>
  <c r="U43" i="10"/>
  <c r="T43" i="10"/>
  <c r="S43" i="10"/>
  <c r="R43" i="10"/>
  <c r="Q43" i="10"/>
  <c r="P43" i="10"/>
  <c r="O43" i="10"/>
  <c r="N43" i="10"/>
  <c r="M43" i="10"/>
  <c r="L43" i="10"/>
  <c r="K43" i="10"/>
  <c r="J43" i="10"/>
  <c r="I43" i="10"/>
  <c r="H43" i="10"/>
  <c r="G43" i="10"/>
  <c r="F43" i="10"/>
  <c r="E43" i="10"/>
  <c r="D43" i="10"/>
  <c r="C43" i="10"/>
  <c r="AT42" i="10"/>
  <c r="AS42" i="10"/>
  <c r="AR42" i="10"/>
  <c r="AQ42" i="10"/>
  <c r="AP42" i="10"/>
  <c r="AO42" i="10"/>
  <c r="AN42" i="10"/>
  <c r="AM42" i="10"/>
  <c r="AL42" i="10"/>
  <c r="AK42" i="10"/>
  <c r="AJ42" i="10"/>
  <c r="AI42" i="10"/>
  <c r="AH42" i="10"/>
  <c r="AG42" i="10"/>
  <c r="AF42" i="10"/>
  <c r="AE42" i="10"/>
  <c r="AD42" i="10"/>
  <c r="AC42" i="10"/>
  <c r="AB42" i="10"/>
  <c r="AA42" i="10"/>
  <c r="Z42" i="10"/>
  <c r="Y42" i="10"/>
  <c r="X42" i="10"/>
  <c r="W42" i="10"/>
  <c r="V42" i="10"/>
  <c r="U42" i="10"/>
  <c r="T42" i="10"/>
  <c r="S42" i="10"/>
  <c r="R42" i="10"/>
  <c r="Q42" i="10"/>
  <c r="P42" i="10"/>
  <c r="O42" i="10"/>
  <c r="N42" i="10"/>
  <c r="M42" i="10"/>
  <c r="L42" i="10"/>
  <c r="K42" i="10"/>
  <c r="J42" i="10"/>
  <c r="I42" i="10"/>
  <c r="H42" i="10"/>
  <c r="G42" i="10"/>
  <c r="F42" i="10"/>
  <c r="E42" i="10"/>
  <c r="D42" i="10"/>
  <c r="C42" i="10"/>
  <c r="AT41" i="10"/>
  <c r="AS41" i="10"/>
  <c r="AR41" i="10"/>
  <c r="AQ41" i="10"/>
  <c r="AP41" i="10"/>
  <c r="AO41" i="10"/>
  <c r="AN41" i="10"/>
  <c r="AM41" i="10"/>
  <c r="AL41" i="10"/>
  <c r="AK41" i="10"/>
  <c r="AJ41" i="10"/>
  <c r="AI41" i="10"/>
  <c r="AH41" i="10"/>
  <c r="AG41" i="10"/>
  <c r="AF41" i="10"/>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D41" i="10"/>
  <c r="C41" i="10"/>
  <c r="AT40" i="10"/>
  <c r="AS40" i="10"/>
  <c r="AR40" i="10"/>
  <c r="AQ40" i="10"/>
  <c r="AP40" i="10"/>
  <c r="AO40" i="10"/>
  <c r="AN40" i="10"/>
  <c r="AM40" i="10"/>
  <c r="AL40" i="10"/>
  <c r="AK40" i="10"/>
  <c r="AJ40" i="10"/>
  <c r="AI40" i="10"/>
  <c r="AH40" i="10"/>
  <c r="AG40" i="10"/>
  <c r="AF40" i="10"/>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D40" i="10"/>
  <c r="C40" i="10"/>
  <c r="AT39" i="10"/>
  <c r="AS39" i="10"/>
  <c r="AR39" i="10"/>
  <c r="AQ39" i="10"/>
  <c r="AP39" i="10"/>
  <c r="AO39" i="10"/>
  <c r="AN39" i="10"/>
  <c r="AM39" i="10"/>
  <c r="AL39" i="10"/>
  <c r="AK39" i="10"/>
  <c r="AJ39" i="10"/>
  <c r="AI39" i="10"/>
  <c r="AH39" i="10"/>
  <c r="AG39" i="10"/>
  <c r="AF39" i="10"/>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D39" i="10"/>
  <c r="C39" i="10"/>
  <c r="AT38" i="10"/>
  <c r="AS38" i="10"/>
  <c r="AR38" i="10"/>
  <c r="AQ38" i="10"/>
  <c r="AP38" i="10"/>
  <c r="AO38" i="10"/>
  <c r="AN38" i="10"/>
  <c r="AM38" i="10"/>
  <c r="AL38" i="10"/>
  <c r="AK38" i="10"/>
  <c r="AJ38" i="10"/>
  <c r="AI38" i="10"/>
  <c r="AH38" i="10"/>
  <c r="AG38" i="10"/>
  <c r="AF38" i="10"/>
  <c r="AE38" i="10"/>
  <c r="AD38" i="10"/>
  <c r="AC38" i="10"/>
  <c r="AB38" i="10"/>
  <c r="AA38" i="10"/>
  <c r="Z38" i="10"/>
  <c r="Y38" i="10"/>
  <c r="X38" i="10"/>
  <c r="W38" i="10"/>
  <c r="V38" i="10"/>
  <c r="U38" i="10"/>
  <c r="T38" i="10"/>
  <c r="S38" i="10"/>
  <c r="R38" i="10"/>
  <c r="Q38" i="10"/>
  <c r="P38" i="10"/>
  <c r="O38" i="10"/>
  <c r="N38" i="10"/>
  <c r="M38" i="10"/>
  <c r="L38" i="10"/>
  <c r="K38" i="10"/>
  <c r="J38" i="10"/>
  <c r="I38" i="10"/>
  <c r="H38" i="10"/>
  <c r="G38" i="10"/>
  <c r="F38" i="10"/>
  <c r="E38" i="10"/>
  <c r="D38" i="10"/>
  <c r="C38" i="10"/>
  <c r="AT37" i="10"/>
  <c r="AS37" i="10"/>
  <c r="AR37" i="10"/>
  <c r="AQ37" i="10"/>
  <c r="AP37" i="10"/>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E37" i="10"/>
  <c r="D37" i="10"/>
  <c r="C37" i="10"/>
  <c r="AT36" i="10"/>
  <c r="AS36" i="10"/>
  <c r="AR36" i="10"/>
  <c r="AQ36" i="10"/>
  <c r="AP36" i="10"/>
  <c r="AO36" i="10"/>
  <c r="AN36" i="10"/>
  <c r="AM36" i="10"/>
  <c r="AL36" i="10"/>
  <c r="AK36" i="10"/>
  <c r="AJ36" i="10"/>
  <c r="AI36" i="10"/>
  <c r="AH36" i="10"/>
  <c r="AG36" i="10"/>
  <c r="AF36" i="10"/>
  <c r="AE36" i="10"/>
  <c r="AD36" i="10"/>
  <c r="AC36" i="10"/>
  <c r="AB36" i="10"/>
  <c r="AA36" i="10"/>
  <c r="Z36" i="10"/>
  <c r="Y36" i="10"/>
  <c r="X36" i="10"/>
  <c r="W36" i="10"/>
  <c r="V36" i="10"/>
  <c r="U36" i="10"/>
  <c r="T36" i="10"/>
  <c r="S36" i="10"/>
  <c r="R36" i="10"/>
  <c r="Q36" i="10"/>
  <c r="P36" i="10"/>
  <c r="O36" i="10"/>
  <c r="N36" i="10"/>
  <c r="M36" i="10"/>
  <c r="L36" i="10"/>
  <c r="K36" i="10"/>
  <c r="J36" i="10"/>
  <c r="I36" i="10"/>
  <c r="H36" i="10"/>
  <c r="G36" i="10"/>
  <c r="F36" i="10"/>
  <c r="E36" i="10"/>
  <c r="D36" i="10"/>
  <c r="C36" i="10"/>
  <c r="AT35" i="10"/>
  <c r="AS35" i="10"/>
  <c r="AR35" i="10"/>
  <c r="AQ35" i="10"/>
  <c r="AP35" i="10"/>
  <c r="AO35" i="10"/>
  <c r="AN35" i="10"/>
  <c r="AM35" i="10"/>
  <c r="AL35" i="10"/>
  <c r="AK35" i="10"/>
  <c r="AJ35" i="10"/>
  <c r="AI35" i="10"/>
  <c r="AH35" i="10"/>
  <c r="AG35" i="10"/>
  <c r="AF35" i="10"/>
  <c r="AE35" i="10"/>
  <c r="AD35" i="10"/>
  <c r="AC35" i="10"/>
  <c r="AB35" i="10"/>
  <c r="AA35" i="10"/>
  <c r="Z35" i="10"/>
  <c r="Y35" i="10"/>
  <c r="X35" i="10"/>
  <c r="W35" i="10"/>
  <c r="V35" i="10"/>
  <c r="U35" i="10"/>
  <c r="T35" i="10"/>
  <c r="S35" i="10"/>
  <c r="R35" i="10"/>
  <c r="Q35" i="10"/>
  <c r="P35" i="10"/>
  <c r="O35" i="10"/>
  <c r="N35" i="10"/>
  <c r="M35" i="10"/>
  <c r="L35" i="10"/>
  <c r="K35" i="10"/>
  <c r="J35" i="10"/>
  <c r="I35" i="10"/>
  <c r="H35" i="10"/>
  <c r="G35" i="10"/>
  <c r="F35" i="10"/>
  <c r="E35" i="10"/>
  <c r="D35" i="10"/>
  <c r="C35" i="10"/>
  <c r="AT34" i="10"/>
  <c r="AS34" i="10"/>
  <c r="AR34" i="10"/>
  <c r="AQ34" i="10"/>
  <c r="AP34" i="10"/>
  <c r="AO34" i="10"/>
  <c r="AN34" i="10"/>
  <c r="AM34" i="10"/>
  <c r="AL34" i="10"/>
  <c r="AK34" i="10"/>
  <c r="AJ34" i="10"/>
  <c r="AI34" i="10"/>
  <c r="AH34" i="10"/>
  <c r="AG34" i="10"/>
  <c r="AF34" i="10"/>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D34" i="10"/>
  <c r="C34" i="10"/>
  <c r="AT33" i="10"/>
  <c r="AS33" i="10"/>
  <c r="AR33" i="10"/>
  <c r="AQ33" i="10"/>
  <c r="AP33" i="10"/>
  <c r="AO33" i="10"/>
  <c r="AN33" i="10"/>
  <c r="AM33" i="10"/>
  <c r="AL33" i="10"/>
  <c r="AK33" i="10"/>
  <c r="AJ33" i="10"/>
  <c r="AI33" i="10"/>
  <c r="AH33" i="10"/>
  <c r="AG33" i="10"/>
  <c r="AF33" i="10"/>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D33" i="10"/>
  <c r="C33" i="10"/>
  <c r="AT32" i="10"/>
  <c r="AS32" i="10"/>
  <c r="AR32" i="10"/>
  <c r="AQ32" i="10"/>
  <c r="AP32" i="10"/>
  <c r="AO32" i="10"/>
  <c r="AN32" i="10"/>
  <c r="AM32" i="10"/>
  <c r="AL32" i="10"/>
  <c r="AK32" i="10"/>
  <c r="AJ32" i="10"/>
  <c r="AI32" i="10"/>
  <c r="AH32" i="10"/>
  <c r="AG32" i="10"/>
  <c r="AF32" i="10"/>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D32" i="10"/>
  <c r="C32" i="10"/>
  <c r="AT31" i="10"/>
  <c r="AS31" i="10"/>
  <c r="AR31" i="10"/>
  <c r="AQ31" i="10"/>
  <c r="AP31" i="10"/>
  <c r="AO31" i="10"/>
  <c r="AN31" i="10"/>
  <c r="AM31" i="10"/>
  <c r="AL31" i="10"/>
  <c r="AK31" i="10"/>
  <c r="AJ31" i="10"/>
  <c r="AI31" i="10"/>
  <c r="AH31" i="10"/>
  <c r="AG31" i="10"/>
  <c r="AF31" i="10"/>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D31" i="10"/>
  <c r="C31"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D30" i="10"/>
  <c r="C30" i="10"/>
  <c r="AT29" i="10"/>
  <c r="AS29" i="10"/>
  <c r="AR29" i="10"/>
  <c r="AQ29" i="10"/>
  <c r="AP29" i="10"/>
  <c r="AO29" i="10"/>
  <c r="AN29" i="10"/>
  <c r="AM29" i="10"/>
  <c r="AL29" i="10"/>
  <c r="AK29" i="10"/>
  <c r="AJ29" i="10"/>
  <c r="AI29" i="10"/>
  <c r="AH29" i="10"/>
  <c r="AG29" i="10"/>
  <c r="AF29" i="10"/>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E29" i="10"/>
  <c r="D29" i="10"/>
  <c r="C29"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D28" i="10"/>
  <c r="C28" i="10"/>
  <c r="AT23" i="10"/>
  <c r="AS23" i="10"/>
  <c r="AR23" i="10"/>
  <c r="AQ23" i="10"/>
  <c r="AP23" i="10"/>
  <c r="AO23" i="10"/>
  <c r="AN23" i="10"/>
  <c r="AM23" i="10"/>
  <c r="AL23" i="10"/>
  <c r="AK23" i="10"/>
  <c r="AJ23" i="10"/>
  <c r="AI23" i="10"/>
  <c r="AH23" i="10"/>
  <c r="AG23" i="10"/>
  <c r="AF23" i="10"/>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D23" i="10"/>
  <c r="C23" i="10"/>
  <c r="AT22" i="10"/>
  <c r="AS22" i="10"/>
  <c r="AR22" i="10"/>
  <c r="AQ22" i="10"/>
  <c r="AP22" i="10"/>
  <c r="AO22" i="10"/>
  <c r="AN22" i="10"/>
  <c r="AM22" i="10"/>
  <c r="AL22" i="10"/>
  <c r="AK22" i="10"/>
  <c r="AJ22" i="10"/>
  <c r="AI22" i="10"/>
  <c r="AH22" i="10"/>
  <c r="AG22" i="10"/>
  <c r="AF22" i="10"/>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D22" i="10"/>
  <c r="C22" i="10"/>
  <c r="AT21" i="10"/>
  <c r="AS21" i="10"/>
  <c r="AR21" i="10"/>
  <c r="AQ21" i="10"/>
  <c r="AP21" i="10"/>
  <c r="AO21" i="10"/>
  <c r="AN21" i="10"/>
  <c r="AM21" i="10"/>
  <c r="AL21" i="10"/>
  <c r="AK21" i="10"/>
  <c r="AJ21" i="10"/>
  <c r="AI21" i="10"/>
  <c r="AH21" i="10"/>
  <c r="AG21" i="10"/>
  <c r="AF21" i="10"/>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D21" i="10"/>
  <c r="C21"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D20" i="10"/>
  <c r="C20"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D19" i="10"/>
  <c r="C19" i="10"/>
  <c r="AT18" i="10"/>
  <c r="AS18" i="10"/>
  <c r="AR18" i="10"/>
  <c r="AQ18" i="10"/>
  <c r="AP18" i="10"/>
  <c r="AO18" i="10"/>
  <c r="AN18" i="10"/>
  <c r="AM18" i="10"/>
  <c r="AL18" i="10"/>
  <c r="AK18" i="10"/>
  <c r="AJ18" i="10"/>
  <c r="AI18" i="10"/>
  <c r="AH18" i="10"/>
  <c r="AG18" i="10"/>
  <c r="AF18" i="10"/>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D18" i="10"/>
  <c r="C18" i="10"/>
  <c r="AT17" i="10"/>
  <c r="AS17" i="10"/>
  <c r="AR17" i="10"/>
  <c r="AQ17" i="10"/>
  <c r="AP17" i="10"/>
  <c r="AO17" i="10"/>
  <c r="AN17" i="10"/>
  <c r="AM17" i="10"/>
  <c r="AL17" i="10"/>
  <c r="AK17" i="10"/>
  <c r="AJ17" i="10"/>
  <c r="AI17" i="10"/>
  <c r="AH17" i="10"/>
  <c r="AG17" i="10"/>
  <c r="AF17" i="10"/>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D17" i="10"/>
  <c r="C17"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D16" i="10"/>
  <c r="C16" i="10"/>
  <c r="AT15" i="10"/>
  <c r="AS15" i="10"/>
  <c r="AR15" i="10"/>
  <c r="AQ15" i="10"/>
  <c r="AP15" i="10"/>
  <c r="AO15" i="10"/>
  <c r="AN15" i="10"/>
  <c r="AM15" i="10"/>
  <c r="AL15" i="10"/>
  <c r="AK15" i="10"/>
  <c r="AJ15" i="10"/>
  <c r="AI15" i="10"/>
  <c r="AH15" i="10"/>
  <c r="AG15" i="10"/>
  <c r="AF15" i="10"/>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D15" i="10"/>
  <c r="C15"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D14" i="10"/>
  <c r="C14" i="10"/>
  <c r="AT13" i="10"/>
  <c r="AS13" i="10"/>
  <c r="AR13" i="10"/>
  <c r="AQ13" i="10"/>
  <c r="AP13" i="10"/>
  <c r="AO13" i="10"/>
  <c r="AN13" i="10"/>
  <c r="AM13" i="10"/>
  <c r="AL13" i="10"/>
  <c r="AK13" i="10"/>
  <c r="AJ13" i="10"/>
  <c r="AI13" i="10"/>
  <c r="AH13" i="10"/>
  <c r="AG13" i="10"/>
  <c r="AF13" i="10"/>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D13" i="10"/>
  <c r="C13"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D12" i="10"/>
  <c r="C12" i="10"/>
  <c r="AT11" i="10"/>
  <c r="AS11" i="10"/>
  <c r="AR11" i="10"/>
  <c r="AQ11" i="10"/>
  <c r="AP11" i="10"/>
  <c r="AO11" i="10"/>
  <c r="AN11" i="10"/>
  <c r="AM11" i="10"/>
  <c r="AL11" i="10"/>
  <c r="AK11" i="10"/>
  <c r="AJ11" i="10"/>
  <c r="AI11" i="10"/>
  <c r="AH11" i="10"/>
  <c r="AG11" i="10"/>
  <c r="AF11" i="10"/>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D11" i="10"/>
  <c r="C11"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D10" i="10"/>
  <c r="C10" i="10"/>
  <c r="AT9" i="10"/>
  <c r="AS9" i="10"/>
  <c r="AR9" i="10"/>
  <c r="AQ9" i="10"/>
  <c r="AP9" i="10"/>
  <c r="AO9" i="10"/>
  <c r="AN9" i="10"/>
  <c r="AM9" i="10"/>
  <c r="AL9" i="10"/>
  <c r="AK9" i="10"/>
  <c r="AJ9" i="10"/>
  <c r="AI9" i="10"/>
  <c r="AH9" i="10"/>
  <c r="AG9" i="10"/>
  <c r="AF9" i="10"/>
  <c r="AE9" i="10"/>
  <c r="AD9" i="10"/>
  <c r="AC9" i="10"/>
  <c r="AB9" i="10"/>
  <c r="AA9" i="10"/>
  <c r="Z9" i="10"/>
  <c r="Y9" i="10"/>
  <c r="X9" i="10"/>
  <c r="W9" i="10"/>
  <c r="V9" i="10"/>
  <c r="U9" i="10"/>
  <c r="T9" i="10"/>
  <c r="S9" i="10"/>
  <c r="R9" i="10"/>
  <c r="Q9" i="10"/>
  <c r="P9" i="10"/>
  <c r="O9" i="10"/>
  <c r="N9" i="10"/>
  <c r="M9" i="10"/>
  <c r="L9" i="10"/>
  <c r="K9" i="10"/>
  <c r="J9" i="10"/>
  <c r="I9" i="10"/>
  <c r="H9" i="10"/>
  <c r="G9" i="10"/>
  <c r="F9" i="10"/>
  <c r="E9" i="10"/>
  <c r="D9" i="10"/>
  <c r="C9" i="10"/>
  <c r="AT8" i="10"/>
  <c r="AS8" i="10"/>
  <c r="AR8" i="10"/>
  <c r="AQ8" i="10"/>
  <c r="AP8" i="10"/>
  <c r="AO8" i="10"/>
  <c r="AN8" i="10"/>
  <c r="AM8" i="10"/>
  <c r="AL8" i="10"/>
  <c r="AK8" i="10"/>
  <c r="AJ8" i="10"/>
  <c r="AI8" i="10"/>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D8" i="10"/>
  <c r="C8" i="10"/>
  <c r="AT7" i="10"/>
  <c r="AS7" i="10"/>
  <c r="AR7" i="10"/>
  <c r="AQ7" i="10"/>
  <c r="AP7" i="10"/>
  <c r="AO7" i="10"/>
  <c r="AN7" i="10"/>
  <c r="AM7" i="10"/>
  <c r="AL7" i="10"/>
  <c r="AK7" i="10"/>
  <c r="AJ7" i="10"/>
  <c r="AI7" i="10"/>
  <c r="AH7" i="10"/>
  <c r="AG7" i="10"/>
  <c r="AF7" i="10"/>
  <c r="AE7" i="10"/>
  <c r="AD7" i="10"/>
  <c r="AC7" i="10"/>
  <c r="AB7" i="10"/>
  <c r="AA7" i="10"/>
  <c r="Z7" i="10"/>
  <c r="Y7" i="10"/>
  <c r="X7" i="10"/>
  <c r="W7" i="10"/>
  <c r="V7" i="10"/>
  <c r="U7" i="10"/>
  <c r="T7" i="10"/>
  <c r="S7" i="10"/>
  <c r="R7" i="10"/>
  <c r="Q7" i="10"/>
  <c r="P7" i="10"/>
  <c r="O7" i="10"/>
  <c r="N7" i="10"/>
  <c r="M7" i="10"/>
  <c r="L7" i="10"/>
  <c r="K7" i="10"/>
  <c r="J7" i="10"/>
  <c r="I7" i="10"/>
  <c r="H7" i="10"/>
  <c r="G7" i="10"/>
  <c r="F7" i="10"/>
  <c r="E7" i="10"/>
  <c r="D7" i="10"/>
  <c r="C7" i="10"/>
  <c r="AT6" i="10"/>
  <c r="AS6" i="10"/>
  <c r="AR6" i="10"/>
  <c r="AQ6" i="10"/>
  <c r="AP6" i="10"/>
  <c r="AO6" i="10"/>
  <c r="AN6" i="10"/>
  <c r="AM6" i="10"/>
  <c r="AL6" i="10"/>
  <c r="AK6" i="10"/>
  <c r="AJ6" i="10"/>
  <c r="AI6" i="10"/>
  <c r="AH6" i="10"/>
  <c r="AG6" i="10"/>
  <c r="AF6" i="10"/>
  <c r="AE6" i="10"/>
  <c r="AD6" i="10"/>
  <c r="AC6" i="10"/>
  <c r="AB6" i="10"/>
  <c r="AA6" i="10"/>
  <c r="Z6" i="10"/>
  <c r="Y6" i="10"/>
  <c r="X6" i="10"/>
  <c r="W6" i="10"/>
  <c r="V6" i="10"/>
  <c r="U6" i="10"/>
  <c r="T6" i="10"/>
  <c r="S6" i="10"/>
  <c r="R6" i="10"/>
  <c r="Q6" i="10"/>
  <c r="P6" i="10"/>
  <c r="O6" i="10"/>
  <c r="N6" i="10"/>
  <c r="M6" i="10"/>
  <c r="L6" i="10"/>
  <c r="K6" i="10"/>
  <c r="J6" i="10"/>
  <c r="I6" i="10"/>
  <c r="H6" i="10"/>
  <c r="G6" i="10"/>
  <c r="F6" i="10"/>
  <c r="E6" i="10"/>
  <c r="D6" i="10"/>
  <c r="C6" i="10"/>
  <c r="L2" i="9"/>
  <c r="V11" i="9" s="1"/>
  <c r="V10" i="9" s="1"/>
  <c r="V9" i="9" s="1"/>
  <c r="V8" i="9" s="1"/>
  <c r="V7" i="9" s="1"/>
  <c r="V6" i="9" s="1"/>
  <c r="V5" i="9" s="1"/>
  <c r="V4" i="9" s="1"/>
  <c r="L1" i="9"/>
  <c r="A11" i="9" s="1"/>
  <c r="A10" i="9" s="1"/>
  <c r="L2" i="8"/>
  <c r="V11" i="8" s="1"/>
  <c r="V10" i="8" s="1"/>
  <c r="V9" i="8" s="1"/>
  <c r="V8" i="8" s="1"/>
  <c r="V7" i="8" s="1"/>
  <c r="V6" i="8" s="1"/>
  <c r="V5" i="8" s="1"/>
  <c r="V4" i="8" s="1"/>
  <c r="L1" i="8"/>
  <c r="U11" i="8" s="1"/>
  <c r="U10" i="8" s="1"/>
  <c r="U9" i="8" s="1"/>
  <c r="U8" i="8" s="1"/>
  <c r="U7" i="8" s="1"/>
  <c r="U6" i="8" s="1"/>
  <c r="U5" i="8" s="1"/>
  <c r="U4" i="8" s="1"/>
  <c r="V11" i="7"/>
  <c r="V10" i="7" s="1"/>
  <c r="V9" i="7" s="1"/>
  <c r="V8" i="7" s="1"/>
  <c r="V7" i="7" s="1"/>
  <c r="V6" i="7" s="1"/>
  <c r="V5" i="7" s="1"/>
  <c r="V4" i="7" s="1"/>
  <c r="U11" i="7"/>
  <c r="U10" i="7" s="1"/>
  <c r="U9" i="7" s="1"/>
  <c r="U8" i="7" s="1"/>
  <c r="U7" i="7" s="1"/>
  <c r="U6" i="7" s="1"/>
  <c r="U5" i="7" s="1"/>
  <c r="U4" i="7" s="1"/>
  <c r="A11" i="7"/>
  <c r="A10" i="7" s="1"/>
  <c r="P25" i="2"/>
  <c r="P23" i="2"/>
  <c r="P22" i="2"/>
  <c r="P21" i="2"/>
  <c r="P20" i="2"/>
  <c r="P19" i="2"/>
  <c r="P18" i="2"/>
  <c r="P17" i="2"/>
  <c r="P15" i="2"/>
  <c r="Q13" i="2"/>
  <c r="Q17" i="2" s="1"/>
  <c r="Q15" i="2" l="1"/>
  <c r="R15" i="2" s="1"/>
  <c r="Q18" i="2"/>
  <c r="A11" i="8"/>
  <c r="C17" i="15"/>
  <c r="C29" i="15"/>
  <c r="C54" i="15"/>
  <c r="C86" i="15"/>
  <c r="C152" i="15"/>
  <c r="C195" i="15"/>
  <c r="C232" i="15"/>
  <c r="C382" i="15"/>
  <c r="C404" i="15"/>
  <c r="C418" i="15"/>
  <c r="C483" i="15"/>
  <c r="C517" i="15"/>
  <c r="C521" i="15"/>
  <c r="C550" i="15"/>
  <c r="C709" i="15"/>
  <c r="C722" i="15"/>
  <c r="C789" i="15"/>
  <c r="C23" i="15"/>
  <c r="C47" i="15"/>
  <c r="C61" i="15"/>
  <c r="C93" i="15"/>
  <c r="C100" i="15"/>
  <c r="C127" i="15"/>
  <c r="C140" i="15"/>
  <c r="C151" i="15"/>
  <c r="C158" i="15"/>
  <c r="C180" i="15"/>
  <c r="C196" i="15"/>
  <c r="C203" i="15"/>
  <c r="C211" i="15"/>
  <c r="C225" i="15"/>
  <c r="C233" i="15"/>
  <c r="C240" i="15"/>
  <c r="C248" i="15"/>
  <c r="C256" i="15"/>
  <c r="C264" i="15"/>
  <c r="C272" i="15"/>
  <c r="C280" i="15"/>
  <c r="C288" i="15"/>
  <c r="C296" i="15"/>
  <c r="C304" i="15"/>
  <c r="C312" i="15"/>
  <c r="C320" i="15"/>
  <c r="C328" i="15"/>
  <c r="C336" i="15"/>
  <c r="C344" i="15"/>
  <c r="C352" i="15"/>
  <c r="C360" i="15"/>
  <c r="C368" i="15"/>
  <c r="C398" i="15"/>
  <c r="C405" i="15"/>
  <c r="C412" i="15"/>
  <c r="C419" i="15"/>
  <c r="C431" i="15"/>
  <c r="C437" i="15"/>
  <c r="C451" i="15"/>
  <c r="C458" i="15"/>
  <c r="C490" i="15"/>
  <c r="C504" i="15"/>
  <c r="C510" i="15"/>
  <c r="C516" i="15"/>
  <c r="C523" i="15"/>
  <c r="C549" i="15"/>
  <c r="C575" i="15"/>
  <c r="C595" i="15"/>
  <c r="C602" i="15"/>
  <c r="C609" i="15"/>
  <c r="C615" i="15"/>
  <c r="C622" i="15"/>
  <c r="C636" i="15"/>
  <c r="C655" i="15"/>
  <c r="C662" i="15"/>
  <c r="C690" i="15"/>
  <c r="C708" i="15"/>
  <c r="C721" i="15"/>
  <c r="C742" i="15"/>
  <c r="C755" i="15"/>
  <c r="C773" i="15"/>
  <c r="C791" i="15"/>
  <c r="C835" i="15"/>
  <c r="C842" i="15"/>
  <c r="C860" i="15"/>
  <c r="C878" i="15"/>
  <c r="C13" i="15"/>
  <c r="C24" i="15"/>
  <c r="C63" i="15"/>
  <c r="C87" i="15"/>
  <c r="C95" i="15"/>
  <c r="C102" i="15"/>
  <c r="C109" i="15"/>
  <c r="C121" i="15"/>
  <c r="C129" i="15"/>
  <c r="C134" i="15"/>
  <c r="C154" i="15"/>
  <c r="C198" i="15"/>
  <c r="C218" i="15"/>
  <c r="C227" i="15"/>
  <c r="C235" i="15"/>
  <c r="C338" i="15"/>
  <c r="C354" i="15"/>
  <c r="C370" i="15"/>
  <c r="C392" i="15"/>
  <c r="C400" i="15"/>
  <c r="C407" i="15"/>
  <c r="C414" i="15"/>
  <c r="C420" i="15"/>
  <c r="C427" i="15"/>
  <c r="C445" i="15"/>
  <c r="C453" i="15"/>
  <c r="C460" i="15"/>
  <c r="C472" i="15"/>
  <c r="C484" i="15"/>
  <c r="C491" i="15"/>
  <c r="C512" i="15"/>
  <c r="C519" i="15"/>
  <c r="C546" i="15"/>
  <c r="C569" i="15"/>
  <c r="C577" i="15"/>
  <c r="C590" i="15"/>
  <c r="C604" i="15"/>
  <c r="C623" i="15"/>
  <c r="C657" i="15"/>
  <c r="C664" i="15"/>
  <c r="C676" i="15"/>
  <c r="C718" i="15"/>
  <c r="C750" i="15"/>
  <c r="C787" i="15"/>
  <c r="C806" i="15"/>
  <c r="C811" i="15"/>
  <c r="C824" i="15"/>
  <c r="C836" i="15"/>
  <c r="C868" i="15"/>
  <c r="C879" i="15"/>
  <c r="C19" i="15"/>
  <c r="C31" i="15"/>
  <c r="C43" i="15"/>
  <c r="C75" i="15"/>
  <c r="C130" i="15"/>
  <c r="C153" i="15"/>
  <c r="C228" i="15"/>
  <c r="C339" i="15"/>
  <c r="C355" i="15"/>
  <c r="C426" i="15"/>
  <c r="C486" i="15"/>
  <c r="C492" i="15"/>
  <c r="C499" i="15"/>
  <c r="C513" i="15"/>
  <c r="C533" i="15"/>
  <c r="C540" i="15"/>
  <c r="C547" i="15"/>
  <c r="C559" i="15"/>
  <c r="C571" i="15"/>
  <c r="C591" i="15"/>
  <c r="C618" i="15"/>
  <c r="C631" i="15"/>
  <c r="C658" i="15"/>
  <c r="C678" i="15"/>
  <c r="C699" i="15"/>
  <c r="C705" i="15"/>
  <c r="C712" i="15"/>
  <c r="C719" i="15"/>
  <c r="C737" i="15"/>
  <c r="C751" i="15"/>
  <c r="C780" i="15"/>
  <c r="C799" i="15"/>
  <c r="C831" i="15"/>
  <c r="C838" i="15"/>
  <c r="C856" i="15"/>
  <c r="C891" i="15"/>
  <c r="C57" i="15"/>
  <c r="C70" i="15"/>
  <c r="C213" i="15"/>
  <c r="C385" i="15"/>
  <c r="C8" i="15"/>
  <c r="C39" i="15"/>
  <c r="C110" i="15"/>
  <c r="C237" i="15"/>
  <c r="C253" i="15"/>
  <c r="C440" i="15"/>
  <c r="C461" i="15"/>
  <c r="C592" i="15"/>
  <c r="C652" i="15"/>
  <c r="C714" i="15"/>
  <c r="C726" i="15"/>
  <c r="C746" i="15"/>
  <c r="C763" i="15"/>
  <c r="C777" i="15"/>
  <c r="C783" i="15"/>
  <c r="C801" i="15"/>
  <c r="C864" i="15"/>
  <c r="C888" i="15"/>
  <c r="C901" i="15"/>
  <c r="C15" i="15"/>
  <c r="C27" i="15"/>
  <c r="C41" i="15"/>
  <c r="C67" i="15"/>
  <c r="C78" i="15"/>
  <c r="C99" i="15"/>
  <c r="C125" i="15"/>
  <c r="C162" i="15"/>
  <c r="C171" i="15"/>
  <c r="C194" i="15"/>
  <c r="C201" i="15"/>
  <c r="C209" i="15"/>
  <c r="C270" i="15"/>
  <c r="C430" i="15"/>
  <c r="C434" i="15"/>
  <c r="C463" i="15"/>
  <c r="C469" i="15"/>
  <c r="C481" i="15"/>
  <c r="C495" i="15"/>
  <c r="C555" i="15"/>
  <c r="C600" i="15"/>
  <c r="C607" i="15"/>
  <c r="C614" i="15"/>
  <c r="C627" i="15"/>
  <c r="C641" i="15"/>
  <c r="C667" i="15"/>
  <c r="C695" i="15"/>
  <c r="C759" i="15"/>
  <c r="C776" i="15"/>
  <c r="C815" i="15"/>
  <c r="C827" i="15"/>
  <c r="C846" i="15"/>
  <c r="C863" i="15"/>
  <c r="D523" i="14"/>
  <c r="D570" i="14"/>
  <c r="D634" i="14"/>
  <c r="D653" i="14"/>
  <c r="D661" i="14"/>
  <c r="D702" i="14"/>
  <c r="D713" i="14"/>
  <c r="D872" i="14"/>
  <c r="D876" i="14"/>
  <c r="D764" i="14"/>
  <c r="D568" i="14"/>
  <c r="D576" i="14"/>
  <c r="D583" i="14"/>
  <c r="D578" i="14"/>
  <c r="D602" i="14"/>
  <c r="D638" i="14"/>
  <c r="D658" i="14"/>
  <c r="D704" i="14"/>
  <c r="D715" i="14"/>
  <c r="D761" i="14"/>
  <c r="D780" i="14"/>
  <c r="D885" i="14"/>
  <c r="D892" i="14"/>
  <c r="D497" i="14"/>
  <c r="D616" i="14"/>
  <c r="D901" i="14"/>
  <c r="D561" i="14"/>
  <c r="D670" i="14"/>
  <c r="D812" i="14"/>
  <c r="D708" i="14"/>
  <c r="D824" i="14"/>
  <c r="D828" i="14"/>
  <c r="D859" i="14"/>
  <c r="D550" i="14"/>
  <c r="D580" i="14"/>
  <c r="D595" i="14"/>
  <c r="D844" i="14"/>
  <c r="D856" i="14"/>
  <c r="D875" i="14"/>
  <c r="D468" i="14"/>
  <c r="D592" i="14"/>
  <c r="D626" i="14"/>
  <c r="D630" i="14"/>
  <c r="D694" i="14"/>
  <c r="D787" i="14"/>
  <c r="D464" i="14"/>
  <c r="D487" i="14"/>
  <c r="D489" i="14"/>
  <c r="D519" i="14"/>
  <c r="D533" i="14"/>
  <c r="D547" i="14"/>
  <c r="D585" i="14"/>
  <c r="D605" i="14"/>
  <c r="D615" i="14"/>
  <c r="D639" i="14"/>
  <c r="D659" i="14"/>
  <c r="D684" i="14"/>
  <c r="D703" i="14"/>
  <c r="D746" i="14"/>
  <c r="D748" i="14"/>
  <c r="D776" i="14"/>
  <c r="D808" i="14"/>
  <c r="D883" i="14"/>
  <c r="D893" i="14"/>
  <c r="D888" i="14"/>
  <c r="D516" i="14"/>
  <c r="D757" i="14"/>
  <c r="D803" i="14"/>
  <c r="D831" i="14"/>
  <c r="D472" i="14"/>
  <c r="D495" i="14"/>
  <c r="D504" i="14"/>
  <c r="D527" i="14"/>
  <c r="D541" i="14"/>
  <c r="D555" i="14"/>
  <c r="D609" i="14"/>
  <c r="D641" i="14"/>
  <c r="D679" i="14"/>
  <c r="D693" i="14"/>
  <c r="D705" i="14"/>
  <c r="D743" i="14"/>
  <c r="D771" i="14"/>
  <c r="D789" i="14"/>
  <c r="D821" i="14"/>
  <c r="D833" i="14"/>
  <c r="D483" i="14"/>
  <c r="D515" i="14"/>
  <c r="D584" i="14"/>
  <c r="D692" i="14"/>
  <c r="D756" i="14"/>
  <c r="D775" i="14"/>
  <c r="D889" i="14"/>
  <c r="D456" i="14"/>
  <c r="D459" i="14"/>
  <c r="D473" i="14"/>
  <c r="D480" i="14"/>
  <c r="D505" i="14"/>
  <c r="D512" i="14"/>
  <c r="D600" i="14"/>
  <c r="D631" i="14"/>
  <c r="D622" i="14"/>
  <c r="D625" i="14"/>
  <c r="D628" i="14"/>
  <c r="D652" i="14"/>
  <c r="D660" i="14"/>
  <c r="D668" i="14"/>
  <c r="D698" i="14"/>
  <c r="D689" i="14"/>
  <c r="D716" i="14"/>
  <c r="D724" i="14"/>
  <c r="D732" i="14"/>
  <c r="D762" i="14"/>
  <c r="D753" i="14"/>
  <c r="D797" i="14"/>
  <c r="D829" i="14"/>
  <c r="D841" i="14"/>
  <c r="D865" i="14"/>
  <c r="D900" i="14"/>
  <c r="D479" i="14"/>
  <c r="D481" i="14"/>
  <c r="D488" i="14"/>
  <c r="D511" i="14"/>
  <c r="D513" i="14"/>
  <c r="D520" i="14"/>
  <c r="D543" i="14"/>
  <c r="D534" i="14"/>
  <c r="D557" i="14"/>
  <c r="D571" i="14"/>
  <c r="D594" i="14"/>
  <c r="D635" i="14"/>
  <c r="D636" i="14"/>
  <c r="D655" i="14"/>
  <c r="D646" i="14"/>
  <c r="D688" i="14"/>
  <c r="D695" i="14"/>
  <c r="D709" i="14"/>
  <c r="D700" i="14"/>
  <c r="D719" i="14"/>
  <c r="D710" i="14"/>
  <c r="D752" i="14"/>
  <c r="D747" i="14"/>
  <c r="D773" i="14"/>
  <c r="D805" i="14"/>
  <c r="D837" i="14"/>
  <c r="D851" i="14"/>
  <c r="D861" i="14"/>
  <c r="D873" i="14"/>
  <c r="D463" i="14"/>
  <c r="D476" i="14"/>
  <c r="D467" i="14"/>
  <c r="D508" i="14"/>
  <c r="D499" i="14"/>
  <c r="D536" i="14"/>
  <c r="D531" i="14"/>
  <c r="D545" i="14"/>
  <c r="D559" i="14"/>
  <c r="D591" i="14"/>
  <c r="D611" i="14"/>
  <c r="D618" i="14"/>
  <c r="D620" i="14"/>
  <c r="D645" i="14"/>
  <c r="D685" i="14"/>
  <c r="D676" i="14"/>
  <c r="D699" i="14"/>
  <c r="D749" i="14"/>
  <c r="D740" i="14"/>
  <c r="D763" i="14"/>
  <c r="D770" i="14"/>
  <c r="D791" i="14"/>
  <c r="D793" i="14"/>
  <c r="D825" i="14"/>
  <c r="D894" i="14"/>
  <c r="R18" i="2"/>
  <c r="R17" i="2"/>
  <c r="N11" i="8"/>
  <c r="J11" i="7"/>
  <c r="E11" i="7"/>
  <c r="C11" i="7"/>
  <c r="B11" i="7"/>
  <c r="M11" i="7"/>
  <c r="L11" i="7"/>
  <c r="K11" i="7"/>
  <c r="D11" i="7"/>
  <c r="S11" i="7"/>
  <c r="R11" i="7"/>
  <c r="M10" i="7"/>
  <c r="E10" i="7"/>
  <c r="L10" i="7"/>
  <c r="D10" i="7"/>
  <c r="A9" i="7"/>
  <c r="S10" i="7"/>
  <c r="K10" i="7"/>
  <c r="C10" i="7"/>
  <c r="N10" i="7"/>
  <c r="F10" i="7"/>
  <c r="Q11" i="8"/>
  <c r="D498" i="14"/>
  <c r="D486" i="14"/>
  <c r="D530" i="14"/>
  <c r="D518" i="14"/>
  <c r="D723" i="14"/>
  <c r="D738" i="14"/>
  <c r="D726" i="14"/>
  <c r="D744" i="14"/>
  <c r="D772" i="14"/>
  <c r="D784" i="14"/>
  <c r="D804" i="14"/>
  <c r="D816" i="14"/>
  <c r="D884" i="14"/>
  <c r="D896" i="14"/>
  <c r="C267" i="15"/>
  <c r="C266" i="15"/>
  <c r="D474" i="14"/>
  <c r="D462" i="14"/>
  <c r="D506" i="14"/>
  <c r="D494" i="14"/>
  <c r="D538" i="14"/>
  <c r="D526" i="14"/>
  <c r="D735" i="14"/>
  <c r="Q10" i="7"/>
  <c r="B10" i="7"/>
  <c r="H10" i="7"/>
  <c r="D549" i="14"/>
  <c r="D537" i="14"/>
  <c r="D563" i="14"/>
  <c r="D551" i="14"/>
  <c r="D868" i="14"/>
  <c r="D880" i="14"/>
  <c r="D608" i="14"/>
  <c r="D596" i="14"/>
  <c r="D674" i="14"/>
  <c r="D662" i="14"/>
  <c r="R10" i="7"/>
  <c r="A9" i="9"/>
  <c r="G10" i="7"/>
  <c r="G11" i="8"/>
  <c r="D836" i="14"/>
  <c r="D848" i="14"/>
  <c r="C251" i="15"/>
  <c r="C250" i="15"/>
  <c r="C283" i="15"/>
  <c r="C282" i="15"/>
  <c r="C347" i="15"/>
  <c r="C346" i="15"/>
  <c r="C526" i="15"/>
  <c r="C525" i="15"/>
  <c r="Q23" i="2"/>
  <c r="R23" i="2" s="1"/>
  <c r="H11" i="8"/>
  <c r="Q20" i="2"/>
  <c r="R20" i="2" s="1"/>
  <c r="I10" i="7"/>
  <c r="I11" i="8"/>
  <c r="U11" i="9"/>
  <c r="U10" i="9" s="1"/>
  <c r="U9" i="9" s="1"/>
  <c r="U8" i="9" s="1"/>
  <c r="U7" i="9" s="1"/>
  <c r="U6" i="9" s="1"/>
  <c r="U5" i="9" s="1"/>
  <c r="U4" i="9" s="1"/>
  <c r="C10" i="9" s="1"/>
  <c r="D482" i="14"/>
  <c r="D470" i="14"/>
  <c r="D514" i="14"/>
  <c r="D502" i="14"/>
  <c r="D560" i="14"/>
  <c r="D548" i="14"/>
  <c r="D788" i="14"/>
  <c r="D800" i="14"/>
  <c r="D820" i="14"/>
  <c r="D832" i="14"/>
  <c r="L11" i="8"/>
  <c r="D11" i="8"/>
  <c r="A10" i="8"/>
  <c r="S11" i="8"/>
  <c r="K11" i="8"/>
  <c r="C11" i="8"/>
  <c r="R11" i="8"/>
  <c r="B11" i="8"/>
  <c r="J11" i="8"/>
  <c r="M11" i="8"/>
  <c r="E11" i="8"/>
  <c r="C299" i="15"/>
  <c r="C298" i="15"/>
  <c r="C315" i="15"/>
  <c r="C314" i="15"/>
  <c r="C331" i="15"/>
  <c r="C330" i="15"/>
  <c r="C363" i="15"/>
  <c r="C362" i="15"/>
  <c r="J10" i="7"/>
  <c r="O10" i="7"/>
  <c r="O11" i="8"/>
  <c r="D574" i="14"/>
  <c r="D562" i="14"/>
  <c r="D677" i="14"/>
  <c r="D665" i="14"/>
  <c r="F11" i="8"/>
  <c r="P11" i="7"/>
  <c r="Q22" i="2"/>
  <c r="R22" i="2" s="1"/>
  <c r="Q19" i="2"/>
  <c r="R19" i="2" s="1"/>
  <c r="Q24" i="2"/>
  <c r="R24" i="2" s="1"/>
  <c r="Q16" i="2"/>
  <c r="R16" i="2" s="1"/>
  <c r="Q21" i="2"/>
  <c r="R21" i="2" s="1"/>
  <c r="Q25" i="2"/>
  <c r="R25" i="2" s="1"/>
  <c r="P10" i="7"/>
  <c r="P11" i="8"/>
  <c r="D466" i="14"/>
  <c r="D454" i="14"/>
  <c r="D490" i="14"/>
  <c r="D478" i="14"/>
  <c r="D522" i="14"/>
  <c r="D510" i="14"/>
  <c r="D741" i="14"/>
  <c r="D729" i="14"/>
  <c r="D852" i="14"/>
  <c r="D864" i="14"/>
  <c r="I11" i="7"/>
  <c r="Q11" i="7"/>
  <c r="D469" i="14"/>
  <c r="D477" i="14"/>
  <c r="D485" i="14"/>
  <c r="D493" i="14"/>
  <c r="D501" i="14"/>
  <c r="D509" i="14"/>
  <c r="D517" i="14"/>
  <c r="D525" i="14"/>
  <c r="D565" i="14"/>
  <c r="C205" i="15"/>
  <c r="C531" i="15"/>
  <c r="C530" i="15"/>
  <c r="D599" i="14"/>
  <c r="C52" i="15"/>
  <c r="C51" i="15"/>
  <c r="C116" i="15"/>
  <c r="C115" i="15"/>
  <c r="C178" i="15"/>
  <c r="C192" i="15"/>
  <c r="C242" i="15"/>
  <c r="C258" i="15"/>
  <c r="C274" i="15"/>
  <c r="C290" i="15"/>
  <c r="C306" i="15"/>
  <c r="C322" i="15"/>
  <c r="C439" i="15"/>
  <c r="C438" i="15"/>
  <c r="C558" i="15"/>
  <c r="C557" i="15"/>
  <c r="D778" i="14"/>
  <c r="D766" i="14"/>
  <c r="D794" i="14"/>
  <c r="D782" i="14"/>
  <c r="D807" i="14"/>
  <c r="D810" i="14"/>
  <c r="D798" i="14"/>
  <c r="D823" i="14"/>
  <c r="D826" i="14"/>
  <c r="D814" i="14"/>
  <c r="D839" i="14"/>
  <c r="D842" i="14"/>
  <c r="D830" i="14"/>
  <c r="D855" i="14"/>
  <c r="D858" i="14"/>
  <c r="D846" i="14"/>
  <c r="D871" i="14"/>
  <c r="D874" i="14"/>
  <c r="D862" i="14"/>
  <c r="D887" i="14"/>
  <c r="D890" i="14"/>
  <c r="D878" i="14"/>
  <c r="C20" i="15"/>
  <c r="C36" i="15"/>
  <c r="C379" i="15"/>
  <c r="C378" i="15"/>
  <c r="D521" i="14"/>
  <c r="D529" i="14"/>
  <c r="D540" i="14"/>
  <c r="D554" i="14"/>
  <c r="D579" i="14"/>
  <c r="D614" i="14"/>
  <c r="D632" i="14"/>
  <c r="D696" i="14"/>
  <c r="D760" i="14"/>
  <c r="D779" i="14"/>
  <c r="D795" i="14"/>
  <c r="D811" i="14"/>
  <c r="C165" i="15"/>
  <c r="C186" i="15"/>
  <c r="C229" i="15"/>
  <c r="C395" i="15"/>
  <c r="C394" i="15"/>
  <c r="D588" i="14"/>
  <c r="D672" i="14"/>
  <c r="D678" i="14"/>
  <c r="D681" i="14"/>
  <c r="D736" i="14"/>
  <c r="D742" i="14"/>
  <c r="D745" i="14"/>
  <c r="C16" i="15"/>
  <c r="C32" i="15"/>
  <c r="C48" i="15"/>
  <c r="C84" i="15"/>
  <c r="C83" i="15"/>
  <c r="C89" i="15"/>
  <c r="C101" i="15"/>
  <c r="C148" i="15"/>
  <c r="C147" i="15"/>
  <c r="C246" i="15"/>
  <c r="C245" i="15"/>
  <c r="C262" i="15"/>
  <c r="C261" i="15"/>
  <c r="C278" i="15"/>
  <c r="C277" i="15"/>
  <c r="C294" i="15"/>
  <c r="C293" i="15"/>
  <c r="C310" i="15"/>
  <c r="C309" i="15"/>
  <c r="C326" i="15"/>
  <c r="C325" i="15"/>
  <c r="C342" i="15"/>
  <c r="C341" i="15"/>
  <c r="C358" i="15"/>
  <c r="C357" i="15"/>
  <c r="C581" i="15"/>
  <c r="C580" i="15"/>
  <c r="F11" i="7"/>
  <c r="N11" i="7"/>
  <c r="G11" i="7"/>
  <c r="O11" i="7"/>
  <c r="D581" i="14"/>
  <c r="D606" i="14"/>
  <c r="D654" i="14"/>
  <c r="D657" i="14"/>
  <c r="D718" i="14"/>
  <c r="D721" i="14"/>
  <c r="D767" i="14"/>
  <c r="C7" i="15"/>
  <c r="C55" i="15"/>
  <c r="C62" i="15"/>
  <c r="C85" i="15"/>
  <c r="C97" i="15"/>
  <c r="C103" i="15"/>
  <c r="C107" i="15"/>
  <c r="C119" i="15"/>
  <c r="C126" i="15"/>
  <c r="C149" i="15"/>
  <c r="C181" i="15"/>
  <c r="C189" i="15"/>
  <c r="C202" i="15"/>
  <c r="C374" i="15"/>
  <c r="C373" i="15"/>
  <c r="C450" i="15"/>
  <c r="C449" i="15"/>
  <c r="C537" i="15"/>
  <c r="C536" i="15"/>
  <c r="H11" i="7"/>
  <c r="D573" i="14"/>
  <c r="D607" i="14"/>
  <c r="D613" i="14"/>
  <c r="D786" i="14"/>
  <c r="D774" i="14"/>
  <c r="D802" i="14"/>
  <c r="D790" i="14"/>
  <c r="D818" i="14"/>
  <c r="D806" i="14"/>
  <c r="D834" i="14"/>
  <c r="D822" i="14"/>
  <c r="D847" i="14"/>
  <c r="D850" i="14"/>
  <c r="D838" i="14"/>
  <c r="D863" i="14"/>
  <c r="D866" i="14"/>
  <c r="D854" i="14"/>
  <c r="D879" i="14"/>
  <c r="D882" i="14"/>
  <c r="D870" i="14"/>
  <c r="D895" i="14"/>
  <c r="D898" i="14"/>
  <c r="D886" i="14"/>
  <c r="C12" i="15"/>
  <c r="C28" i="15"/>
  <c r="C44" i="15"/>
  <c r="C176" i="15"/>
  <c r="C226" i="15"/>
  <c r="C390" i="15"/>
  <c r="C389" i="15"/>
  <c r="C477" i="15"/>
  <c r="C476" i="15"/>
  <c r="C80" i="15"/>
  <c r="C112" i="15"/>
  <c r="C144" i="15"/>
  <c r="C167" i="15"/>
  <c r="C172" i="15"/>
  <c r="C183" i="15"/>
  <c r="C188" i="15"/>
  <c r="C199" i="15"/>
  <c r="C204" i="15"/>
  <c r="C215" i="15"/>
  <c r="C220" i="15"/>
  <c r="C231" i="15"/>
  <c r="C236" i="15"/>
  <c r="C247" i="15"/>
  <c r="C252" i="15"/>
  <c r="C263" i="15"/>
  <c r="C268" i="15"/>
  <c r="C279" i="15"/>
  <c r="C284" i="15"/>
  <c r="C295" i="15"/>
  <c r="C300" i="15"/>
  <c r="C311" i="15"/>
  <c r="C316" i="15"/>
  <c r="C327" i="15"/>
  <c r="C332" i="15"/>
  <c r="C343" i="15"/>
  <c r="C348" i="15"/>
  <c r="C359" i="15"/>
  <c r="C375" i="15"/>
  <c r="C391" i="15"/>
  <c r="C406" i="15"/>
  <c r="C413" i="15"/>
  <c r="C417" i="15"/>
  <c r="C467" i="15"/>
  <c r="C493" i="15"/>
  <c r="C498" i="15"/>
  <c r="C527" i="15"/>
  <c r="C532" i="15"/>
  <c r="C553" i="15"/>
  <c r="C562" i="15"/>
  <c r="C630" i="15"/>
  <c r="C629" i="15"/>
  <c r="C672" i="15"/>
  <c r="C685" i="15"/>
  <c r="C684" i="15"/>
  <c r="C725" i="15"/>
  <c r="C731" i="15"/>
  <c r="C745" i="15"/>
  <c r="C744" i="15"/>
  <c r="C500" i="15"/>
  <c r="C671" i="15"/>
  <c r="C781" i="15"/>
  <c r="C625" i="15"/>
  <c r="C624" i="15"/>
  <c r="C680" i="15"/>
  <c r="C679" i="15"/>
  <c r="C740" i="15"/>
  <c r="C739" i="15"/>
  <c r="C365" i="15"/>
  <c r="C381" i="15"/>
  <c r="C397" i="15"/>
  <c r="C402" i="15"/>
  <c r="C452" i="15"/>
  <c r="C457" i="15"/>
  <c r="C612" i="15"/>
  <c r="C661" i="15"/>
  <c r="C716" i="15"/>
  <c r="C754" i="15"/>
  <c r="C753" i="15"/>
  <c r="C64" i="15"/>
  <c r="C96" i="15"/>
  <c r="C128" i="15"/>
  <c r="C160" i="15"/>
  <c r="C175" i="15"/>
  <c r="C191" i="15"/>
  <c r="C207" i="15"/>
  <c r="C223" i="15"/>
  <c r="C239" i="15"/>
  <c r="C255" i="15"/>
  <c r="C271" i="15"/>
  <c r="C287" i="15"/>
  <c r="C303" i="15"/>
  <c r="C319" i="15"/>
  <c r="C335" i="15"/>
  <c r="C351" i="15"/>
  <c r="C367" i="15"/>
  <c r="C383" i="15"/>
  <c r="C399" i="15"/>
  <c r="C454" i="15"/>
  <c r="C503" i="15"/>
  <c r="C534" i="15"/>
  <c r="C541" i="15"/>
  <c r="C545" i="15"/>
  <c r="C585" i="15"/>
  <c r="C601" i="15"/>
  <c r="C634" i="15"/>
  <c r="C640" i="15"/>
  <c r="C644" i="15"/>
  <c r="C656" i="15"/>
  <c r="C689" i="15"/>
  <c r="C693" i="15"/>
  <c r="C711" i="15"/>
  <c r="C60" i="15"/>
  <c r="C92" i="15"/>
  <c r="C124" i="15"/>
  <c r="C156" i="15"/>
  <c r="C422" i="15"/>
  <c r="C471" i="15"/>
  <c r="C502" i="15"/>
  <c r="C509" i="15"/>
  <c r="C567" i="15"/>
  <c r="C584" i="15"/>
  <c r="C589" i="15"/>
  <c r="C633" i="15"/>
  <c r="C688" i="15"/>
  <c r="C749" i="15"/>
  <c r="C748" i="15"/>
  <c r="C804" i="15"/>
  <c r="C617" i="15"/>
  <c r="C666" i="15"/>
  <c r="C704" i="15"/>
  <c r="C758" i="15"/>
  <c r="C818" i="15"/>
  <c r="C823" i="15"/>
  <c r="C873" i="15"/>
  <c r="C785" i="15"/>
  <c r="C809" i="15"/>
  <c r="C840" i="15"/>
  <c r="C845" i="15"/>
  <c r="C886" i="15"/>
  <c r="C885" i="15"/>
  <c r="C727" i="15"/>
  <c r="C803" i="15"/>
  <c r="C808" i="15"/>
  <c r="C887" i="15"/>
  <c r="C415" i="15"/>
  <c r="C447" i="15"/>
  <c r="C479" i="15"/>
  <c r="C511" i="15"/>
  <c r="C543" i="15"/>
  <c r="C566" i="15"/>
  <c r="C597" i="15"/>
  <c r="C626" i="15"/>
  <c r="C681" i="15"/>
  <c r="C768" i="15"/>
  <c r="C822" i="15"/>
  <c r="C853" i="15"/>
  <c r="C411" i="15"/>
  <c r="C443" i="15"/>
  <c r="C475" i="15"/>
  <c r="C507" i="15"/>
  <c r="C539" i="15"/>
  <c r="C565" i="15"/>
  <c r="C594" i="15"/>
  <c r="C599" i="15"/>
  <c r="C649" i="15"/>
  <c r="C698" i="15"/>
  <c r="C736" i="15"/>
  <c r="C790" i="15"/>
  <c r="C821" i="15"/>
  <c r="C850" i="15"/>
  <c r="C855" i="15"/>
  <c r="C896" i="15"/>
  <c r="C730" i="15"/>
  <c r="C762" i="15"/>
  <c r="C794" i="15"/>
  <c r="C826" i="15"/>
  <c r="C858" i="15"/>
  <c r="C890" i="15"/>
  <c r="C882" i="15"/>
  <c r="C881" i="15"/>
  <c r="C578" i="15"/>
  <c r="C610" i="15"/>
  <c r="C642" i="15"/>
  <c r="C674" i="15"/>
  <c r="C706" i="15"/>
  <c r="C738" i="15"/>
  <c r="C770" i="15"/>
  <c r="C802" i="15"/>
  <c r="C834" i="15"/>
  <c r="C866" i="15"/>
  <c r="C898" i="15"/>
  <c r="C574" i="15"/>
  <c r="C606" i="15"/>
  <c r="C638" i="15"/>
  <c r="C670" i="15"/>
  <c r="C702" i="15"/>
  <c r="C734" i="15"/>
  <c r="C766" i="15"/>
  <c r="C798" i="15"/>
  <c r="C830" i="15"/>
  <c r="C862" i="15"/>
  <c r="C894" i="15"/>
  <c r="H10" i="9" l="1"/>
  <c r="O11" i="9"/>
  <c r="N11" i="9"/>
  <c r="Q10" i="8"/>
  <c r="I10" i="8"/>
  <c r="P10" i="8"/>
  <c r="H10" i="8"/>
  <c r="O10" i="8"/>
  <c r="G10" i="8"/>
  <c r="R10" i="8"/>
  <c r="J10" i="8"/>
  <c r="B10" i="8"/>
  <c r="E10" i="8"/>
  <c r="L10" i="8"/>
  <c r="K10" i="8"/>
  <c r="D10" i="8"/>
  <c r="S10" i="8"/>
  <c r="N10" i="8"/>
  <c r="C10" i="8"/>
  <c r="M10" i="8"/>
  <c r="A9" i="8"/>
  <c r="F10" i="8"/>
  <c r="G10" i="9"/>
  <c r="N10" i="9"/>
  <c r="M10" i="9"/>
  <c r="O10" i="9"/>
  <c r="S11" i="9"/>
  <c r="G11" i="9"/>
  <c r="J11" i="9"/>
  <c r="L11" i="9"/>
  <c r="M11" i="9"/>
  <c r="P10" i="9"/>
  <c r="K11" i="9"/>
  <c r="K10" i="9"/>
  <c r="E11" i="9"/>
  <c r="R11" i="9"/>
  <c r="H11" i="9"/>
  <c r="I10" i="9"/>
  <c r="S10" i="9"/>
  <c r="R9" i="7"/>
  <c r="J9" i="7"/>
  <c r="B9" i="7"/>
  <c r="Q9" i="7"/>
  <c r="I9" i="7"/>
  <c r="P9" i="7"/>
  <c r="H9" i="7"/>
  <c r="S9" i="7"/>
  <c r="F9" i="7"/>
  <c r="G9" i="7"/>
  <c r="E9" i="7"/>
  <c r="A8" i="7"/>
  <c r="D9" i="7"/>
  <c r="N9" i="7"/>
  <c r="K9" i="7"/>
  <c r="O9" i="7"/>
  <c r="C9" i="7"/>
  <c r="L9" i="7"/>
  <c r="M9" i="7"/>
  <c r="B10" i="9"/>
  <c r="B11" i="9"/>
  <c r="D10" i="9"/>
  <c r="P11" i="9"/>
  <c r="R9" i="9"/>
  <c r="J9" i="9"/>
  <c r="B9" i="9"/>
  <c r="Q9" i="9"/>
  <c r="I9" i="9"/>
  <c r="P9" i="9"/>
  <c r="H9" i="9"/>
  <c r="S9" i="9"/>
  <c r="K9" i="9"/>
  <c r="C9" i="9"/>
  <c r="D9" i="9"/>
  <c r="E9" i="9"/>
  <c r="O9" i="9"/>
  <c r="N9" i="9"/>
  <c r="L9" i="9"/>
  <c r="M9" i="9"/>
  <c r="A8" i="9"/>
  <c r="G9" i="9"/>
  <c r="F9" i="9"/>
  <c r="I11" i="9"/>
  <c r="Q10" i="9"/>
  <c r="Q11" i="9"/>
  <c r="R10" i="9"/>
  <c r="L10" i="9"/>
  <c r="D11" i="9"/>
  <c r="J10" i="9"/>
  <c r="C11" i="9"/>
  <c r="F11" i="9"/>
  <c r="F10" i="9"/>
  <c r="E10" i="9"/>
  <c r="O8" i="9" l="1"/>
  <c r="G8" i="9"/>
  <c r="N8" i="9"/>
  <c r="F8" i="9"/>
  <c r="E8" i="9"/>
  <c r="M8" i="9"/>
  <c r="P8" i="9"/>
  <c r="H8" i="9"/>
  <c r="I8" i="9"/>
  <c r="L8" i="9"/>
  <c r="A7" i="9"/>
  <c r="D8" i="9"/>
  <c r="R8" i="9"/>
  <c r="Q8" i="9"/>
  <c r="S8" i="9"/>
  <c r="C8" i="9"/>
  <c r="B8" i="9"/>
  <c r="J8" i="9"/>
  <c r="K8" i="9"/>
  <c r="N9" i="8"/>
  <c r="F9" i="8"/>
  <c r="M9" i="8"/>
  <c r="E9" i="8"/>
  <c r="L9" i="8"/>
  <c r="D9" i="8"/>
  <c r="A8" i="8"/>
  <c r="O9" i="8"/>
  <c r="G9" i="8"/>
  <c r="J9" i="8"/>
  <c r="P9" i="8"/>
  <c r="I9" i="8"/>
  <c r="H9" i="8"/>
  <c r="R9" i="8"/>
  <c r="Q9" i="8"/>
  <c r="S9" i="8"/>
  <c r="B9" i="8"/>
  <c r="C9" i="8"/>
  <c r="K9" i="8"/>
  <c r="O8" i="7"/>
  <c r="G8" i="7"/>
  <c r="N8" i="7"/>
  <c r="F8" i="7"/>
  <c r="M8" i="7"/>
  <c r="E8" i="7"/>
  <c r="P8" i="7"/>
  <c r="B8" i="7"/>
  <c r="A7" i="7"/>
  <c r="L8" i="7"/>
  <c r="J8" i="7"/>
  <c r="I8" i="7"/>
  <c r="R8" i="7"/>
  <c r="C8" i="7"/>
  <c r="K8" i="7"/>
  <c r="H8" i="7"/>
  <c r="D8" i="7"/>
  <c r="Q8" i="7"/>
  <c r="S8" i="7"/>
  <c r="L7" i="7" l="1"/>
  <c r="D7" i="7"/>
  <c r="A6" i="7"/>
  <c r="S7" i="7"/>
  <c r="K7" i="7"/>
  <c r="C7" i="7"/>
  <c r="R7" i="7"/>
  <c r="B7" i="7"/>
  <c r="J7" i="7"/>
  <c r="I7" i="7"/>
  <c r="H7" i="7"/>
  <c r="G7" i="7"/>
  <c r="F7" i="7"/>
  <c r="E7" i="7"/>
  <c r="O7" i="7"/>
  <c r="N7" i="7"/>
  <c r="Q7" i="7"/>
  <c r="P7" i="7"/>
  <c r="M7" i="7"/>
  <c r="S8" i="8"/>
  <c r="K8" i="8"/>
  <c r="C8" i="8"/>
  <c r="R8" i="8"/>
  <c r="J8" i="8"/>
  <c r="B8" i="8"/>
  <c r="Q8" i="8"/>
  <c r="I8" i="8"/>
  <c r="L8" i="8"/>
  <c r="D8" i="8"/>
  <c r="A7" i="8"/>
  <c r="O8" i="8"/>
  <c r="P8" i="8"/>
  <c r="N8" i="8"/>
  <c r="H8" i="8"/>
  <c r="G8" i="8"/>
  <c r="F8" i="8"/>
  <c r="E8" i="8"/>
  <c r="M8" i="8"/>
  <c r="L7" i="9"/>
  <c r="D7" i="9"/>
  <c r="A6" i="9"/>
  <c r="S7" i="9"/>
  <c r="K7" i="9"/>
  <c r="C7" i="9"/>
  <c r="R7" i="9"/>
  <c r="J7" i="9"/>
  <c r="B7" i="9"/>
  <c r="M7" i="9"/>
  <c r="E7" i="9"/>
  <c r="N7" i="9"/>
  <c r="I7" i="9"/>
  <c r="G7" i="9"/>
  <c r="F7" i="9"/>
  <c r="H7" i="9"/>
  <c r="Q7" i="9"/>
  <c r="P7" i="9"/>
  <c r="O7" i="9"/>
  <c r="P7" i="8" l="1"/>
  <c r="H7" i="8"/>
  <c r="O7" i="8"/>
  <c r="G7" i="8"/>
  <c r="N7" i="8"/>
  <c r="F7" i="8"/>
  <c r="Q7" i="8"/>
  <c r="I7" i="8"/>
  <c r="D7" i="8"/>
  <c r="K7" i="8"/>
  <c r="S7" i="8"/>
  <c r="C7" i="8"/>
  <c r="B7" i="8"/>
  <c r="L7" i="8"/>
  <c r="A6" i="8"/>
  <c r="R7" i="8"/>
  <c r="M7" i="8"/>
  <c r="J7" i="8"/>
  <c r="E7" i="8"/>
  <c r="Q6" i="7"/>
  <c r="I6" i="7"/>
  <c r="P6" i="7"/>
  <c r="H6" i="7"/>
  <c r="G6" i="7"/>
  <c r="O6" i="7"/>
  <c r="S6" i="7"/>
  <c r="E6" i="7"/>
  <c r="F6" i="7"/>
  <c r="R6" i="7"/>
  <c r="D6" i="7"/>
  <c r="N6" i="7"/>
  <c r="C6" i="7"/>
  <c r="D2" i="7"/>
  <c r="B6" i="7"/>
  <c r="L6" i="7"/>
  <c r="K6" i="7"/>
  <c r="M6" i="7"/>
  <c r="J6" i="7"/>
  <c r="Q6" i="9"/>
  <c r="I6" i="9"/>
  <c r="P6" i="9"/>
  <c r="H6" i="9"/>
  <c r="O6" i="9"/>
  <c r="G6" i="9"/>
  <c r="R6" i="9"/>
  <c r="J6" i="9"/>
  <c r="B6" i="9"/>
  <c r="S6" i="9"/>
  <c r="C6" i="9"/>
  <c r="E6" i="9"/>
  <c r="N6" i="9"/>
  <c r="M6" i="9"/>
  <c r="L6" i="9"/>
  <c r="K6" i="9"/>
  <c r="D6" i="9"/>
  <c r="F6" i="9"/>
  <c r="M6" i="8" l="1"/>
  <c r="E6" i="8"/>
  <c r="L6" i="8"/>
  <c r="D6" i="8"/>
  <c r="S6" i="8"/>
  <c r="C6" i="8"/>
  <c r="K6" i="8"/>
  <c r="N6" i="8"/>
  <c r="F6" i="8"/>
  <c r="I6" i="8"/>
  <c r="H6" i="8"/>
  <c r="R6" i="8"/>
  <c r="J6" i="8"/>
  <c r="G6" i="8"/>
  <c r="B6" i="8"/>
  <c r="Q6" i="8"/>
  <c r="P6" i="8"/>
  <c r="O6" i="8"/>
</calcChain>
</file>

<file path=xl/sharedStrings.xml><?xml version="1.0" encoding="utf-8"?>
<sst xmlns="http://schemas.openxmlformats.org/spreadsheetml/2006/main" count="1157" uniqueCount="522">
  <si>
    <t>Ranking</t>
  </si>
  <si>
    <t>Take September 2018 as example</t>
  </si>
  <si>
    <t>https://www.ismworld.org/</t>
  </si>
  <si>
    <t>For ranking in PMI Sectors, take from report:</t>
  </si>
  <si>
    <t>Means the following order:</t>
  </si>
  <si>
    <t>To add data in PMI sectors data</t>
  </si>
  <si>
    <t>Textile Mills</t>
  </si>
  <si>
    <t>Miscellaneous Manufacturing</t>
  </si>
  <si>
    <t>Plastics &amp; Rubber Products</t>
  </si>
  <si>
    <t>Computer &amp; Electronic Products</t>
  </si>
  <si>
    <t>Food, Beverage &amp; Tobacco Products</t>
  </si>
  <si>
    <t>Machinery</t>
  </si>
  <si>
    <t>Apparel, Leather &amp; Allied Products</t>
  </si>
  <si>
    <t>Paper Products</t>
  </si>
  <si>
    <t>Electrical Equipment, Appliances &amp; Components</t>
  </si>
  <si>
    <t>Chemical Products</t>
  </si>
  <si>
    <t>Petroleum &amp; Coal Products</t>
  </si>
  <si>
    <t>Transportation Equipment</t>
  </si>
  <si>
    <t>Furniture &amp; Related Products</t>
  </si>
  <si>
    <t>Fabricated Metal Products</t>
  </si>
  <si>
    <t>Nonmetallic Mineral Products</t>
  </si>
  <si>
    <t>Printing &amp; Related Support Activities</t>
  </si>
  <si>
    <t>Wood Products</t>
  </si>
  <si>
    <t>Primary Metals</t>
  </si>
  <si>
    <t>Identify Trends per sector in SectorsPMI</t>
  </si>
  <si>
    <t>Use ISMNAICS for identifying stocks</t>
  </si>
  <si>
    <t>Use nasdaq.com for quantitative</t>
  </si>
  <si>
    <t>ISM Manufacturing</t>
  </si>
  <si>
    <t>Definition</t>
  </si>
  <si>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</si>
  <si>
    <t>Process / TO DO LIST</t>
  </si>
  <si>
    <t>Summary</t>
  </si>
  <si>
    <t>* input new month</t>
  </si>
  <si>
    <t>Modify new month</t>
  </si>
  <si>
    <t>TO DO LIST</t>
  </si>
  <si>
    <t>Comments</t>
  </si>
  <si>
    <t>Update data in Sectors Trends</t>
  </si>
  <si>
    <t>Add new column for new month</t>
  </si>
  <si>
    <t>ISM</t>
  </si>
  <si>
    <t>Change %</t>
  </si>
  <si>
    <t>Modify month and change number in Sectors - Look at trends for ISM index, new order, production</t>
  </si>
  <si>
    <t>Update month + Number In SectorsProduction / SectorsNewOrders / Sectors</t>
  </si>
  <si>
    <t>New Orders</t>
  </si>
  <si>
    <t>Update Industry Comments</t>
  </si>
  <si>
    <t>Imports</t>
  </si>
  <si>
    <t>Update data in different ISM and Details</t>
  </si>
  <si>
    <t>Backlog Of Orders</t>
  </si>
  <si>
    <t>Prices</t>
  </si>
  <si>
    <t>Production</t>
  </si>
  <si>
    <t>https://www.ismworld.org/supply-management-news-and-reports/reports/ism-report-on-business/pmi/july/</t>
  </si>
  <si>
    <t>Customers Inventories</t>
  </si>
  <si>
    <t>Inventories</t>
  </si>
  <si>
    <t>Deliveries</t>
  </si>
  <si>
    <t>Employment</t>
  </si>
  <si>
    <t>Exports</t>
  </si>
  <si>
    <t>DATE</t>
  </si>
  <si>
    <t>NEW_ORDERS</t>
  </si>
  <si>
    <t>IMPORTS</t>
  </si>
  <si>
    <t>BACKLOG_OF_ORDERS</t>
  </si>
  <si>
    <t>PRICES</t>
  </si>
  <si>
    <t>PRODUCTION</t>
  </si>
  <si>
    <t>CUSTOMERS_INVENTORIES</t>
  </si>
  <si>
    <t>INVENTORIES</t>
  </si>
  <si>
    <t>DELIVERIES</t>
  </si>
  <si>
    <t>EMPLOYMENT</t>
  </si>
  <si>
    <t>EXPORTS</t>
  </si>
  <si>
    <t>SP500</t>
  </si>
  <si>
    <t>GDPC1</t>
  </si>
  <si>
    <t>GDPQoQ</t>
  </si>
  <si>
    <t>GDPYoY</t>
  </si>
  <si>
    <t>GDPQoQ_ANNUALIZED</t>
  </si>
  <si>
    <t>GDPC1_QoQ</t>
  </si>
  <si>
    <t>GDPC1_QoQ_ANNUALIZED</t>
  </si>
  <si>
    <t>GDPC1_YoY</t>
  </si>
  <si>
    <t>Last Month</t>
  </si>
  <si>
    <t>Add column</t>
  </si>
  <si>
    <t>To modify</t>
  </si>
  <si>
    <t>Average</t>
  </si>
  <si>
    <t>Manufacturing ISM</t>
  </si>
  <si>
    <t>mom</t>
  </si>
  <si>
    <t>3 months</t>
  </si>
  <si>
    <t>6 months</t>
  </si>
  <si>
    <t>Date</t>
  </si>
  <si>
    <t>ISM vs GDP</t>
  </si>
  <si>
    <t>PMI</t>
  </si>
  <si>
    <t>GDP growth yoy %</t>
  </si>
  <si>
    <t>GDP growth qoq %</t>
  </si>
  <si>
    <t>GDP growth q/q % (annualised)</t>
  </si>
  <si>
    <t>S&amp;P</t>
  </si>
  <si>
    <t>S&amp;P yoy %</t>
  </si>
  <si>
    <t>Change</t>
  </si>
  <si>
    <t>Sector</t>
  </si>
  <si>
    <t>“We are hearing from customers that their inventories are high, and sales are coming down. We expect orders to decline in the coming months until inventories are leveled properly against demand.”</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</si>
  <si>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</si>
  <si>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“Skilled labor is still tough to find.” (Apparel, Leather &amp; Allied Products)</t>
  </si>
  <si>
    <t>“Customers are canceling some orders. Inventories of finished goods increasing. Expect some bounce back as some customers may be waiting for commodity prices to decline (further).”</t>
  </si>
  <si>
    <t>“Concerns of global economic slowdown are growing, and (we are) experiencing some customers pulling back orders.”</t>
  </si>
  <si>
    <t>“Sales in target business softening month-over-month, down 12 percent by revenue. Inventory days are increasing.”</t>
  </si>
  <si>
    <t>“Inflation is slowing down business. Overstock of raw materials due to prior supply chain issues and slowing orders.”</t>
  </si>
  <si>
    <t>“New orders have stabilized and not increased.”</t>
  </si>
  <si>
    <t>“While orders remain strong and backlogs exist, there’s a softening in forecasted orders for leading indicator-type customers and business units.”</t>
  </si>
  <si>
    <t>“Tier-2 supplier shutdowns in Shanghai are causing a ripple effect for our suppliers in other parts of China. Long delays at ports, including in the U.S., are still providing supply challenges. Inflation is out of control. Fuel costs, and therefore freight costs, are leading the upward cycle. At some point, the economy must give way; it will be tough to have real growth with such pressure on costs. Despite the issues and poor outlook, business remains brisk.”</t>
  </si>
  <si>
    <t>“Customer orders are brisk in the face of significant price increases, while we continue to struggle with inbound supplier service and raw material availability issues.”</t>
  </si>
  <si>
    <t>“Strong sales growth as retail continues to return.”</t>
  </si>
  <si>
    <t>“We are experiencing massive interruptions to our production due to supplier COVID-19 problems limiting their manufacturing of key raw (materials) like steel cans and chemicals.”</t>
  </si>
  <si>
    <t>“Chemical supply chains are filling very slowly. Still not full, but (my) gut feeling says it’s getting easier to source chemical raw materials.”</t>
  </si>
  <si>
    <t>“Business is getting stronger, but the supply chain is getting worse every day.” [Chemical Products]</t>
  </si>
  <si>
    <t>“The impacts from Hurricane Ida on the petrochemical industry has put additional stress on an already fragile supply chain. Logistics with intermodal containers and motor carriers continues to be a challenge for planning deliveries of materials.” [Chemical Products]</t>
  </si>
  <si>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</si>
  <si>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</si>
  <si>
    <t>“Changes in currency exchange rates favorably contributed to our quarterly performance. Continued strong consumer demand for our high-quality products also provided increased sales.” [Chemical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</si>
  <si>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</si>
  <si>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“Demand remains strong. Significant supply impacts on raw materials due to the Texas freeze. All major raw-material and suppliers on force majeure.” (Chemical Products)</t>
  </si>
  <si>
    <t>“Supply chains are depleted; inventories up and down the supply chain are empty. Lead times increasing, prices increasing, [and] demand increasing. Deep freeze in the Gulf Coast expected to extend duration of shortages.” (Chemical Products)</t>
  </si>
  <si>
    <t>“Business remains strong. Manufacturing running at full capacity.” (Chemical Products)</t>
  </si>
  <si>
    <t>“Continued to survive COVID-19 shutdowns, customer restrictions and personnel issues (work from home and COVID-19 outbreaks) and managed to maintain slight growth over 2019.” (Chemical Products)</t>
  </si>
  <si>
    <t>“Production issues for petrochemicals are getting resolved after a very active hurricane season. That is helping balance supply and demand.” (Chemical Products)</t>
  </si>
  <si>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</si>
  <si>
    <t>“Volume remains lower than one year ago but has steadily improved over the past two periods.” (Chemical Products)</t>
  </si>
  <si>
    <t>"Business is very good. Production cannot keep up with demand. Some upstream supply chains are starting to have issues with raw material and/or transportation availability. "(Chemical Products)</t>
  </si>
  <si>
    <t>“Orders starting to pick up. [An] increase of about 35 percent to 40 percent.” (Chemical Products)</t>
  </si>
  <si>
    <t>“While we are seeing signs of an uptick in business activity, it is a slow recovery at this point.” (Chemical Products)</t>
  </si>
  <si>
    <t>“Current conditions in the automotive, construction, oil and gas, agriculture equipment, and tube/pipe markets are all adversely impacting our business results.” (Chemical Products)</t>
  </si>
  <si>
    <t>“Production stopped, other than to make hand sanitizer for those in need.” (Chemical Products)</t>
  </si>
  <si>
    <t>“The two main issues affecting our business [are] COVID-19 and the oil-price war. We are in daily discussions and meeting constantly, updating tracking logs to document high risk concerns.” (Chemical Products)</t>
  </si>
  <si>
    <t>“January started out strong, but the effects of the virus in China [and] the continued grounding of the 737 Max have suppressed new orders. We are still expected to be flat to slightly up [year-over-year] for 2020 sales, based on those issues.” (Chemical Products)</t>
  </si>
  <si>
    <t>"Small signs of increased global demand in the chemical segment." (Chemical Products)</t>
  </si>
  <si>
    <t>"Due to sluggish sales, we have introduced promotions to generate increased sales." (Chemical Products)</t>
  </si>
  <si>
    <t>“Chemical industry has been slow globally, but the curve seems to be flattening.” (Chemical Products)</t>
  </si>
  <si>
    <t>“The chemical manufacturing industry is depressed; demand across many markets globally is down, and pricing is as a result.” (Chemical Products)</t>
  </si>
  <si>
    <t>“Continued softening in the global automotive market. Trade-war impacts also have localized effects, particularly in select export markets. Seeing warehouses filling again after what appeared to be a short reduction of demand.” (Chemical Products)</t>
  </si>
  <si>
    <t>"While business is strong, there is an undercurrent of fear and alarm regarding the trade wars and a potential recession." (Chemical Products)</t>
  </si>
  <si>
    <t>“Weakness in end markets accelerating rapidly. Continuing to reduce production based on weakening demand and declining current orders.” (Chemical Products)</t>
  </si>
  <si>
    <t>“Tariffs are causing an increase in cost of goods, meaning U.S. consumers are paying more for products.” (Chemical Products)</t>
  </si>
  <si>
    <t>“The threat of additional tariffs has forced a change in our supply chain strategy; we are shifting business from China to Mexico, which will not increase the number of U.S. jobs.” (Chemical Products)</t>
  </si>
  <si>
    <t>"January and February were strong months. March softened significantly, eroding some of the [previous months'] gains." (Chemical Products)</t>
  </si>
  <si>
    <t>“Brexit continues to be a concern, despite the fact that our organization has already rolled out a plan to minimize its impact.” (Chemical Products)</t>
  </si>
  <si>
    <t>“Strong start to the year, though weather has been a challenge.” (Chemical Products)</t>
  </si>
  <si>
    <t>“Concerns about oil prices are fueling questions of how strong the economy will be the first half of 2019.” (Chemical Products)</t>
  </si>
  <si>
    <t>“Flat business activity; continued electronics market challenges.”</t>
  </si>
  <si>
    <t>“Supply chain issues for all electronic components and custom build-to-print materials are in short supply due to capacity and skilled labor shortages. Energy cost continues to negatively impact freight cost.”</t>
  </si>
  <si>
    <t>“Demand from customers is still strong, but much of that is because there is still fear of not getting product due to constraints. They are stocking up. There will be a reckoning in the market when the music stops, and everyone’s inventories are bloated.”</t>
  </si>
  <si>
    <t>“Material extended lead times still affecting business, and the challenging labor market is a huge factor too. Backlog is healthy; we just cannot deliver to customers due to material issues.”</t>
  </si>
  <si>
    <t>“Backlog is high, but incoming orders slowing this month.”</t>
  </si>
  <si>
    <t>“Suppliers are seeing a light at the end of the tunnel for restoration of (semiconductor) component supply. Second-quarter and Q3 supply appears to be loosening.”</t>
  </si>
  <si>
    <t>“No letup yet in supply chain challenges, especially electronic components. Relying more and more on the broker market.”</t>
  </si>
  <si>
    <t>“Electronic supply chain is still a mess.”</t>
  </si>
  <si>
    <t>“While there has been some improvement in materials making it to our factories and logistics centers, we are still constrained by (a lack of) qualified labor. Orders so far are not being cancelled, but we are concerned that customers may be losing patience.”</t>
  </si>
  <si>
    <t>“Global supply chain issues continue. Getting anything from China is near impossible — extreme delays. Microchip and circuit breaker shortages continue and are expected to continue into 2022.” [Computer &amp; Electronic Products]</t>
  </si>
  <si>
    <t>“Many electronic components and assemblies shortages showing up (due to) port issues, lack of containers and other issues. Problematic, but nothing completely shut down yet. Watching COVID-19 restrictions country by country.” [Computer &amp; Electronic Products]</t>
  </si>
  <si>
    <t>“Some factories have been impacted by COVID-19 cases. Malaysian government says factories can operate at only 60 percent of capacity.” [Computer &amp; Electronic Products]</t>
  </si>
  <si>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</si>
  <si>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</si>
  <si>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“Supplier performance — deliveries, quality, it’s all suffering. Demand is high, and we are struggling to find employees to help us keep up.” [Computer &amp; Electronic Products]</t>
  </si>
  <si>
    <t>“The current electronics/semiconductor shortage is having tremendous impacts on lead times and pricing. Additionally, there appears to be a general inflation of prices across most, if not all, supply lines.” (Computer &amp; Electronic Products)</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</si>
  <si>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</si>
  <si>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</si>
  <si>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“Supplier factory capacity is well utilized. Increased demand, labor constraints and upstream supply delays are pushing lead times. This is more prevalent with international than U.S.-based suppliers.” (Computer &amp; Electronic Products)</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</si>
  <si>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</si>
  <si>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“Suppliers are still experiencing labor shortages resulting in component constraints. However, we're seeing life from customers, so there's a positive outlook moving into the first quarter of 2021.” (Computer &amp; Electronic Products)</t>
  </si>
  <si>
    <t>“COVID-19 continues to have an effect on supplier support and operations, more from a decreased labor perspective rather than unavailable material.” (Computer &amp; Electronic Products)</t>
  </si>
  <si>
    <t>“Still struggling with long lead times for components coming from China [contract manufacturers].” (Computer &amp; Electronic Products)</t>
  </si>
  <si>
    <t xml:space="preserve">Watching COVID-19 situations in Mexico, Brazil, Philippines [and] Hong Kong. High rates of COVID-19 surging. Currently, lines of supply no longer impacted by COVID-19 related events. (Computer &amp; Electronic Products) </t>
  </si>
  <si>
    <t>“Manufacturing outlook has improved greatly in June, as business has resumed at nearly 100 percent. We have implemented a number of safeguards that are costing extra money, but we are running.” (Computer &amp; Electronic Products)</t>
  </si>
  <si>
    <t>“Despite the COVID-19 issues, we are seeing an increase of quoting activity. This has not turned into orders yet, but it is a positive sign.” (Computer &amp; Electronic Products)</t>
  </si>
  <si>
    <t>“Thirty-percent decrease for April due to COVID-19 impact on both customers and suppliers.” (Computer &amp; Electronic Products)</t>
  </si>
  <si>
    <t>“COVID-19 is impacting China’s raw material supply chain. We are now seeing revenue impact in that region. Our operations team is reviewing plans for spread of the virus.” (Computer &amp; Electronic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</si>
  <si>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</si>
  <si>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</si>
  <si>
    <t>"Backlog of orders is shrinking due to new order pace continuing to fall." (Computer &amp; Electronic Products)</t>
  </si>
  <si>
    <t>“Business level is similar to October.” (Computer &amp; Electronic Products)</t>
  </si>
  <si>
    <t>“Customer demand is down, and we are expecting a very soft fourth quarter, without much relief in sight for Q1. Suppliers report the continued rise in labor costs, which are ultimately reflected in the rising product costs.” (Computer &amp; Electronic Products)</t>
  </si>
  <si>
    <t>“Second month in a row in which shipments have outpaced new orders.”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</si>
  <si>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</si>
  <si>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“China tariffs continue to be a concern. The uncertainty of future tariffs involving China, Canada, and Mexico is also a concern. China tariffs for electronic parts are averaging 17 percent.” (Computer &amp; Electronic Products)</t>
  </si>
  <si>
    <t>“Ongoing tariffs [issue is] impacting costs and influencing supplier realignment on country of origin. Border issue is causing delays in imports from Mexico.” (Computer &amp; Electronic Products)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</si>
  <si>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</si>
  <si>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“The electronics industry seems to be slowly coming out of crisis mode. Lead times and costs have leveled out in some commodities, and dynamic random access memory (DRAM) prices are actually coming down.” (Computer &amp; Electronic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</si>
  <si>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</si>
  <si>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“Steady supply and production environment.” (Computer &amp; Electronic Products)</t>
  </si>
  <si>
    <t>“Housing market is down, so our business is affected. Capacity has increased over the last two years due to high orders of consumer goods and appliances, so now we’re trying promotions to get our orders up to where we can use all our capacity.”</t>
  </si>
  <si>
    <t>“Business continues to be strong. Some commodities within the supply chain are starting to stabilize, while others are still causing disruption for production. Electrical and wiring components continue to cause significant issues. (We) cannot run as consistently as we would like.”</t>
  </si>
  <si>
    <t>“Orders and production continue to be strong, but material availability is holding us back. Cannot run enough hours to eat into the backlog.”</t>
  </si>
  <si>
    <t>“Business is strong. Backlog continues to grow due to new orders and inconsistent supply chain conditions. Shortages of components are the main factor limiting our production.”</t>
  </si>
  <si>
    <t>“Demand continues to be strong, increasing our backlog. Production has been more consistent due to availability of parts, but we are not able to increase builds to cut into the backlog.”</t>
  </si>
  <si>
    <t>“Strong backlog of orders coming into the new year. Potential to beat target revenue, depending on availability of purchased product.”</t>
  </si>
  <si>
    <t>“Demand continues to be strong, but we continue to be held back by supply chain issues — logistics delays, as well as capacity and labor issues at suppliers.” [Electrical Equipment, Appliances &amp; Components]</t>
  </si>
  <si>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</si>
  <si>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</si>
  <si>
    <t>Strong operations, (with) new programs, orders and launches. Continue to have hiring difficulties and are unable to fill production and salaried jobs (due to) a lack of candidates. Raw materials are still in short supply, with longer lead times. [Fabricated Metal Products]</t>
  </si>
  <si>
    <t>“Higher prices, inflation and lack of available labor are impacting all organizations in our supply chain.” [Electrical Equipment, Appliances &amp; Components]</t>
  </si>
  <si>
    <t>“Labor shortages impacting internal and supplier production. Logistics performance is terrible.” [Electrical Equipment, Appliances &amp; Components]</t>
  </si>
  <si>
    <t>“It’s getting much more difficult to supply production with materials that are made with copper or steel. Lots of work on the floor, but I am worried about getting the materials to support.” (Electrical Equipment, Appliances &amp; Components)</t>
  </si>
  <si>
    <t>“Business is even stronger for us this year through the third quarter, and we expect a very healthy growth of our manufacturing sales.” (Electrical Equipment, Appliances &amp; Components)</t>
  </si>
  <si>
    <t>“Things are now out of control. Everything is a mess, and we are seeing wide-scale shortages.” (Electrical Equipment, Appliances &amp; Components)</t>
  </si>
  <si>
    <t>“2020 growth at 5 percent during a very challenging and volatile year. 2021 is expected to bring growth at a 7-percent or even greater pace. Logistics is the critical concern, but we are currently abating risk.” (Electrical Equipment, Appliances &amp; Components)</t>
  </si>
  <si>
    <t>“Business is stronger than expected, with higher demand for many products. Volatility continues due to the very persistent pandemic and associated risks.” (Electrical Equipment, Appliances &amp; Components)</t>
  </si>
  <si>
    <t>“We will finish out the fourth quarter very strong. Customers have increased demand and 2021 is expected to continue to grow.” (Fabricated Metal Products)</t>
  </si>
  <si>
    <t>“Continue to see increases in customer demand. We still are not back to pre-COVID-19 levels but are continually improving.” (Fabricated Metal Products)</t>
  </si>
  <si>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</si>
  <si>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</si>
  <si>
    <t>“While demand in [the] coming six months is stabilizing, it is at a significant reduction and clear [that] customers have little confidence in the forecasts. Export orders to Brazil, South Africa, [and the] Middle East are largely cancelled for balance of 2020.” (Fabricated Metal Products)</t>
  </si>
  <si>
    <t>“Thankfully, we are in quite a few industries, so impact wasn't as harsh on us and more stable. However, during the last two weeks, our bookings have grown, and supply seems to be more readily available.” (Fabricated Metal Products)</t>
  </si>
  <si>
    <t>“Returning to full production for automotive, ramp-up will still depend on speed of automotive start-ups. We have built up inventory to stock. Ready to ship.” (Fabricated Metal Products)</t>
  </si>
  <si>
    <t>“COVID-19’s spread in the U.S. may start impacting our domestic business. As for Asian suppliers, they are starting to get back up to speed.” (Fabricated Metal Products)</t>
  </si>
  <si>
    <t>“Coronavirus continues to be front and center as a major supply chain risk to our company. Access to information in China — from our supply base and customers — is slow to come by.” (Fabricated Metal Products)</t>
  </si>
  <si>
    <t>"Our business is starting 2020 stronger than we finished 2019, as we saw a dramatic downturn in orders over the last four months of 2019. Orders are up to start the year, but slightly behind where they were one year ago." (Fabricated Metal Products)</t>
  </si>
  <si>
    <t>"Anticipated large export orders did not materialize. As a result, expected U.S. production has decreased." (Fabricated Metal Products)</t>
  </si>
  <si>
    <t>"The annual holiday slowdown was slightly more significant compared to the previous three years, heightening concerns over the 2020 first-quarter forecast." (Electrical Equipment, Appliances &amp; Components)</t>
  </si>
  <si>
    <t>“Economy seems to be softening. The tariffs have caused much confusion in the industry.” (Electrical Equipment, Appliances &amp; Components)</t>
  </si>
  <si>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</si>
  <si>
    <t>“General business trends are continuing to show signs of weakness resulting from tariffs and cost impacts of importing and exporting.” (Electrical Equipment, Appliances &amp; Components)</t>
  </si>
  <si>
    <t>“Tariffs continue to adversely impact decisions and forecasting. Our increasing fear is that current trends will weaken the global economy, influencing our ability to grow in 2020 and beyond.” (Fabricated Metal Products)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</si>
  <si>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</si>
  <si>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</si>
  <si>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“Business so far this year is meeting, but not exceeding, our forecast. We are concerned about indicators showing a slight recession for the second half of the calendar year.” (Fabricated Metal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</si>
  <si>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</si>
  <si>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“Customer demand has been slower for two months. Production is decreasing our inventory and (we are) implementing forecasts carefully. The headwind seems to be very strong, so we need to be prepared for that.”</t>
  </si>
  <si>
    <t>“Business is flat to down due to inflation and interest rates. Hard to find and keep employees due to wage increases by competitors.”</t>
  </si>
  <si>
    <t>“Our markets are still holding up; however, I believe a slowdown is coming. We are cautious about going out too far with orders. Also, I believe the general market is in the beginnings of a recession.”</t>
  </si>
  <si>
    <t>“Business is still steady. Some customers are pushing orders out because they have too much inventory. We are able to backfill the pushed orders from customers that want theirs earlier, so we aren’t losing capacity.”</t>
  </si>
  <si>
    <t>“Shanghai has been shut down since mid-March. All of the (population) is in lockdown, with no production or port activities. Steel remains in allocation. Electronics lead times are more than 12 months.”</t>
  </si>
  <si>
    <t>“Due to electronic component supply chain issues, production output has been lower than normal. Backlog is growing due to the supply chain issues. New order sales are steady, except international orders are lower.”</t>
  </si>
  <si>
    <t>“Backlog continues to be strong as we ship delinquent orders resulting from COVID-19 slowdowns.”</t>
  </si>
  <si>
    <t>“Demand for steel products has increased to historic levels, driven by the automotive and energy industries.”</t>
  </si>
  <si>
    <t>“Lack of skilled production personnel, either from missing work due to (COVID-19) variants or leaving for better opportunities, making it more difficult to complete work. Working off a backlog.”</t>
  </si>
  <si>
    <t>“Price increases appear to be slowing. Lead times are shrinking slowly, and inventories are growing. I hope we have reached the top of the hill to start down a gentle slope that lets us get back to something that resembles normal.”</t>
  </si>
  <si>
    <t>“Growing threat of recession is making many customers slow orders substantially. Additionally, global uncertainty about the Russia-Ukraine (war) is influencing global commodity markets.”</t>
  </si>
  <si>
    <t>“Almost all suppliers are experiencing lead times growth. It seems no one wants to keep inventory on hand anymore.”</t>
  </si>
  <si>
    <t>“Inventories are far too high, and we are on pins and needles to see how quickly and at what magnitude our busy season begins. We will start seeing that in the next few weeks.”</t>
  </si>
  <si>
    <t>“Growing inflation is pushing a stronger narrative around pending recession concerns. Many customers appear to be pulling back on orders in an effort to reduce inventories.”</t>
  </si>
  <si>
    <t>“Business is slower than expected in volume, but revenue is on pace with our budget. Ocean freight costs are finally beginning to fall a bit. We are already receiving large orders for the fall, which is encouraging.”</t>
  </si>
  <si>
    <t>“Input costs, particularly grain, oil, dairy and protein, are rising faster than can be passed along at retail and food service, with no relief in sight.”</t>
  </si>
  <si>
    <t>“Supply chain is still constrained, and prices continue to rise. We are focusing on ways to stay profitable while continuing to fill customer orders. Relationship management and strong negotiation skills are extremely important right now.”</t>
  </si>
  <si>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</si>
  <si>
    <t>“Strong demand has continued beyond our traditional seasonality curves. Coupled with the continuing difficulties in procurement of ocean freight, operational planning and managing costs are our biggest challenges.”</t>
  </si>
  <si>
    <t>“Our suppliers are having difficulty meeting scheduled releases as their suppliers experience delays and shortages, so lead times and inventories are struggling, resulting in lost production.”</t>
  </si>
  <si>
    <t>“Labor is still tight, and turnover continues. Supply chain issues are is still causing customer order cuts. Trucks are scarce, and the teams are burned out from working long hours and dealing with supply constraints daily.”</t>
  </si>
  <si>
    <t>“Import costs and delays hurting business, requiring more safety stock for uncertainty. Rolling blackouts in China starting to hurt shipments even more.” [Food, Beverage &amp; Tobacco Products]</t>
  </si>
  <si>
    <t>“Lack of labor and escalating costs from every direction are very concerning.” [Food, Beverage &amp; Tobacco Products]</t>
  </si>
  <si>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</si>
  <si>
    <t>Still dealing with price increases from force majeure issues as well as overseas shipping premiums and higher costs of items like fuel. Customer demand still high; pushing plant to max production rates. [Food, Beverage &amp; Tobacco Products]</t>
  </si>
  <si>
    <t>“Poultry markets are higher, as demand for chicken has been very strong. Higher costs are starting to be passed along to customers.” [Food, Beverage &amp; Tobacco Products]</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</si>
  <si>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</si>
  <si>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“Business is picking up as restaurants open.” (Food, Beverage &amp; Tobacco Products)</t>
  </si>
  <si>
    <t>“Winter Storm Uri has made daily life in supply chain quite a challenge. Everything from plastic substrates to adhesives have been significantly impacted by the production interruptions.” (Food, Beverage &amp; Tobacco Products)</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</si>
  <si>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</si>
  <si>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“Labor continues to be one of our largest challenges.” (Food, Beverage &amp; Tobacco Products)</t>
  </si>
  <si>
    <t>“COVID-19 is affecting us more strongly now than back in March. Vendors/service suppliers unable to maintain levels of service due to employee shortages. Logistic issues also hurting us due to coronavirus-related problems.” (Food, Beverage &amp; Tobacco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</si>
  <si>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</si>
  <si>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“Increased production due to stores stocking up for the second wave of COVID-19.” (Food, Beverage &amp; Tobacco Products)</t>
  </si>
  <si>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</si>
  <si>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</si>
  <si>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</si>
  <si>
    <t>“Difficulty keeping up with a significant increase in demand related to COVID-19. Industry is up 62.5 percent versus [a] year ago. Supply challenges throughout the supply chain. Supply could be hindered if another wave of COVID-19 hits in the fall.” (Food, Beverage &amp; Tobacco Products)</t>
  </si>
  <si>
    <t>"Increased COVID-19 sales in the food business has really stressed our production capabilities.” (Food, Beverage &amp; Tobacco Products)</t>
  </si>
  <si>
    <t>“The food processing B2B space remains steady. We are weathering the storm. There is a fortunate increased need for packaged foods. Softening is showing through in some products that find their way into food service and lodging.” (Food, Beverage &amp; Tobacco Products)</t>
  </si>
  <si>
    <t>“We are experiencing a record number of orders due to COVID-19.” (Food, Beverage &amp; Tobacco Products)</t>
  </si>
  <si>
    <t>“Coronavirus and its impact on the supply chain: We will see some softness in demand, but also [experience] havoc on items sourced from China that may cause significant delays to production.” (Food, Beverage &amp; Tobacco Products)</t>
  </si>
  <si>
    <t>"Demand for prepared frozen food continues to be strong, but margins compressing as inputs rise with price elasticity preventing accompanying increases." (Food, Beverage &amp; Tobacco Products)</t>
  </si>
  <si>
    <t>"Starting to see suppliers try to pass on costs associated with tariffs. Uncertainty on the trade front continues to keep agricultural markets on the defensive." (Food, Beverage &amp; Tobacco Products)</t>
  </si>
  <si>
    <t>“Economy is showing slight signs of weakening. The same business headwinds on trade, tariffs, and currency uncertainty are making the environment challenging.” (Food, Beverage &amp; Tobacco Products)</t>
  </si>
  <si>
    <t>“Chinese tariffs going up are hurting our business. Most of the materials are not made in the U.S. and made only in China.” (Food, Beverage &amp; Tobacco Products)</t>
  </si>
  <si>
    <t>"Late planting of the corn and soybean crops has increased uncertainty over the final acres and yields. This is leading to volatile markets." (Food, Beverage &amp; Tobacco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</si>
  <si>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</si>
  <si>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“Global demand remains very strong. [We] shifted shipments to China from our U.S. plants to our Canadian and European plants because of tariffs.” (Food, Beverage &amp; Tobacco Products)</t>
  </si>
  <si>
    <t>"Sales remain strong. Labor remains tight. Tariffs are having a significant impact on cost of goods. No impact on where we buy our goods." (Food, Beverage &amp; Tobacco Products)</t>
  </si>
  <si>
    <t>"Economy is holding steady, and so are prices. Supply availability is generally OK, yet risk remains in chemicals and some longer lead-time packaging." (Food, Beverage &amp; Tobacco Products)</t>
  </si>
  <si>
    <t>“Strong customer orders continue.” (Food, Beverage &amp; Tobacco Products)</t>
  </si>
  <si>
    <t>“Economy showing general strength, especially in manufacturing. Cost pressures and tariff challenges persist but are manageable. General outlook is for stability and potential improvement in the second half of 2019.” (Food, Beverage &amp; Tobacco Products)</t>
  </si>
  <si>
    <t>“Business continues to be strong, with incoming sales higher but still combating labor and material issues like availability and inflation. Still determining impact of the Russian invasion of Ukraine.”</t>
  </si>
  <si>
    <t>“Bookings continue to increase as we are still dealing with a shortage of labor and supply chain issues.”</t>
  </si>
  <si>
    <t>“Business continues to be good, with strong incoming orders from customers. Continue to battle labor, material and transportation pressures.”</t>
  </si>
  <si>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</si>
  <si>
    <t>“Ocean freight delays creating disruptions in many areas. Southeast Asia supply continues to be challenged due to COVID-19 outbreaks.” [Furniture &amp; Related Products]</t>
  </si>
  <si>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</si>
  <si>
    <t>Incoming bookings continue to be strong, and economy continues to return. Still struggling with inflation and availability (of materials, labor and freight). [Furniture &amp; Related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</si>
  <si>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</si>
  <si>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“Business is good, but labor and raw materials are becoming very problematic, driving increases in costs.” [Furniture &amp; Related Products]</t>
  </si>
  <si>
    <t>“Market capacity in most areas is oversold, with no realistic improvement on the horizon. In fact, it appears that demand will continue to strengthen, leading to more significant disruptions.” (Furniture &amp; Related Products)</t>
  </si>
  <si>
    <t>“Business bottomed out in February; we are expecting steady improvement through the end of the year. Inflation and material availability, along with logistics, are major concerns.” (Furniture &amp; Related Products)</t>
  </si>
  <si>
    <t>“Sales have been steady, but down 30 percent year over year. Work hours for production are going up, but still have several on lay-off. Starting to see some inflationary pressure on materials.” (Furniture &amp; Related Products)</t>
  </si>
  <si>
    <t>“Construction materials have leveled off but continue to be at an all-time high. Mills for board sheet stock have pushed out lead times citing increasing backlogs related to the pandemic and increased supply in the housing market.” (Furniture &amp; Related Products)</t>
  </si>
  <si>
    <t>“Incoming orders are slow. This is usually our busiest time of the year, but production is reduced due to lack of demand. Additional layoffs expected.” (Furniture &amp; Related Products)</t>
  </si>
  <si>
    <t>“Dealing with the effects of coronavirus and having 65 percent of our operations down.” (Furniture &amp; Related Products)</t>
  </si>
  <si>
    <t>“Volumes are down 4.3 percent, and some areas of the supply chain are being affected by the coronavirus.” (Furniture &amp; Related Products)</t>
  </si>
  <si>
    <t>“We have seen an increase of sales for our products.” (Furniture &amp; Related Products)</t>
  </si>
  <si>
    <t>"Business is good — above last year, though a little below plan." (Furniture &amp; Related Products)</t>
  </si>
  <si>
    <t>“Incoming orders and production have ticked back up. Tariffs are still a question.” (Furniture &amp; Related Products)</t>
  </si>
  <si>
    <t>“Incoming sales are sluggish for this time of year.” (Furniture &amp; Related Products)</t>
  </si>
  <si>
    <t>"Incoming sales seem to be slowing down, and this is usually our busiest season. Concerns about the economy and tariffs." (Furniture &amp; Related Products)</t>
  </si>
  <si>
    <t>“Business is strong mostly due to seasonality. Tariffs surcharges are now being passed through to all customers. Labor is tight, putting pressure on wages costs.” (Furniture &amp; Related Products)</t>
  </si>
  <si>
    <t>“Business is very strong and has been for over two years.” (Furniture &amp; Related Products)</t>
  </si>
  <si>
    <t>“Incoming orders have been steady, but we’re starting to see signs of slowing going into February and March.” (Furniture &amp; Related Products)</t>
  </si>
  <si>
    <t>“We have seen a general pullback in available capital budgets from our customers, and that is having a significant impact on our sales in the fourth quarter.”</t>
  </si>
  <si>
    <t>“Continue to struggle with electronic component shortages. Several smaller machine shops are (manufacturing) the pacing item for our production due to lack of direct labor machinists.”</t>
  </si>
  <si>
    <t>“New order entry has slowed down slightly; however, logistical issues have yet to improve. Long lead times for materials and labor shortages are still a major problem.”</t>
  </si>
  <si>
    <t>“Our suppliers are experiencing a softening of orders. We are still running at the same high level we did throughout 2021 and in early 2022.”</t>
  </si>
  <si>
    <t>“Our order books are still strong. Material prices continue to rise, with energy and freight noted as the underlying influences on increased costs.”</t>
  </si>
  <si>
    <t>“New order entries are still very strong. Unfortunately, logistics issues have (not) yet improved, so lead times remain extended.”</t>
  </si>
  <si>
    <t>“Prices are increasing on steel and steel products after a slight decrease from highs last month. Transportation costs are going up significantly with the increase in fuel prices.”</t>
  </si>
  <si>
    <t>“We have seen year-over-year revenue growth of about 10 percent due to markets coming back. However, in the automotive area, the microchip shortage is causing slowness in growth.”</t>
  </si>
  <si>
    <t>“Transportation restrictions and a lack of supplier manpower continue to create significant shortages that limit our production. This, in turn, limits what we can supply to customers, as well as on-time delivery.”</t>
  </si>
  <si>
    <t>“Costs for steel seem to be coming down some. We have seen a little relief on steel prices, but they are still very high. Overall performance by suppliers has improved. On-time deliveries have improved.”</t>
  </si>
  <si>
    <t>“Customer demand remains high. COVID-19 related supply chain issues still hamper our ability to meet demand. Labor is still difficult for our suppliers to obtain, and labor costs are rising.” [Machinery]</t>
  </si>
  <si>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</si>
  <si>
    <t>“Customer order backlog continues to climb because we are unable to raise production rates due to supplier parts and manpower challenges. Continue to see price increases with key commodities, and logistics is an ongoing challenge that has no end in sight.” [Machinery]</t>
  </si>
  <si>
    <t>Supply chain continues to be extremely challenging in a variety of categories. Having to place orders months ahead of time just to get a place in line. [Machinery]</t>
  </si>
  <si>
    <t>“Customer demand remains strong. Supply chain issues continue to hamper materials availability and impact production scheduling. Supplier costs continue to rise due to increasing materials, labor and shipping costs.” [Machinery]</t>
  </si>
  <si>
    <t>“Demand continues to be very strong. Supply chain delays hamper our availability and ability to sell more.” (Machinery)</t>
  </si>
  <si>
    <t>“Widespread supply chain issues. Suppliers are struggling to manage demand and capacity in the face of chronic logistics and labor issues. No end in sight.” (Machinery)</t>
  </si>
  <si>
    <t>“Prices are going up, and lead times are growing longer by the day. While business and backlog remain strong, the supply chain is going to be stretched very [thin] to keep up.” (Machinery)</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</si>
  <si>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</si>
  <si>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“Sales are now slightly above pre-COVID-19 sales.” (Machinery)</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</si>
  <si>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</si>
  <si>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“Business is almost back to normal levels; however, customers are still cautious with capital spending.” (Machinery)</t>
  </si>
  <si>
    <t>“Our customer order intake is increasing significantly for deliveries in the first half of 2021. Outlook is generally positive.” (Machinery)</t>
  </si>
  <si>
    <t>"Capital equipment new orders have slowed again. Quoting is active. Many customers waiting for the fourth quarter to make any commitments." (Machinery)</t>
  </si>
  <si>
    <t>“General business climate continues to be subdued, driving highly conservative forecasting due to variability in the ongoing pandemic-driven conditions and economic response.” (Machinery)</t>
  </si>
  <si>
    <t>“Looks like May was the bottom in terms of orders. June is stronger, and our order books are rebuilding.” (Machinery)</t>
  </si>
  <si>
    <t>“Getting out from under several suppliers being closed worldwide. Also, looking at what really needs to be in China.” (Machinery)</t>
  </si>
  <si>
    <t>“COVID-19 has caused a 30-percent reduction in productivity in our factory.” (Machinery)</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</si>
  <si>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</si>
  <si>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"The lack of faith in the economy seems to be why we cannot sell capital projects." (Machinery)</t>
  </si>
  <si>
    <t>"Dealer inventories have rebounded, and overall customer market has softened, resulting in corrections to near-term production schedules and a tentative forecast outlook." (Machinery)</t>
  </si>
  <si>
    <t>“Demand has stabilized for the last half of [the fourth quarter], and production will be stable for the rest of this year.” (Machinery)</t>
  </si>
  <si>
    <t>“Production demand is softening; some [of it is] due to seasonality, [but] much [is] due to customer order rate declining and dealer inventory stabilizing.” (Machinery)</t>
  </si>
  <si>
    <t>“Demand softening on some product lines, backlogs have reduced, and dealer inventories are growing.” (Machinery)</t>
  </si>
  <si>
    <t>"Business is starting to show signs of a broad slowdown." (Machinery)</t>
  </si>
  <si>
    <t>“Business has slowed, but it is still steady and expected to pick up next month.” (Machinery)</t>
  </si>
  <si>
    <t>“A late planting season has caused a slowdown in our agricultural business. Seeing higher prices due to tariffs and tariff-related supply chain issues.” (Machinery)</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</si>
  <si>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</si>
  <si>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</si>
  <si>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“Current weather conditions causing significant delivery delays [and] diminishing our production capabilities.” (Machinery)</t>
  </si>
  <si>
    <t>“Orders remain strong. Supplier delivery continues to be challenged on some commodities.” (Machinery)</t>
  </si>
  <si>
    <t>“We continue to enjoy the benefits of a strong general economy. We are busy and maintain a backlog of sales orders.” (Machinery)</t>
  </si>
  <si>
    <t>“Prices are continuing a slight decline. Suppliers are trying to hold off decreases, but competition is increasing.”</t>
  </si>
  <si>
    <t>“Quotes and orders still strong; however, we are not able to accept any new orders for shipment (for the rest of) 2022 due to motor and electronic component shortages.”</t>
  </si>
  <si>
    <t>“Business conditions are good, and demand is strong. Securing enough raw material supply to keep up is still a challenge.”</t>
  </si>
  <si>
    <t>“Supply chain issues are causing us to dramatically extend our lead times. Our production lines have (run) low on or out of parts needed to complete rates every week this month.”</t>
  </si>
  <si>
    <t>“The shutdowns in China due to a new COVID-19 wave are causing supply concerns for late second quarter and early third quarter. We have extended lead times to customers and are ordering product from China to cover demand through Q4 and early 1Q 2023.”</t>
  </si>
  <si>
    <t>“The supply situation is getting worse, with lead times extending over 12 months, material not available, and suppliers not quoting or taking orders. Prices on the rise daily.”</t>
  </si>
  <si>
    <t>“Business conditions are good, demand remains strong, and we continue to be challenged to keep up with demand.”</t>
  </si>
  <si>
    <t>“Integrated circuit availability is really causing issues. Shortages of raw materials and other electronic materials continue to hamper deliveries to our customers.”</t>
  </si>
  <si>
    <t>“Supply chain interruptions have dramatically increased in the fourth quarter. Many of our suppliers are unable to deliver product until January or February 2022 or later.”</t>
  </si>
  <si>
    <t>“Demand for our products remains strong, but we continue to struggle to secure enough raw material to keep our manufacturing lines running.” [Miscellaneous Manufacturing]</t>
  </si>
  <si>
    <t>“Global supply chain constraints are still a major concern and focus. Inventory builds continue to compensate for potential supply disruption.” [Miscellaneous Manufacturing]</t>
  </si>
  <si>
    <t>Very busy with new orders. Material costs continue to rise, and supplies are sometimes delayed. Labor issues are still affecting us the most with finding proper labor. Labor— costs are increasing as we are competing locally for top talent. [Miscellaneous Manufacturing]</t>
  </si>
  <si>
    <t>“We have had an increase in employees testing positive for COVID-19, negatively impacting manufacturing.” (Miscellaneous Manufacturing)</t>
  </si>
  <si>
    <t>“Sales are now exceeding pre-COVID-19 levels, but uncertainty remains through the winter months while COVID-19 is still rampant.” (Miscellaneous Manufacturing)</t>
  </si>
  <si>
    <t>“Business levels have just about returned to pre-COVID-19 levels. Our company is remaining conservative with fixed-cost spending, knowing the uncertainties that lie ahead with COVID-19 and its potential impact globally.” (Miscellaneous Manufacturing)</t>
  </si>
  <si>
    <t>“We are still seeing our customers shut down or effected by COVID-19. We are hoping for a bounce back in September.” (Miscellaneous Manufacturing)</t>
  </si>
  <si>
    <t>“Demand is down significantly due to COVID-19 but is starting to stabilize. We are hopeful for recovery in the second half of the year.” (Miscellaneous Manufacturing)</t>
  </si>
  <si>
    <t>“A big part of our business is hospitality, and we are seeing demand drop and an increase in cancellations.” (Nonmetallic Mineral Products)</t>
  </si>
  <si>
    <t>"Down month-to-month, but up over last year." (Miscellaneous Manufacturing)</t>
  </si>
  <si>
    <t>“Business has been flat for us. Year-over-year growth has slowed dramatically.” (Miscellaneous Manufacturing)</t>
  </si>
  <si>
    <t>"Generally, business remains steady. However, we continue to plan for a hard Brexit and a long trade war between the U.S. and China." (Miscellaneous Manufacturing)</t>
  </si>
  <si>
    <t>“We are a third-tier supplier to [a major aircraft manufacturer], and it appears its production slowdown of [an aircraft] is having a direct effect on our slowing orders.” (Miscellaneous Manufacturing)</t>
  </si>
  <si>
    <t>“Business has slowed in the last 30 to 60 days. The last 30 days have tracked 4 percent below plan, but still 6 to 8 percent above the previous year to date.” (Miscellaneous Manufacturing)</t>
  </si>
  <si>
    <t>“Business is continuing to grow and expand. The pressure for driving out costs has increased significantly, and my company is facing major changes over the next several years to remain cost competitive.” (Miscellaneous Manufacturing)</t>
  </si>
  <si>
    <t>“Strong business momentum coming into January and early February has slowed to typical seasonal business conditions for our industry.” (Miscellaneous Manufacturing)</t>
  </si>
  <si>
    <t>“Aerospace engine-related business continues to be strong. Energy and general industry-related business is flat to down.” (Miscellaneous Manufacturing)</t>
  </si>
  <si>
    <t>“Business conditions are good, and our demand and production are tracking to our forecasted growth levels for the year.” (Miscellaneous Manufacturing)</t>
  </si>
  <si>
    <t>“International conditions loom large and seem very foreboding. Overall, we still think 2023 will be a positive year, with at least some moderate growth.”</t>
  </si>
  <si>
    <t>“The supply chain is still stressed, and it challenges our manufacturing plants for uptime. We have strong demand and need to run.”</t>
  </si>
  <si>
    <t>“All markets are extremely busy but face headwinds that will eventually take a toll. Lead times and costs make large projects very challenging to budget, plan and execute. Routine work is also very difficult.”</t>
  </si>
  <si>
    <t>“Overall, improvements in supply chain are occurring on larger scale items, but we see suppliers that sell us low-volume items struggling in some cases with getting feed stocks and raw materials they need. Freight continues to plague things as well.”</t>
  </si>
  <si>
    <t>“The supply chain crunch may be loosening a bit; however, specific original equipment manufacturer (OEM) parts and equipment now have lead times that we have not experienced before.”</t>
  </si>
  <si>
    <t>“Construction projects for 2022 and 2023 look very strong for us.”</t>
  </si>
  <si>
    <t>Sales are above last year by a good percentage, but meeting demand is just not possible due to force majeure situations, logistics, and labor shortages. We don't anticipate this ending until well into 2022. [Nonmetallic Mineral Products]</t>
  </si>
  <si>
    <t>“Supply disruptions continue, with no end in sight!” [Nonmetallic Mineral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</si>
  <si>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</si>
  <si>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</si>
  <si>
    <t>“We see a lot of positive signs, despite what's going on. People seem to continue to be building and looking to projects for fall of 2020 and beyond. There is good optimism out there.” (Nonmetallic Mineral Products)</t>
  </si>
  <si>
    <t>“COVID-19 has destroyed our market and our company. Without a full recovery very soon, and some assistance, I fear for our ability to continue operations.” (Nonmetallic Mineral Products)</t>
  </si>
  <si>
    <t>"The construction market seems to have slowed for end of year. Overall, it’s marginally up." (Nonmetallic Mineral Products)</t>
  </si>
  <si>
    <t>"The market for large building structures is slowing." (Nonmetallic Mineral Products)</t>
  </si>
  <si>
    <t>“Weather in the middle of the country has slowed construction and infrastructure projects.” (Nonmetallic Mineral Products)</t>
  </si>
  <si>
    <t>"Orders continue to be strong, especially from the steel industry." (Nonmetallic Mineral Products)</t>
  </si>
  <si>
    <t>“Steel in U.S. remains strong, driving numerous product lines.” (Nonmetallic Mineral Products)</t>
  </si>
  <si>
    <t>“Sales nationally appear to be on target for 2019 and slightly ahead of 2018.” (Nonmetallic Mineral Products)</t>
  </si>
  <si>
    <t>“We’ve continued to transition to North American sales to avoid ocean vessels, and we are apprehensive about the West Coast ports’ labor contract negotiations. A challenge of doing more business by rail is the backlog of rail cars and embargos.”</t>
  </si>
  <si>
    <t>“We are still amazed by the labor market. We used to have 100 applicants for an opening; we are now seeing about 10 — and often, the applicant does not show for the interview.” [Paper Products]</t>
  </si>
  <si>
    <t>“We are seeing a marked increase in international demand in Q4 compared to Q2 and Q3. Still not at historical levels; however, a positive outlook.” (Paper Products)</t>
  </si>
  <si>
    <t>"We are starting to see parts of our business rebound in August, while other parts remained weak. Some of our export business has come back for the first time since the start of COVID-19; however, domestic portfolios remain mixed." (Paper Products)</t>
  </si>
  <si>
    <t>“Our packaging business is starting to see signs of a slowdown in May after two strong months into COVID-19.” (Paper Products)</t>
  </si>
  <si>
    <t>“Trade cost pressures continue to be a headwind in our business.” (Paper Products)</t>
  </si>
  <si>
    <t>“Strong domestics market. Slow export markets.” (Paper Products)</t>
  </si>
  <si>
    <t>“Unlike in the last few years, we are experiencing a first quarter slowdown.” (Paper Products)</t>
  </si>
  <si>
    <t>“Lowered oil prices due to (the) omicron variant has caused concern around production and capital spend in 2022.”</t>
  </si>
  <si>
    <t>“Oil prices have remained higher than planned and is helping to secure capital funds and project sanctions for 2021-22 projects.” [Petroleum &amp; Coal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</si>
  <si>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</si>
  <si>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“Oil production has been steady, along with market prices and capital expenditures.” (Petroleum &amp; Coal Products)</t>
  </si>
  <si>
    <t>“The spring and summer months look great for the national oil markets.” (Petroleum &amp; Coal Products)</t>
  </si>
  <si>
    <t>“Jet fuel being down in consumption really hurts the refining market.” (Petroleum &amp; Coal Products)</t>
  </si>
  <si>
    <t>“Our business has not begun to recover.” (Petroleum &amp; Coal Products)</t>
  </si>
  <si>
    <t>“Uncertainty regarding our industry and business has not improved. We are developing the 2021 budget around multiple scenarios.” (Petroleum &amp; Coal Products)</t>
  </si>
  <si>
    <t>“Market demand for refined products has increased as statewide quarantines have been lifted, but it is still below normal volumes.” (Petroleum &amp; Coal Products)</t>
  </si>
  <si>
    <t>“Fuel sales demand are beginning to rebound in May as stay-at-home orders are lifted across the country.” (Petroleum &amp; Coal Products)</t>
  </si>
  <si>
    <t>“Our refinery is losing money making gasoline due to the falling demand.” (Petroleum &amp; Coal Products)</t>
  </si>
  <si>
    <t>“World demand for petroleum products is declining, while supply is ramping up. We have lost supply chain visibility to certain locations.” (Petroleum &amp; Coal Products)</t>
  </si>
  <si>
    <t>“Energy markets seem to be responding to a potential drop in demand that may be related to responses [to] the coronavirus.” (Petroleum &amp; Coal Products)</t>
  </si>
  <si>
    <t>"Our customer slowdown has not reached the bottom." (Petroleum &amp; Coal Products)</t>
  </si>
  <si>
    <t>“Slowdown in business has us revising our 2020-21 capital spend.” (Petroleum &amp; Coal Products)</t>
  </si>
  <si>
    <t>“Tariffs continue to be a challenge. We are concerned about the implementation of Mexican tariffs and the cost pressures it will have on our Latin American business.” (Petroleum &amp; Coal Products)</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</si>
  <si>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</si>
  <si>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"Commodity-price uncertainty — partially driven by concerns of an economic slowdown and trade/tariff policies — has led my company to reduce its capital spend in 2019. Our 2019 capital-spend levels will be similar to 2016 levels." (Petroleum &amp; Coal Products)</t>
  </si>
  <si>
    <t>“Steel tariffs continue to put upward pressure on our input costs. The government shutdown delayed the process of gaining exemptions to the tariffs.” (Petroleum &amp; Coal Products)</t>
  </si>
  <si>
    <t>"Uncertainty of steel prices due to Section 232 tariffs on imported steel and lack of resolution of the anti-dumping trade cases.” (Petroleum &amp; Coal Products)</t>
  </si>
  <si>
    <t>“Lead times are improving. Plastic prices are coming down.”</t>
  </si>
  <si>
    <t>“Business is still strong; raw materials are becoming more available, and some raw materials prices are falling.”</t>
  </si>
  <si>
    <t>“Orders are still strong through the end of the year, but there is a feeling that customers may start pulling back on orders, either cancelling them or pushing them into 2023.”</t>
  </si>
  <si>
    <t>“Current order books are full, but there have been signs of a slowdown beginning in the fourth quarter.”</t>
  </si>
  <si>
    <t>“Price increases haven’t let up. I thought 2022 was going to be better, but it hasn’t been. Shortages (among other issues) are still disrupting the supply chain.”</t>
  </si>
  <si>
    <t>“Business is still very robust. Material price increases continue to be passed on (to customers) based on costs of raw materials, logistics and labor to produce products.”</t>
  </si>
  <si>
    <t>“Business is still strong. Facing logistics and raw material supply chain issues with some products.”</t>
  </si>
  <si>
    <t>“Very robust order activity. Backlog increased. Plastic raw material shortages impact orders.”</t>
  </si>
  <si>
    <t>“My prediction is that 2022 will be very similar to 2021 — similar demand, constrained supply, restricted logistics and rampant inflation.” [Plastics &amp; Rubber Products]</t>
  </si>
  <si>
    <t>“Business is going strong, but raw material prices still under increasing price pressure. Labor is still an issue.” [Plastics &amp; Rubber Products]</t>
  </si>
  <si>
    <t>“Seeing a high demand and backlog of orders.” [Plastics &amp; Rubber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</si>
  <si>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</si>
  <si>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“Tremendous stress on the supply chain since the winter storm in Texas. Chemicals are on allocations or unavailable. Resin is on allocation and unavailable.” (Plastics &amp; Rubber Products)</t>
  </si>
  <si>
    <t>“Labor shortages at suppliers are affecting material deliveries and prices.” (Plastics &amp; Rubber Products)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</si>
  <si>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</si>
  <si>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“Suppliers are having difficulty finding and retaining labor leading to supply constraints.” (Plastics &amp; Rubber Products)</t>
  </si>
  <si>
    <t>“Customer order volumes are very strong, but our suppliers are having issues meeting our orders due to people shortages.” (Plastics &amp; Rubber Products)</t>
  </si>
  <si>
    <t>“We continue to see stronger month-over-month orders in plastic injection molding.” (Plastics &amp; Rubber Products)</t>
  </si>
  <si>
    <t>“Business has continued to be strong, with September following August. October is also shaping up to be a good sales month as well.” (Plastics &amp; Rubber Products)</t>
  </si>
  <si>
    <t>"We are seeing solid month-over-month order improvement in all manufacturing sectors such as electrical, auto and industrial goods. Looking to add a few factory operators." (Plastics &amp; Rubber Products)</t>
  </si>
  <si>
    <t>“Orders have picked up and are trending toward normal production requirements [volume similar to 2019 production].” (Plastics &amp; Rubber Products)</t>
  </si>
  <si>
    <t>“Business activity remains strong for consumable applications and very weak in durable segments.” (Plastics &amp; Rubber Products)</t>
  </si>
  <si>
    <t>“All North American manufacturing plants have ceased operations or drastically scaled back as a result of customer plant closings and other responses to COVID-19.” (Plastics &amp; Rubber Products)</t>
  </si>
  <si>
    <t>“Business continues to be strong. We had a little January slowdown, but February has been fantastic.” (Plastics &amp; Rubber Products)</t>
  </si>
  <si>
    <t>"Tariffs on injection molds will impact selection of mold builder for future jobs. We are more likely to choose domestic rather than offshore." (Plastics &amp; Rubber Products)</t>
  </si>
  <si>
    <t>"Export markets continue to weaken for plastic resins — Mexican producers are actually trying to sell product back into the U.S. due to weak in-country demand." (Plastics &amp; Rubber Products)</t>
  </si>
  <si>
    <t>“Heading into the holiday season, we are seeing the backlog decrease as new orders for 2020 seem lighter than in past years.” (Plastics &amp; Rubber Products)</t>
  </si>
  <si>
    <t>“Business for thermoplastic resins is very strong, but margins continue to be under pressure due to tariffs and global economy uncertainty.” (Plastics &amp; Rubber Products)</t>
  </si>
  <si>
    <t>“We have seen a reduction in sales orders and, therefore, a lower demand for products we order. We have also reduced our workforce by 10 percent.” (Plastics &amp; Rubber Products)</t>
  </si>
  <si>
    <t>"Current business is OK, nothing to brag about. Under projections and slightly below last year, [but] margins are hanging in there." (Plastics &amp; Rubber Products)</t>
  </si>
  <si>
    <t>“All aspects of business remain strong, but we’re starting to see the frictional effect of tariffs on exports.” (Plastics &amp; Rubber Products)</t>
  </si>
  <si>
    <t>“Business is still strong. Pricing on raw materials has stabilized.” (Plastics &amp; Rubber Products)</t>
  </si>
  <si>
    <t>“Newly increased tariffs on Chinese imports pose an issue on a number of chemicals and materials that are solely produced in China. We are expecting increases in raw materials starting June 1.” (Plastics &amp; Rubber Products)</t>
  </si>
  <si>
    <t>"Business seems to keep humming along." (Plastics &amp; Rubber Products)</t>
  </si>
  <si>
    <t>“Awaiting with anticipation the outcome of the U.S.-China trade deal.” (Plastics and Rubber Products)</t>
  </si>
  <si>
    <t>“General business conditions started to slow at the end of January, continuing through February.” (Plastics and Rubber Products)</t>
  </si>
  <si>
    <t>“January is off to a good start versus a lower November and December. We are ahead of both plan and January 2018 performance.” (Plastics and Rubber Products)</t>
  </si>
  <si>
    <t>“Demand is softening; however, we are continuing to produce to replenish inventory.”</t>
  </si>
  <si>
    <t>“Slight improvement projected for our business for the next quarter.”</t>
  </si>
  <si>
    <t>“Supply seems to be settling to some degree, but what it is settling into remains in question. Diminishing cost and (continued) limited supply in aluminum make for an interesting combination. There are actually more questions than answers this month.”</t>
  </si>
  <si>
    <t>“Business is steady. We consolidated shifts and do maintenance on off hours, which is working well.”</t>
  </si>
  <si>
    <t>“Supply chain is still unstable. While we have seen improvements, there are still a lot of issues that have yet to be resolved.”</t>
  </si>
  <si>
    <t>Business levels continue to be very strong, but we also continue to struggle finding employees. We can only fill 75 percent of our order requirements due to the labor shortage. [Primary Metals]</t>
  </si>
  <si>
    <t>“We continue to be oversold, based on what we are currently capable of producing. Lack of labor is killing us.” [Primary Metals]</t>
  </si>
  <si>
    <t>“Very busy, but still experiencing labor shortages.” [Primary Metals]</t>
  </si>
  <si>
    <t>“The metals markets remain very challenging at best. Shortages of raw materials have increased, especially in aluminum and carbon steel. Prices continue to rapidly increase. Transportation and trucking [are] also a big challenge.” (Primary Metals)</t>
  </si>
  <si>
    <t>“We have seen our new-order log increase by 40 percent over the last two months. We are overloaded with orders and do not have the personnel to get product out the door on schedule.” (Primary Metals)</t>
  </si>
  <si>
    <t>“Business is improving, but we are still struggling with a shortage of available labor.” (Primary Metals)</t>
  </si>
  <si>
    <t>“Fourth-quarter production improved more than anticipated, both against the rolling forecast and compared to typical Q4 business.” (Primary Metals)</t>
  </si>
  <si>
    <t>“Our business is booming, as many customers need products ASAP. A great situation.” (Primary Metals)</t>
  </si>
  <si>
    <t>"Rolling production forecasts are increasing each week compared to prior forecast." (Primary Metals)</t>
  </si>
  <si>
    <t>“We are seeing an increase in orders as the economy starts to get rolling again. Slow and steady, sales are increasing. So far, so good.” (Primary Metals)</t>
  </si>
  <si>
    <t>“We have been fortunate that most of our customer base is considered to be a part of the critical workforce, so we have been running at around 80 percent of our normal production volume.” (Primary Metals)</t>
  </si>
  <si>
    <t>“Current favorable forecast to budget for first-quarter sales.” (Primary Metals)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</si>
  <si>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</si>
  <si>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“General slowing due to inventory correction.” (Primary Metals)</t>
  </si>
  <si>
    <t>"Order book remains strong; future outlook is beginning to soften a little." (Primary Metals)</t>
  </si>
  <si>
    <t>“Experienced a reduction in orders, with forecasted softness going into Q2.” (Primary Metals)</t>
  </si>
  <si>
    <t>“Continuing delivery and staffing issues have eaten away the bottom line.”</t>
  </si>
  <si>
    <t>“We are expecting a year of strong demand, higher prices and continued supply chain challenges.”</t>
  </si>
  <si>
    <t>“A sense of urgency is being felt regarding new orders. Customers are giving an impression that a presence of stability is forthcoming and order flow is increasing.” (Textile Mills)</t>
  </si>
  <si>
    <t>"Our outlook for the first quarter of 2020 is positive. We have secured contracts from a number of former customers and expect sales growth of about 5 percent over Q4 of 2019." (Textile Mills)</t>
  </si>
  <si>
    <t>“Customer orders remain strong.” (Textile Mills)</t>
  </si>
  <si>
    <t>“Challenges with labor and parts delivery are easing. Order levels are slowing down after pent-up demand in the previous month.”</t>
  </si>
  <si>
    <t>“Production is steady, allowing reduction of backlog amidst slightly softened demand.”</t>
  </si>
  <si>
    <t>“Strong sales continue. The impact of the chip shortage is slowing, and the decreasing COVID-19 resurgence in Asia is now affecting production more than chips.”</t>
  </si>
  <si>
    <t>“Chip shortages remain; however, the COVID-19 lockdowns in China are presenting even worse supply issues.”</t>
  </si>
  <si>
    <t>“Continued strong demand for transportation equipment.”</t>
  </si>
  <si>
    <t>“The challenge with semiconductors hasn’t softened; the situation is worsening due to Chinese COVID-19 lockdowns.”</t>
  </si>
  <si>
    <t>“Continued strong demand with improvements in the supply chain. Delays still exist, but supply issues are slowly improving. Cost increases in multiple categories.”</t>
  </si>
  <si>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</si>
  <si>
    <t>“Demand for transportation equipment remains strong. Supply of transportation services continues to be a major issue for the supply chain.”</t>
  </si>
  <si>
    <t>“Transportation, labor and inflation issues continue to hamper our supply chain and ability to service our customers. Fortunately, it’s also hampering our competition as well. Ultimately, the biggest impact is at the consumer level, as (price increases) continue to get passed through.”</t>
  </si>
  <si>
    <t>“Continued strong demand has our production facilities producing as many vehicles as we have materials for; however, capacity is limited due to the global chip shortage.”</t>
  </si>
  <si>
    <t>“Strong sales continue; however, we have diverted chips (semiconductors) to our higher-margin vehicles and stopped or limited the lower-margin vehicle production schedules.” [Transportation Equipment]</t>
  </si>
  <si>
    <t>“In the U.S., labor availability is the most significant supply challenge for our company, with raw materials just behind. Plastic resin, polyurethanes, small-volume steel purchases and electronics are the biggest material challenges.” [Transportation Equipment]</t>
  </si>
  <si>
    <t>“Strong sales continue, but production is limited due to supply issues with chips.” [Transportation Equipment]</t>
  </si>
  <si>
    <t>Strong sales continue, and inventories are low as the chip shortage is keeping production numbers down — we have idled several of our assembly plants to reduce the strain on the chip supply base. [Transportation Equipment]</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</si>
  <si>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</si>
  <si>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“Ongoing component shortages are driving dual sourcing and longer-term supply plans to be implemented.” [Transportation Equipment]</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</si>
  <si>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</si>
  <si>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conditions are positive for our industry and company. The constraints are mainly related to parts availability (imports, supply chain congestion). Manpower is also a constraint; hiring new members is a challenge.” (Transportation Equipment)</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</si>
  <si>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</si>
  <si>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“Very strong demand with limitations in supply to meet increased demand.” (Transportation Equipment)</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</si>
  <si>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</si>
  <si>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</si>
  <si>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</si>
  <si>
    <t>“Business is booming, and the supply chain has been caught off guard. We are working closely with our suppliers to ensure supply and try to control costs. The resin industry, along with plastics, is driving cost increases and scarce availability.” (Transportation Equipment)</t>
  </si>
  <si>
    <t>Airline industry continues to be under great pressure. (Transportation Equipment)</t>
  </si>
  <si>
    <t>“Overall business remains down almost 70 percent. We are hanging on to as many employees as possible, but we will have to lay off 30 percent or more for at least two to three months until September or October.” (Transportation Equipment)</t>
  </si>
  <si>
    <t>“Gradually ramping production back in our plants. Most of our supply base continued to operate during COVID-19, so we are not seeing a significant supply risk. Will be monitoring supply chain financial health closely.” (Transportation Equipment)</t>
  </si>
  <si>
    <t>“We see an issue with suppliers that are affecting production. At the same time, social distancing measures in [the] manufacturing plant and customer demand are impacting the rate of production.” (Transportation Equipment)</t>
  </si>
  <si>
    <t>“COVID-19 has created a wave of activities, including vendors closing, vendors focusing only on the medical industry, employees not coming to work, delayed shipments from overseas, [and] etcetera.” (Transportation Equipment)</t>
  </si>
  <si>
    <t>“COVID-19 impact has extended to Europe and North America. The virus escalation is affecting our purchasing and logistics operations. We have incurred air-shipment and production interruptions due to shortages of raw materials and components.” (Transportation Equipment)</t>
  </si>
  <si>
    <t>"Continued signs of slowdown in manufacturing." (Transportation Equipment)</t>
  </si>
  <si>
    <t>"Cautiously optimistic is the rule these days. Sales are decent, but we're wondering what 2020 will bring. Still hedging that it will be successful — but maybe not as much as this year." (Transportation Equipment)</t>
  </si>
  <si>
    <t>“Economic uncertainty continues. Our outlook on future business is cautious, yet positive.” (Transportation Equipment)</t>
  </si>
  <si>
    <t>“Automotive sales continue to decrease; however, trucks and SUVs are still providing decent revenue. Cautiously optimistic for the near term.” (Transportation Equipment)</t>
  </si>
  <si>
    <t>“Business outlook remains cautious. Orders seem to be decreasing, but luckily not as sharp of a decrease as we were expecting.” (Transportation Equipment)</t>
  </si>
  <si>
    <t>"Slowest month (July) this year so far in sales." (Transportation Equipment)</t>
  </si>
  <si>
    <t>“[Automotive] sales continue to decline, and forecasts have been reduced due to softer predicted demand. Attention to product cost — not sales price — is increasing.” (Transportation Equipment)</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</si>
  <si>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</si>
  <si>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“Sales continue to decline. Volumes are off, [and] profits haven't decreased in proportion to sales. Higher-margin vehicles continue strong sales, but low- to mid-range sales are down.” (Transportation Equipment)</t>
  </si>
  <si>
    <t>"[We are] closely watching the Mexico border situation as well as the tariff situation." (Transportation Equipment)</t>
  </si>
  <si>
    <t>“Business remains very strong amid rumors of a slowdown, but forecasts do not indicate this. Electronics are at tight capacity from manufacturers, with no [change] in the near future.” (Transportation Equipment)</t>
  </si>
  <si>
    <t>“Still fairly steady with production and services.” (Transportation Equipment)</t>
  </si>
  <si>
    <t>“Overall, business continues to be good; however, margins are being squeezed.” (Transportation Equipment)</t>
  </si>
  <si>
    <t>“Prices are rising so rapidly that many are wondering if [the situation] is sustainable. Shortages have the industry concerned for supply going forward, at least deep into the second quarter.” (Wood Products)</t>
  </si>
  <si>
    <t>“Raw material shortages, especially of hardwood logs, are starting to impact overall supply. Domestic market demand is fragmented but remains sound. Export demand, especially to China, is robust.” (Wood Products)</t>
  </si>
  <si>
    <t>Homebuilder business continues to be robust, with month-over-month gains continuing since May. Business remains favorable and will only be held back by supply issues across the entire industry. (Wood Products)</t>
  </si>
  <si>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</si>
  <si>
    <t>“Weather in various markets across the country has improved month over month, which has positively affected our daily output. If the trend continues, we will have to replenish [at] an increased month-over-month rate.” (Wood Products)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</si>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</sst>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5" x14ac:knownFonts="1">
    <font>
      <sz val="11"/>
      <color theme="1"/>
      <name val="Calibri"/>
      <family val="2"/>
      <scheme val="minor"/>
    </font>
    <font>
      <sz val="11"/>
      <color theme="1"/>
      <name val="Calibri"/>
      <family val="2"/>
    </font>
    <font>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b/>
      <sz val="11"/>
      <color theme="1"/>
      <name val="Calibri"/>
      <family val="2"/>
      <scheme val="minor"/>
    </font>
    <font>
      <b/>
      <sz val="11"/>
      <color theme="0"/>
      <name val="Calibri"/>
      <family val="2"/>
      <scheme val="minor"/>
    </font>
    <font>
      <b/>
      <sz val="10"/>
      <color theme="1"/>
      <name val="Calibri"/>
      <family val="2"/>
      <scheme val="minor"/>
    </font>
    <font>
      <b/>
      <sz val="10"/>
      <color theme="0"/>
      <name val="Calibri"/>
      <family val="2"/>
      <scheme val="minor"/>
    </font>
    <font>
      <sz val="8"/>
      <color theme="0"/>
      <name val="Calibri"/>
      <family val="2"/>
      <scheme val="minor"/>
    </font>
    <font>
      <sz val="11"/>
      <color rgb="FF494444"/>
      <name val="Arial"/>
      <family val="2"/>
    </font>
    <font>
      <b/>
      <sz val="11"/>
      <color rgb="FF494444"/>
      <name val="Calibri"/>
      <family val="2"/>
      <scheme val="minor"/>
    </font>
    <font>
      <sz val="11"/>
      <color rgb="FF00B0F0"/>
      <name val="Calibri"/>
      <family val="2"/>
      <scheme val="minor"/>
    </font>
    <font>
      <b/>
      <sz val="8"/>
      <color theme="0"/>
      <name val="Calibri"/>
      <family val="2"/>
      <scheme val="minor"/>
    </font>
    <font>
      <sz val="11"/>
      <color theme="1"/>
      <name val="Calibri"/>
      <family val="2"/>
      <scheme val="minor"/>
    </font>
    <font>
      <b/>
      <sz val="11"/>
      <color rgb="FF00B0F0"/>
      <name val="Calibri"/>
      <family val="2"/>
      <scheme val="minor"/>
    </font>
    <font>
      <i/>
      <sz val="11"/>
      <color theme="1"/>
      <name val="Calibri"/>
      <family val="2"/>
      <scheme val="minor"/>
    </font>
    <font>
      <sz val="12"/>
      <color rgb="FF000000"/>
      <name val="Arial"/>
      <family val="2"/>
    </font>
    <font>
      <b/>
      <sz val="11"/>
      <name val="Calibri"/>
      <family val="2"/>
      <scheme val="minor"/>
    </font>
    <font>
      <sz val="11"/>
      <color rgb="FF000000"/>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19" fillId="0" borderId="0"/>
  </cellStyleXfs>
  <cellXfs count="123">
    <xf numFmtId="0" fontId="0" fillId="0" borderId="0" xfId="0"/>
    <xf numFmtId="0" fontId="6" fillId="0" borderId="0" xfId="1" applyFont="1"/>
    <xf numFmtId="10" fontId="0" fillId="2" borderId="0" xfId="0" applyNumberFormat="1" applyFill="1"/>
    <xf numFmtId="14" fontId="1" fillId="2" borderId="0" xfId="0" applyNumberFormat="1" applyFont="1" applyFill="1"/>
    <xf numFmtId="14" fontId="0" fillId="2" borderId="0" xfId="0" applyNumberFormat="1" applyFill="1"/>
    <xf numFmtId="0" fontId="0" fillId="2" borderId="1" xfId="0" applyFill="1" applyBorder="1"/>
    <xf numFmtId="0" fontId="0" fillId="2" borderId="0" xfId="0" quotePrefix="1" applyFill="1"/>
    <xf numFmtId="0" fontId="9" fillId="0" borderId="0" xfId="2"/>
    <xf numFmtId="0" fontId="0" fillId="2" borderId="0" xfId="0" applyFill="1" applyAlignment="1">
      <alignment horizontal="center"/>
    </xf>
    <xf numFmtId="10" fontId="0" fillId="2" borderId="0" xfId="0" applyNumberFormat="1" applyFill="1" applyAlignment="1">
      <alignment wrapText="1"/>
    </xf>
    <xf numFmtId="2" fontId="0" fillId="2" borderId="0" xfId="0" applyNumberFormat="1" applyFill="1"/>
    <xf numFmtId="0" fontId="5" fillId="2" borderId="0" xfId="0" applyFont="1" applyFill="1"/>
    <xf numFmtId="0" fontId="4" fillId="2" borderId="0" xfId="0" applyFont="1" applyFill="1"/>
    <xf numFmtId="0" fontId="6" fillId="2" borderId="0" xfId="1" applyFont="1" applyFill="1"/>
    <xf numFmtId="0" fontId="2" fillId="2" borderId="8" xfId="0" applyFont="1" applyFill="1" applyBorder="1"/>
    <xf numFmtId="0" fontId="2" fillId="2" borderId="11" xfId="0" applyFont="1" applyFill="1" applyBorder="1"/>
    <xf numFmtId="0" fontId="2" fillId="2" borderId="5" xfId="0" applyFont="1" applyFill="1" applyBorder="1"/>
    <xf numFmtId="0" fontId="2" fillId="2" borderId="7" xfId="0" applyFont="1" applyFill="1" applyBorder="1"/>
    <xf numFmtId="0" fontId="2" fillId="2" borderId="10" xfId="0" applyFont="1" applyFill="1" applyBorder="1"/>
    <xf numFmtId="0" fontId="3" fillId="2" borderId="0" xfId="0" applyFont="1" applyFill="1" applyAlignment="1">
      <alignment horizontal="center"/>
    </xf>
    <xf numFmtId="0" fontId="3" fillId="2" borderId="1" xfId="1" applyFont="1" applyFill="1" applyBorder="1" applyAlignment="1">
      <alignment horizontal="center"/>
    </xf>
    <xf numFmtId="0" fontId="6" fillId="2" borderId="0" xfId="1" applyFont="1" applyFill="1" applyAlignment="1">
      <alignment horizontal="center"/>
    </xf>
    <xf numFmtId="0" fontId="8" fillId="2" borderId="0" xfId="0" applyFont="1" applyFill="1" applyAlignment="1">
      <alignment horizontal="center"/>
    </xf>
    <xf numFmtId="164" fontId="3" fillId="2" borderId="1" xfId="1" applyNumberFormat="1" applyFont="1" applyFill="1" applyBorder="1" applyAlignment="1">
      <alignment horizontal="center"/>
    </xf>
    <xf numFmtId="17" fontId="12" fillId="2" borderId="3" xfId="0" applyNumberFormat="1" applyFont="1" applyFill="1" applyBorder="1" applyAlignment="1">
      <alignment horizontal="center" vertical="center"/>
    </xf>
    <xf numFmtId="17" fontId="12" fillId="2" borderId="5" xfId="0" applyNumberFormat="1" applyFont="1" applyFill="1" applyBorder="1" applyAlignment="1">
      <alignment horizontal="center" vertical="center"/>
    </xf>
    <xf numFmtId="17" fontId="12" fillId="2" borderId="4" xfId="0" applyNumberFormat="1" applyFont="1" applyFill="1" applyBorder="1" applyAlignment="1">
      <alignment horizontal="center" vertical="center"/>
    </xf>
    <xf numFmtId="17" fontId="12" fillId="2" borderId="9" xfId="0" applyNumberFormat="1" applyFont="1" applyFill="1" applyBorder="1" applyAlignment="1">
      <alignment horizontal="center" vertical="center"/>
    </xf>
    <xf numFmtId="17" fontId="12" fillId="2" borderId="20" xfId="0" applyNumberFormat="1" applyFont="1" applyFill="1" applyBorder="1" applyAlignment="1">
      <alignment horizontal="center" vertical="center"/>
    </xf>
    <xf numFmtId="17" fontId="12" fillId="2" borderId="6" xfId="0" applyNumberFormat="1" applyFont="1" applyFill="1" applyBorder="1" applyAlignment="1">
      <alignment horizontal="center" vertical="center"/>
    </xf>
    <xf numFmtId="0" fontId="15" fillId="0" borderId="0" xfId="0" applyFont="1"/>
    <xf numFmtId="0" fontId="0" fillId="2" borderId="0" xfId="0" applyFill="1" applyAlignment="1">
      <alignment vertical="center"/>
    </xf>
    <xf numFmtId="17" fontId="17" fillId="2" borderId="0" xfId="0" applyNumberFormat="1" applyFont="1" applyFill="1"/>
    <xf numFmtId="0" fontId="17" fillId="2" borderId="0" xfId="0" applyFont="1" applyFill="1"/>
    <xf numFmtId="17" fontId="0" fillId="2" borderId="0" xfId="0" applyNumberFormat="1" applyFill="1" applyAlignment="1">
      <alignment horizontal="center"/>
    </xf>
    <xf numFmtId="0" fontId="0" fillId="3" borderId="13" xfId="0" applyFill="1" applyBorder="1" applyAlignment="1">
      <alignment horizontal="center"/>
    </xf>
    <xf numFmtId="0" fontId="0" fillId="3" borderId="14" xfId="0" applyFill="1" applyBorder="1" applyAlignment="1">
      <alignment horizontal="center"/>
    </xf>
    <xf numFmtId="0" fontId="0" fillId="3" borderId="15" xfId="0" applyFill="1" applyBorder="1" applyAlignment="1">
      <alignment horizontal="center"/>
    </xf>
    <xf numFmtId="14" fontId="1" fillId="2" borderId="1" xfId="0" applyNumberFormat="1" applyFont="1" applyFill="1" applyBorder="1"/>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2" fontId="0" fillId="2" borderId="1" xfId="0" applyNumberFormat="1" applyFill="1" applyBorder="1" applyAlignment="1">
      <alignment horizontal="center"/>
    </xf>
    <xf numFmtId="0" fontId="10" fillId="3" borderId="13" xfId="0" applyFont="1" applyFill="1" applyBorder="1" applyAlignment="1">
      <alignment horizontal="center"/>
    </xf>
    <xf numFmtId="0" fontId="10" fillId="3" borderId="14" xfId="0" applyFont="1" applyFill="1" applyBorder="1" applyAlignment="1">
      <alignment horizontal="center"/>
    </xf>
    <xf numFmtId="0" fontId="10" fillId="3" borderId="15" xfId="0" applyFont="1" applyFill="1" applyBorder="1" applyAlignment="1">
      <alignment horizontal="center"/>
    </xf>
    <xf numFmtId="14" fontId="0" fillId="2" borderId="1" xfId="0" applyNumberFormat="1" applyFill="1" applyBorder="1" applyAlignment="1">
      <alignment horizontal="center"/>
    </xf>
    <xf numFmtId="10" fontId="0" fillId="2" borderId="1" xfId="0" applyNumberFormat="1" applyFill="1" applyBorder="1" applyAlignment="1">
      <alignment horizontal="center"/>
    </xf>
    <xf numFmtId="14" fontId="1" fillId="2" borderId="10" xfId="0" applyNumberFormat="1" applyFont="1" applyFill="1" applyBorder="1"/>
    <xf numFmtId="164" fontId="3" fillId="2" borderId="10" xfId="0" applyNumberFormat="1" applyFont="1" applyFill="1" applyBorder="1" applyAlignment="1">
      <alignment horizontal="center" vertical="center"/>
    </xf>
    <xf numFmtId="10" fontId="0" fillId="2" borderId="10" xfId="0" applyNumberFormat="1" applyFill="1" applyBorder="1" applyAlignment="1">
      <alignment horizontal="center"/>
    </xf>
    <xf numFmtId="0" fontId="14" fillId="3" borderId="24" xfId="0" applyFont="1" applyFill="1" applyBorder="1" applyAlignment="1">
      <alignment horizontal="center" vertical="center"/>
    </xf>
    <xf numFmtId="164" fontId="18" fillId="3" borderId="25" xfId="0" applyNumberFormat="1" applyFont="1" applyFill="1" applyBorder="1" applyAlignment="1">
      <alignment horizontal="center" vertical="center" wrapText="1"/>
    </xf>
    <xf numFmtId="10" fontId="18" fillId="3" borderId="26" xfId="0" applyNumberFormat="1" applyFont="1" applyFill="1" applyBorder="1" applyAlignment="1">
      <alignment horizontal="center" vertical="center" wrapText="1"/>
    </xf>
    <xf numFmtId="164" fontId="18" fillId="3" borderId="26" xfId="0" applyNumberFormat="1" applyFont="1" applyFill="1" applyBorder="1" applyAlignment="1">
      <alignment horizontal="center" vertical="center" wrapText="1"/>
    </xf>
    <xf numFmtId="2" fontId="18" fillId="3" borderId="27" xfId="0" applyNumberFormat="1" applyFont="1" applyFill="1" applyBorder="1" applyAlignment="1">
      <alignment horizontal="center" vertical="center" wrapText="1"/>
    </xf>
    <xf numFmtId="2" fontId="1" fillId="2" borderId="1" xfId="0" applyNumberFormat="1" applyFont="1" applyFill="1" applyBorder="1" applyAlignment="1">
      <alignment horizontal="center"/>
    </xf>
    <xf numFmtId="14" fontId="1" fillId="2" borderId="10" xfId="0" applyNumberFormat="1" applyFont="1" applyFill="1" applyBorder="1" applyAlignment="1">
      <alignment horizontal="center"/>
    </xf>
    <xf numFmtId="2" fontId="1" fillId="2" borderId="10" xfId="0" applyNumberFormat="1" applyFont="1" applyFill="1" applyBorder="1" applyAlignment="1">
      <alignment horizontal="center"/>
    </xf>
    <xf numFmtId="0" fontId="0" fillId="2" borderId="10" xfId="0" applyFill="1" applyBorder="1" applyAlignment="1">
      <alignment horizontal="center"/>
    </xf>
    <xf numFmtId="0" fontId="10" fillId="3" borderId="2" xfId="0" applyFont="1" applyFill="1" applyBorder="1" applyAlignment="1">
      <alignment horizontal="center" wrapText="1"/>
    </xf>
    <xf numFmtId="0" fontId="10" fillId="3" borderId="21" xfId="0" applyFont="1" applyFill="1" applyBorder="1" applyAlignment="1">
      <alignment horizontal="center" wrapText="1"/>
    </xf>
    <xf numFmtId="0" fontId="10" fillId="3" borderId="22" xfId="0" applyFont="1" applyFill="1" applyBorder="1" applyAlignment="1">
      <alignment horizontal="center" wrapText="1"/>
    </xf>
    <xf numFmtId="17" fontId="0" fillId="2" borderId="0" xfId="0" applyNumberFormat="1" applyFill="1"/>
    <xf numFmtId="0" fontId="11" fillId="3" borderId="31" xfId="0" applyFont="1" applyFill="1" applyBorder="1" applyAlignment="1">
      <alignment horizontal="center" wrapText="1"/>
    </xf>
    <xf numFmtId="17" fontId="0" fillId="2" borderId="32" xfId="0" applyNumberFormat="1" applyFill="1" applyBorder="1"/>
    <xf numFmtId="0" fontId="0" fillId="2" borderId="33" xfId="0" applyFill="1" applyBorder="1"/>
    <xf numFmtId="0" fontId="0" fillId="2" borderId="34" xfId="0" applyFill="1" applyBorder="1"/>
    <xf numFmtId="17" fontId="0" fillId="2" borderId="35" xfId="0" applyNumberFormat="1" applyFill="1" applyBorder="1"/>
    <xf numFmtId="0" fontId="0" fillId="2" borderId="36" xfId="0" applyFill="1" applyBorder="1"/>
    <xf numFmtId="17" fontId="0" fillId="2" borderId="37" xfId="0" applyNumberFormat="1" applyFill="1" applyBorder="1"/>
    <xf numFmtId="0" fontId="0" fillId="2" borderId="28" xfId="0" applyFill="1" applyBorder="1"/>
    <xf numFmtId="0" fontId="0" fillId="2" borderId="38" xfId="0" applyFill="1" applyBorder="1"/>
    <xf numFmtId="14" fontId="20" fillId="2" borderId="18" xfId="0" applyNumberFormat="1" applyFont="1" applyFill="1" applyBorder="1" applyAlignment="1">
      <alignment horizontal="center"/>
    </xf>
    <xf numFmtId="14" fontId="10" fillId="2" borderId="18" xfId="0" applyNumberFormat="1" applyFont="1" applyFill="1" applyBorder="1" applyAlignment="1">
      <alignment horizontal="center"/>
    </xf>
    <xf numFmtId="0" fontId="10" fillId="2" borderId="15" xfId="0" applyFont="1" applyFill="1" applyBorder="1" applyAlignment="1">
      <alignment horizontal="center"/>
    </xf>
    <xf numFmtId="0" fontId="10" fillId="2" borderId="39" xfId="0" applyFont="1" applyFill="1" applyBorder="1" applyAlignment="1">
      <alignment horizontal="center"/>
    </xf>
    <xf numFmtId="0" fontId="10" fillId="2" borderId="16" xfId="0" applyFont="1" applyFill="1" applyBorder="1" applyAlignment="1">
      <alignment horizontal="center"/>
    </xf>
    <xf numFmtId="0" fontId="0" fillId="2" borderId="33" xfId="0" applyFill="1" applyBorder="1" applyAlignment="1">
      <alignment horizontal="center"/>
    </xf>
    <xf numFmtId="164" fontId="0" fillId="2" borderId="34" xfId="3" applyNumberFormat="1" applyFont="1" applyFill="1" applyBorder="1" applyAlignment="1">
      <alignment horizontal="center"/>
    </xf>
    <xf numFmtId="164" fontId="0" fillId="2" borderId="36" xfId="3" applyNumberFormat="1" applyFont="1" applyFill="1" applyBorder="1" applyAlignment="1">
      <alignment horizontal="center"/>
    </xf>
    <xf numFmtId="0" fontId="0" fillId="2" borderId="28" xfId="0" applyFill="1" applyBorder="1" applyAlignment="1">
      <alignment horizontal="center"/>
    </xf>
    <xf numFmtId="164" fontId="0" fillId="2" borderId="38" xfId="3" applyNumberFormat="1" applyFont="1" applyFill="1" applyBorder="1" applyAlignment="1">
      <alignment horizontal="center"/>
    </xf>
    <xf numFmtId="0" fontId="11" fillId="3" borderId="29" xfId="0" applyFont="1" applyFill="1" applyBorder="1" applyAlignment="1">
      <alignment horizontal="center" wrapText="1"/>
    </xf>
    <xf numFmtId="0" fontId="11" fillId="3" borderId="30" xfId="0" applyFont="1" applyFill="1" applyBorder="1" applyAlignment="1">
      <alignment horizontal="center" wrapText="1"/>
    </xf>
    <xf numFmtId="0" fontId="21" fillId="2" borderId="0" xfId="0" applyFont="1" applyFill="1"/>
    <xf numFmtId="0" fontId="22" fillId="2" borderId="0" xfId="0" applyFont="1" applyFill="1"/>
    <xf numFmtId="0" fontId="0" fillId="5" borderId="0" xfId="0" applyFill="1"/>
    <xf numFmtId="0" fontId="23" fillId="4" borderId="1" xfId="0" applyFont="1" applyFill="1" applyBorder="1"/>
    <xf numFmtId="2" fontId="0" fillId="2" borderId="10" xfId="0" applyNumberFormat="1" applyFill="1" applyBorder="1" applyAlignment="1">
      <alignment horizontal="center"/>
    </xf>
    <xf numFmtId="0" fontId="24" fillId="0" borderId="0" xfId="0" applyFont="1"/>
    <xf numFmtId="0" fontId="0" fillId="0" borderId="0" xfId="0"/>
    <xf numFmtId="0" fontId="0" fillId="2" borderId="0" xfId="0" applyFill="1"/>
    <xf numFmtId="0" fontId="0" fillId="2" borderId="0" xfId="0" applyFill="1" applyAlignment="1">
      <alignment wrapText="1"/>
    </xf>
    <xf numFmtId="0" fontId="9" fillId="2" borderId="0" xfId="2" applyFill="1"/>
    <xf numFmtId="0" fontId="10" fillId="2" borderId="0" xfId="0" applyFont="1" applyFill="1"/>
    <xf numFmtId="0" fontId="0" fillId="2" borderId="1" xfId="0" applyFill="1" applyBorder="1" applyAlignment="1">
      <alignment horizontal="center"/>
    </xf>
    <xf numFmtId="165" fontId="0" fillId="0" borderId="0" xfId="0" applyNumberFormat="1"/>
    <xf numFmtId="0" fontId="0" fillId="0" borderId="0" xfId="0" applyAlignment="1">
      <alignment vertical="center"/>
    </xf>
    <xf numFmtId="0" fontId="0" fillId="2" borderId="0" xfId="0" applyFill="1"/>
    <xf numFmtId="0" fontId="10" fillId="2" borderId="0" xfId="0" applyFont="1" applyFill="1"/>
    <xf numFmtId="0" fontId="10" fillId="4" borderId="35" xfId="0" applyFont="1" applyFill="1" applyBorder="1" applyAlignment="1">
      <alignment horizontal="center" wrapText="1"/>
    </xf>
    <xf numFmtId="0" fontId="0" fillId="0" borderId="12" xfId="0" applyBorder="1"/>
    <xf numFmtId="0" fontId="10" fillId="4" borderId="37" xfId="0" applyFont="1" applyFill="1" applyBorder="1" applyAlignment="1">
      <alignment horizontal="center" wrapText="1"/>
    </xf>
    <xf numFmtId="0" fontId="0" fillId="0" borderId="42" xfId="0" applyBorder="1"/>
    <xf numFmtId="0" fontId="0" fillId="2" borderId="0" xfId="0" applyFill="1" applyAlignment="1">
      <alignment wrapText="1"/>
    </xf>
    <xf numFmtId="0" fontId="10" fillId="4" borderId="40" xfId="0" applyFont="1" applyFill="1" applyBorder="1" applyAlignment="1">
      <alignment horizontal="center"/>
    </xf>
    <xf numFmtId="0" fontId="0" fillId="0" borderId="21" xfId="0" applyBorder="1"/>
    <xf numFmtId="0" fontId="0" fillId="0" borderId="22" xfId="0" applyBorder="1"/>
    <xf numFmtId="0" fontId="10" fillId="4" borderId="1" xfId="0" applyFont="1" applyFill="1" applyBorder="1" applyAlignment="1">
      <alignment horizontal="center"/>
    </xf>
    <xf numFmtId="0" fontId="0" fillId="0" borderId="23" xfId="0" applyBorder="1"/>
    <xf numFmtId="0" fontId="10" fillId="4" borderId="32" xfId="0" applyFont="1" applyFill="1" applyBorder="1" applyAlignment="1">
      <alignment horizontal="center" wrapText="1"/>
    </xf>
    <xf numFmtId="0" fontId="0" fillId="0" borderId="41" xfId="0" applyBorder="1"/>
    <xf numFmtId="0" fontId="9" fillId="2" borderId="0" xfId="2" applyFill="1"/>
    <xf numFmtId="0" fontId="10" fillId="2" borderId="17" xfId="0" applyFont="1" applyFill="1" applyBorder="1" applyAlignment="1">
      <alignment horizontal="center" vertical="center"/>
    </xf>
    <xf numFmtId="0" fontId="0" fillId="0" borderId="17" xfId="0" applyBorder="1"/>
    <xf numFmtId="0" fontId="11" fillId="3" borderId="40" xfId="0" applyFont="1" applyFill="1" applyBorder="1" applyAlignment="1">
      <alignment horizontal="center"/>
    </xf>
    <xf numFmtId="0" fontId="16" fillId="2" borderId="0" xfId="0" applyFont="1" applyFill="1" applyAlignment="1">
      <alignment wrapText="1"/>
    </xf>
    <xf numFmtId="0" fontId="13" fillId="3" borderId="40" xfId="0" applyFont="1" applyFill="1" applyBorder="1" applyAlignment="1">
      <alignment horizontal="center" vertical="center"/>
    </xf>
    <xf numFmtId="0" fontId="0" fillId="0" borderId="19" xfId="0" applyBorder="1"/>
    <xf numFmtId="0" fontId="17" fillId="2" borderId="0" xfId="0" applyFont="1" applyFill="1" applyAlignment="1">
      <alignment horizontal="center"/>
    </xf>
    <xf numFmtId="0" fontId="0" fillId="2" borderId="1" xfId="0" applyFill="1" applyBorder="1" applyAlignment="1">
      <alignment horizontal="center"/>
    </xf>
    <xf numFmtId="0" fontId="12" fillId="2" borderId="4" xfId="0" applyFont="1" applyFill="1" applyBorder="1" applyAlignment="1">
      <alignment horizontal="center" vertical="center"/>
    </xf>
    <xf numFmtId="0" fontId="0" fillId="0" borderId="7" xfId="0" applyBorder="1"/>
  </cellXfs>
  <cellStyles count="4">
    <cellStyle name="Hyperlink" xfId="2" builtinId="8"/>
    <cellStyle name="Normal" xfId="0" builtinId="0"/>
    <cellStyle name="Normal 3" xfId="1" xr:uid="{00000000-0005-0000-0000-000001000000}"/>
    <cellStyle name="Per cent" xfId="3" builtinId="5"/>
  </cellStyles>
  <dxfs count="81">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11"/>
        <color theme="1"/>
        <name val="Calibri"/>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amily val="2"/>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tx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pt idx="72">
                  <c:v>44562</c:v>
                </c:pt>
                <c:pt idx="73">
                  <c:v>44593</c:v>
                </c:pt>
                <c:pt idx="74">
                  <c:v>44621</c:v>
                </c:pt>
                <c:pt idx="75">
                  <c:v>44652</c:v>
                </c:pt>
                <c:pt idx="76">
                  <c:v>44682</c:v>
                </c:pt>
                <c:pt idx="77">
                  <c:v>44713</c:v>
                </c:pt>
                <c:pt idx="78">
                  <c:v>44743</c:v>
                </c:pt>
                <c:pt idx="79">
                  <c:v>44774</c:v>
                </c:pt>
                <c:pt idx="80">
                  <c:v>44805</c:v>
                </c:pt>
                <c:pt idx="81">
                  <c:v>44835</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pt idx="72">
                  <c:v>57.6</c:v>
                </c:pt>
                <c:pt idx="73">
                  <c:v>58.6</c:v>
                </c:pt>
                <c:pt idx="74">
                  <c:v>57.1</c:v>
                </c:pt>
                <c:pt idx="75">
                  <c:v>55.4</c:v>
                </c:pt>
                <c:pt idx="76">
                  <c:v>56.1</c:v>
                </c:pt>
                <c:pt idx="77">
                  <c:v>53</c:v>
                </c:pt>
                <c:pt idx="78">
                  <c:v>52.8</c:v>
                </c:pt>
                <c:pt idx="79">
                  <c:v>52.8</c:v>
                </c:pt>
                <c:pt idx="80">
                  <c:v>50.9</c:v>
                </c:pt>
                <c:pt idx="81">
                  <c:v>50.2</c:v>
                </c:pt>
              </c:numCache>
            </c:numRef>
          </c:val>
          <c:smooth val="0"/>
          <c:extLst>
            <c:ext xmlns:c16="http://schemas.microsoft.com/office/drawing/2014/chart" uri="{C3380CC4-5D6E-409C-BE32-E72D297353CC}">
              <c16:uniqueId val="{00000000-7DC2-2144-8AF8-97D83DF019F3}"/>
            </c:ext>
          </c:extLst>
        </c:ser>
        <c:dLbls>
          <c:showLegendKey val="0"/>
          <c:showVal val="0"/>
          <c:showCatName val="0"/>
          <c:showSerName val="0"/>
          <c:showPercent val="0"/>
          <c:showBubbleSize val="0"/>
        </c:dLbls>
        <c:smooth val="0"/>
        <c:axId val="668100328"/>
        <c:axId val="668100720"/>
      </c:lineChart>
      <c:dateAx>
        <c:axId val="668100328"/>
        <c:scaling>
          <c:orientation val="minMax"/>
          <c:max val="44621"/>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6"/>
        <c:majorTimeUnit val="months"/>
        <c:minorUnit val="2"/>
        <c:minorTimeUnit val="months"/>
      </c:dateAx>
      <c:valAx>
        <c:axId val="668100720"/>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US"/>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dPt>
            <c:idx val="832"/>
            <c:bubble3D val="0"/>
            <c:spPr>
              <a:ln>
                <a:prstDash val="solid"/>
              </a:ln>
            </c:spPr>
            <c:extLst>
              <c:ext xmlns:c16="http://schemas.microsoft.com/office/drawing/2014/chart" uri="{C3380CC4-5D6E-409C-BE32-E72D297353CC}">
                <c16:uniqueId val="{00000001-61A7-734A-AD9F-AE6F7379EBD9}"/>
              </c:ext>
            </c:extLst>
          </c:dPt>
          <c:cat>
            <c:numRef>
              <c:f>Details!$A$6:$A$916</c:f>
              <c:numCache>
                <c:formatCode>m/d/yy</c:formatCode>
                <c:ptCount val="91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Details!$B$6:$B$916</c:f>
              <c:numCache>
                <c:formatCode>0.00</c:formatCode>
                <c:ptCount val="911"/>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pt idx="894">
                  <c:v>48</c:v>
                </c:pt>
                <c:pt idx="895">
                  <c:v>51.3</c:v>
                </c:pt>
                <c:pt idx="896">
                  <c:v>47.1</c:v>
                </c:pt>
                <c:pt idx="897">
                  <c:v>49.2</c:v>
                </c:pt>
              </c:numCache>
            </c:numRef>
          </c:val>
          <c:smooth val="0"/>
          <c:extLst>
            <c:ext xmlns:c16="http://schemas.microsoft.com/office/drawing/2014/chart" uri="{C3380CC4-5D6E-409C-BE32-E72D297353CC}">
              <c16:uniqueId val="{00000002-61A7-734A-AD9F-AE6F7379EBD9}"/>
            </c:ext>
          </c:extLst>
        </c:ser>
        <c:dLbls>
          <c:showLegendKey val="0"/>
          <c:showVal val="0"/>
          <c:showCatName val="0"/>
          <c:showSerName val="0"/>
          <c:showPercent val="0"/>
          <c:showBubbleSize val="0"/>
        </c:dLbls>
        <c:smooth val="0"/>
        <c:axId val="1090040152"/>
        <c:axId val="1090041136"/>
      </c:lineChart>
      <c:dateAx>
        <c:axId val="1090040152"/>
        <c:scaling>
          <c:orientation val="minMax"/>
          <c:min val="42370"/>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majorUnit val="6"/>
        <c:major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Computer &amp; Electronic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
          <c:order val="0"/>
          <c:tx>
            <c:strRef>
              <c:f>Sectors!$C$5</c:f>
              <c:strCache>
                <c:ptCount val="1"/>
                <c:pt idx="0">
                  <c:v>Computer &amp; Electronic Products</c:v>
                </c:pt>
              </c:strCache>
            </c:strRef>
          </c:tx>
          <c:spPr>
            <a:solidFill>
              <a:schemeClr val="accent2"/>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Sectors!$C$6:$C$11</c:f>
              <c:numCache>
                <c:formatCode>General</c:formatCode>
                <c:ptCount val="6"/>
                <c:pt idx="0">
                  <c:v>11</c:v>
                </c:pt>
                <c:pt idx="1">
                  <c:v>12</c:v>
                </c:pt>
                <c:pt idx="2">
                  <c:v>7</c:v>
                </c:pt>
                <c:pt idx="3">
                  <c:v>7</c:v>
                </c:pt>
                <c:pt idx="4">
                  <c:v>2</c:v>
                </c:pt>
                <c:pt idx="5">
                  <c:v>-2</c:v>
                </c:pt>
              </c:numCache>
            </c:numRef>
          </c:val>
          <c:extLst>
            <c:ext xmlns:c16="http://schemas.microsoft.com/office/drawing/2014/chart" uri="{C3380CC4-5D6E-409C-BE32-E72D297353CC}">
              <c16:uniqueId val="{00000000-28A0-5646-B6B9-E7792649709C}"/>
            </c:ext>
          </c:extLst>
        </c:ser>
        <c:dLbls>
          <c:showLegendKey val="0"/>
          <c:showVal val="0"/>
          <c:showCatName val="0"/>
          <c:showSerName val="0"/>
          <c:showPercent val="0"/>
          <c:showBubbleSize val="0"/>
        </c:dLbls>
        <c:gapWidth val="150"/>
        <c:axId val="750237744"/>
        <c:axId val="750181296"/>
      </c:barChart>
      <c:dateAx>
        <c:axId val="7502377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1296"/>
        <c:crosses val="autoZero"/>
        <c:auto val="0"/>
        <c:lblOffset val="100"/>
        <c:baseTimeUnit val="months"/>
      </c:dateAx>
      <c:valAx>
        <c:axId val="750181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Machinery</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0"/>
          <c:order val="0"/>
          <c:tx>
            <c:strRef>
              <c:f>Sectors!$B$5</c:f>
              <c:strCache>
                <c:ptCount val="1"/>
                <c:pt idx="0">
                  <c:v>Machinery</c:v>
                </c:pt>
              </c:strCache>
            </c:strRef>
          </c:tx>
          <c:spPr>
            <a:solidFill>
              <a:schemeClr val="accent1"/>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Sectors!$B$6:$B$11</c:f>
              <c:numCache>
                <c:formatCode>General</c:formatCode>
                <c:ptCount val="6"/>
                <c:pt idx="0">
                  <c:v>13</c:v>
                </c:pt>
                <c:pt idx="1">
                  <c:v>11</c:v>
                </c:pt>
                <c:pt idx="2">
                  <c:v>5</c:v>
                </c:pt>
                <c:pt idx="3">
                  <c:v>3</c:v>
                </c:pt>
                <c:pt idx="4">
                  <c:v>8</c:v>
                </c:pt>
                <c:pt idx="5">
                  <c:v>6</c:v>
                </c:pt>
              </c:numCache>
            </c:numRef>
          </c:val>
          <c:extLst>
            <c:ext xmlns:c16="http://schemas.microsoft.com/office/drawing/2014/chart" uri="{C3380CC4-5D6E-409C-BE32-E72D297353CC}">
              <c16:uniqueId val="{00000000-3D20-5549-92FC-F7303500090E}"/>
            </c:ext>
          </c:extLst>
        </c:ser>
        <c:dLbls>
          <c:showLegendKey val="0"/>
          <c:showVal val="0"/>
          <c:showCatName val="0"/>
          <c:showSerName val="0"/>
          <c:showPercent val="0"/>
          <c:showBubbleSize val="0"/>
        </c:dLbls>
        <c:gapWidth val="150"/>
        <c:axId val="750182864"/>
        <c:axId val="750159736"/>
      </c:barChart>
      <c:dateAx>
        <c:axId val="7501828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9736"/>
        <c:crosses val="autoZero"/>
        <c:auto val="0"/>
        <c:lblOffset val="100"/>
        <c:baseTimeUnit val="months"/>
      </c:dateAx>
      <c:valAx>
        <c:axId val="750159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286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Paper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2"/>
          <c:order val="0"/>
          <c:tx>
            <c:strRef>
              <c:f>Sectors!$D$5</c:f>
              <c:strCache>
                <c:ptCount val="1"/>
                <c:pt idx="0">
                  <c:v>Paper Products</c:v>
                </c:pt>
              </c:strCache>
            </c:strRef>
          </c:tx>
          <c:spPr>
            <a:solidFill>
              <a:schemeClr val="accent3"/>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Sectors!$D$6:$D$11</c:f>
              <c:numCache>
                <c:formatCode>General</c:formatCode>
                <c:ptCount val="6"/>
                <c:pt idx="0">
                  <c:v>8</c:v>
                </c:pt>
                <c:pt idx="1">
                  <c:v>-3</c:v>
                </c:pt>
                <c:pt idx="2">
                  <c:v>-5</c:v>
                </c:pt>
                <c:pt idx="3">
                  <c:v>-4</c:v>
                </c:pt>
                <c:pt idx="4">
                  <c:v>-3</c:v>
                </c:pt>
                <c:pt idx="5">
                  <c:v>-8</c:v>
                </c:pt>
              </c:numCache>
            </c:numRef>
          </c:val>
          <c:extLst>
            <c:ext xmlns:c16="http://schemas.microsoft.com/office/drawing/2014/chart" uri="{C3380CC4-5D6E-409C-BE32-E72D297353CC}">
              <c16:uniqueId val="{00000000-676D-2549-8424-A6A35A23C4F0}"/>
            </c:ext>
          </c:extLst>
        </c:ser>
        <c:dLbls>
          <c:showLegendKey val="0"/>
          <c:showVal val="0"/>
          <c:showCatName val="0"/>
          <c:showSerName val="0"/>
          <c:showPercent val="0"/>
          <c:showBubbleSize val="0"/>
        </c:dLbls>
        <c:gapWidth val="150"/>
        <c:axId val="750158168"/>
        <c:axId val="750153072"/>
      </c:barChart>
      <c:dateAx>
        <c:axId val="750158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072"/>
        <c:crosses val="autoZero"/>
        <c:auto val="0"/>
        <c:lblOffset val="100"/>
        <c:baseTimeUnit val="months"/>
      </c:dateAx>
      <c:valAx>
        <c:axId val="750153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16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Apparel, Leather &amp; Allied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3"/>
          <c:order val="0"/>
          <c:tx>
            <c:strRef>
              <c:f>Sectors!$E$5</c:f>
              <c:strCache>
                <c:ptCount val="1"/>
                <c:pt idx="0">
                  <c:v>Apparel, Leather &amp; Allied Products</c:v>
                </c:pt>
              </c:strCache>
            </c:strRef>
          </c:tx>
          <c:spPr>
            <a:solidFill>
              <a:schemeClr val="accent4"/>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Sectors!$E$6:$E$11</c:f>
              <c:numCache>
                <c:formatCode>General</c:formatCode>
                <c:ptCount val="6"/>
                <c:pt idx="0">
                  <c:v>15</c:v>
                </c:pt>
                <c:pt idx="1">
                  <c:v>15</c:v>
                </c:pt>
                <c:pt idx="2">
                  <c:v>11</c:v>
                </c:pt>
                <c:pt idx="3">
                  <c:v>-6</c:v>
                </c:pt>
                <c:pt idx="4">
                  <c:v>5</c:v>
                </c:pt>
                <c:pt idx="5">
                  <c:v>8</c:v>
                </c:pt>
              </c:numCache>
            </c:numRef>
          </c:val>
          <c:extLst>
            <c:ext xmlns:c16="http://schemas.microsoft.com/office/drawing/2014/chart" uri="{C3380CC4-5D6E-409C-BE32-E72D297353CC}">
              <c16:uniqueId val="{00000000-78DB-D948-8977-E8AF1876F23F}"/>
            </c:ext>
          </c:extLst>
        </c:ser>
        <c:dLbls>
          <c:showLegendKey val="0"/>
          <c:showVal val="0"/>
          <c:showCatName val="0"/>
          <c:showSerName val="0"/>
          <c:showPercent val="0"/>
          <c:showBubbleSize val="0"/>
        </c:dLbls>
        <c:gapWidth val="150"/>
        <c:axId val="750160520"/>
        <c:axId val="750158560"/>
      </c:barChart>
      <c:dateAx>
        <c:axId val="7501605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560"/>
        <c:crosses val="autoZero"/>
        <c:auto val="0"/>
        <c:lblOffset val="100"/>
        <c:baseTimeUnit val="months"/>
      </c:dateAx>
      <c:valAx>
        <c:axId val="750158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5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Printing &amp; Related Support Activities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4"/>
          <c:order val="0"/>
          <c:tx>
            <c:strRef>
              <c:f>Sectors!$F$5</c:f>
              <c:strCache>
                <c:ptCount val="1"/>
                <c:pt idx="0">
                  <c:v>Printing &amp; Related Support Activities</c:v>
                </c:pt>
              </c:strCache>
            </c:strRef>
          </c:tx>
          <c:spPr>
            <a:solidFill>
              <a:schemeClr val="accent5"/>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Sectors!$F$6:$F$11</c:f>
              <c:numCache>
                <c:formatCode>General</c:formatCode>
                <c:ptCount val="6"/>
                <c:pt idx="0">
                  <c:v>14</c:v>
                </c:pt>
                <c:pt idx="1">
                  <c:v>13</c:v>
                </c:pt>
                <c:pt idx="2">
                  <c:v>8</c:v>
                </c:pt>
                <c:pt idx="3">
                  <c:v>6</c:v>
                </c:pt>
                <c:pt idx="4">
                  <c:v>-4</c:v>
                </c:pt>
                <c:pt idx="5">
                  <c:v>-6</c:v>
                </c:pt>
              </c:numCache>
            </c:numRef>
          </c:val>
          <c:extLst>
            <c:ext xmlns:c16="http://schemas.microsoft.com/office/drawing/2014/chart" uri="{C3380CC4-5D6E-409C-BE32-E72D297353CC}">
              <c16:uniqueId val="{00000000-4AF1-2A4B-B7D0-EA9E516E9A7B}"/>
            </c:ext>
          </c:extLst>
        </c:ser>
        <c:dLbls>
          <c:showLegendKey val="0"/>
          <c:showVal val="0"/>
          <c:showCatName val="0"/>
          <c:showSerName val="0"/>
          <c:showPercent val="0"/>
          <c:showBubbleSize val="0"/>
        </c:dLbls>
        <c:gapWidth val="150"/>
        <c:axId val="1287696384"/>
        <c:axId val="1287698736"/>
      </c:barChart>
      <c:dateAx>
        <c:axId val="12876963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736"/>
        <c:crosses val="autoZero"/>
        <c:auto val="0"/>
        <c:lblOffset val="100"/>
        <c:baseTimeUnit val="months"/>
      </c:dateAx>
      <c:valAx>
        <c:axId val="1287698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638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Primary Metals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5"/>
          <c:order val="0"/>
          <c:tx>
            <c:strRef>
              <c:f>Sectors!$G$5</c:f>
              <c:strCache>
                <c:ptCount val="1"/>
                <c:pt idx="0">
                  <c:v>Primary Metals</c:v>
                </c:pt>
              </c:strCache>
            </c:strRef>
          </c:tx>
          <c:spPr>
            <a:solidFill>
              <a:schemeClr val="accent6"/>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Sectors!$G$6:$G$11</c:f>
              <c:numCache>
                <c:formatCode>General</c:formatCode>
                <c:ptCount val="6"/>
                <c:pt idx="0">
                  <c:v>2</c:v>
                </c:pt>
                <c:pt idx="1">
                  <c:v>9</c:v>
                </c:pt>
                <c:pt idx="2">
                  <c:v>3</c:v>
                </c:pt>
                <c:pt idx="3">
                  <c:v>4</c:v>
                </c:pt>
                <c:pt idx="4">
                  <c:v>0</c:v>
                </c:pt>
                <c:pt idx="5">
                  <c:v>-3</c:v>
                </c:pt>
              </c:numCache>
            </c:numRef>
          </c:val>
          <c:extLst>
            <c:ext xmlns:c16="http://schemas.microsoft.com/office/drawing/2014/chart" uri="{C3380CC4-5D6E-409C-BE32-E72D297353CC}">
              <c16:uniqueId val="{00000000-CCAA-CC47-AFD9-33BA640DBD29}"/>
            </c:ext>
          </c:extLst>
        </c:ser>
        <c:dLbls>
          <c:showLegendKey val="0"/>
          <c:showVal val="0"/>
          <c:showCatName val="0"/>
          <c:showSerName val="0"/>
          <c:showPercent val="0"/>
          <c:showBubbleSize val="0"/>
        </c:dLbls>
        <c:gapWidth val="150"/>
        <c:axId val="1287697560"/>
        <c:axId val="1287699912"/>
      </c:barChart>
      <c:dateAx>
        <c:axId val="12876975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9912"/>
        <c:crosses val="autoZero"/>
        <c:auto val="0"/>
        <c:lblOffset val="100"/>
        <c:baseTimeUnit val="months"/>
      </c:dateAx>
      <c:valAx>
        <c:axId val="12876999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75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Nonmetallic Mineral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6"/>
          <c:order val="0"/>
          <c:tx>
            <c:strRef>
              <c:f>Sectors!$H$5</c:f>
              <c:strCache>
                <c:ptCount val="1"/>
                <c:pt idx="0">
                  <c:v>Nonmetallic Mineral Products</c:v>
                </c:pt>
              </c:strCache>
            </c:strRef>
          </c:tx>
          <c:spPr>
            <a:solidFill>
              <a:schemeClr val="accent1">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Sectors!$H$6:$H$11</c:f>
              <c:numCache>
                <c:formatCode>General</c:formatCode>
                <c:ptCount val="6"/>
                <c:pt idx="0">
                  <c:v>12</c:v>
                </c:pt>
                <c:pt idx="1">
                  <c:v>8</c:v>
                </c:pt>
                <c:pt idx="2">
                  <c:v>10</c:v>
                </c:pt>
                <c:pt idx="3">
                  <c:v>10</c:v>
                </c:pt>
                <c:pt idx="4">
                  <c:v>9</c:v>
                </c:pt>
                <c:pt idx="5">
                  <c:v>7</c:v>
                </c:pt>
              </c:numCache>
            </c:numRef>
          </c:val>
          <c:extLst>
            <c:ext xmlns:c16="http://schemas.microsoft.com/office/drawing/2014/chart" uri="{C3380CC4-5D6E-409C-BE32-E72D297353CC}">
              <c16:uniqueId val="{00000000-50C9-B740-8451-4CA116EA271C}"/>
            </c:ext>
          </c:extLst>
        </c:ser>
        <c:dLbls>
          <c:showLegendKey val="0"/>
          <c:showVal val="0"/>
          <c:showCatName val="0"/>
          <c:showSerName val="0"/>
          <c:showPercent val="0"/>
          <c:showBubbleSize val="0"/>
        </c:dLbls>
        <c:gapWidth val="150"/>
        <c:axId val="1287698344"/>
        <c:axId val="737409352"/>
      </c:barChart>
      <c:dateAx>
        <c:axId val="1287698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9352"/>
        <c:crosses val="autoZero"/>
        <c:auto val="0"/>
        <c:lblOffset val="100"/>
        <c:baseTimeUnit val="months"/>
      </c:dateAx>
      <c:valAx>
        <c:axId val="73740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34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Petroleum &amp; Coal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7"/>
          <c:order val="0"/>
          <c:tx>
            <c:strRef>
              <c:f>Sectors!$I$5</c:f>
              <c:strCache>
                <c:ptCount val="1"/>
                <c:pt idx="0">
                  <c:v>Petroleum &amp; Coal Products</c:v>
                </c:pt>
              </c:strCache>
            </c:strRef>
          </c:tx>
          <c:spPr>
            <a:solidFill>
              <a:schemeClr val="accent2">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Sectors!$I$6:$I$11</c:f>
              <c:numCache>
                <c:formatCode>General</c:formatCode>
                <c:ptCount val="6"/>
                <c:pt idx="0">
                  <c:v>7</c:v>
                </c:pt>
                <c:pt idx="1">
                  <c:v>3</c:v>
                </c:pt>
                <c:pt idx="2">
                  <c:v>9</c:v>
                </c:pt>
                <c:pt idx="3">
                  <c:v>9</c:v>
                </c:pt>
                <c:pt idx="4">
                  <c:v>0</c:v>
                </c:pt>
                <c:pt idx="5">
                  <c:v>5</c:v>
                </c:pt>
              </c:numCache>
            </c:numRef>
          </c:val>
          <c:extLst>
            <c:ext xmlns:c16="http://schemas.microsoft.com/office/drawing/2014/chart" uri="{C3380CC4-5D6E-409C-BE32-E72D297353CC}">
              <c16:uniqueId val="{00000000-66DB-7645-8B12-5F5DF47324E9}"/>
            </c:ext>
          </c:extLst>
        </c:ser>
        <c:dLbls>
          <c:showLegendKey val="0"/>
          <c:showVal val="0"/>
          <c:showCatName val="0"/>
          <c:showSerName val="0"/>
          <c:showPercent val="0"/>
          <c:showBubbleSize val="0"/>
        </c:dLbls>
        <c:gapWidth val="150"/>
        <c:axId val="737408568"/>
        <c:axId val="737408176"/>
      </c:barChart>
      <c:dateAx>
        <c:axId val="7374085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176"/>
        <c:crosses val="autoZero"/>
        <c:auto val="0"/>
        <c:lblOffset val="100"/>
        <c:baseTimeUnit val="months"/>
      </c:dateAx>
      <c:valAx>
        <c:axId val="73740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Plastics &amp; Rubber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8"/>
          <c:order val="0"/>
          <c:tx>
            <c:strRef>
              <c:f>Sectors!$J$5</c:f>
              <c:strCache>
                <c:ptCount val="1"/>
                <c:pt idx="0">
                  <c:v>Plastics &amp; Rubber Products</c:v>
                </c:pt>
              </c:strCache>
            </c:strRef>
          </c:tx>
          <c:spPr>
            <a:solidFill>
              <a:schemeClr val="accent3">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Sectors!$J$6:$J$11</c:f>
              <c:numCache>
                <c:formatCode>General</c:formatCode>
                <c:ptCount val="6"/>
                <c:pt idx="0">
                  <c:v>6</c:v>
                </c:pt>
                <c:pt idx="1">
                  <c:v>7</c:v>
                </c:pt>
                <c:pt idx="2">
                  <c:v>2</c:v>
                </c:pt>
                <c:pt idx="3">
                  <c:v>5</c:v>
                </c:pt>
                <c:pt idx="4">
                  <c:v>7</c:v>
                </c:pt>
                <c:pt idx="5">
                  <c:v>2</c:v>
                </c:pt>
              </c:numCache>
            </c:numRef>
          </c:val>
          <c:extLst>
            <c:ext xmlns:c16="http://schemas.microsoft.com/office/drawing/2014/chart" uri="{C3380CC4-5D6E-409C-BE32-E72D297353CC}">
              <c16:uniqueId val="{00000000-8244-C14D-AD8B-272178B048C2}"/>
            </c:ext>
          </c:extLst>
        </c:ser>
        <c:dLbls>
          <c:showLegendKey val="0"/>
          <c:showVal val="0"/>
          <c:showCatName val="0"/>
          <c:showSerName val="0"/>
          <c:showPercent val="0"/>
          <c:showBubbleSize val="0"/>
        </c:dLbls>
        <c:gapWidth val="150"/>
        <c:axId val="1447589968"/>
        <c:axId val="1447589576"/>
      </c:barChart>
      <c:dateAx>
        <c:axId val="14475899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576"/>
        <c:crosses val="autoZero"/>
        <c:auto val="0"/>
        <c:lblOffset val="100"/>
        <c:baseTimeUnit val="months"/>
      </c:dateAx>
      <c:valAx>
        <c:axId val="1447589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9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Miscellaneous Manufacturing</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9"/>
          <c:order val="0"/>
          <c:tx>
            <c:strRef>
              <c:f>Sectors!$K$5</c:f>
              <c:strCache>
                <c:ptCount val="1"/>
                <c:pt idx="0">
                  <c:v>Miscellaneous Manufacturing</c:v>
                </c:pt>
              </c:strCache>
            </c:strRef>
          </c:tx>
          <c:spPr>
            <a:solidFill>
              <a:schemeClr val="accent4">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Sectors!$K$6:$K$11</c:f>
              <c:numCache>
                <c:formatCode>General</c:formatCode>
                <c:ptCount val="6"/>
                <c:pt idx="0">
                  <c:v>3</c:v>
                </c:pt>
                <c:pt idx="1">
                  <c:v>4</c:v>
                </c:pt>
                <c:pt idx="2">
                  <c:v>-4</c:v>
                </c:pt>
                <c:pt idx="3">
                  <c:v>2</c:v>
                </c:pt>
                <c:pt idx="4">
                  <c:v>6</c:v>
                </c:pt>
                <c:pt idx="5">
                  <c:v>3</c:v>
                </c:pt>
              </c:numCache>
            </c:numRef>
          </c:val>
          <c:extLst>
            <c:ext xmlns:c16="http://schemas.microsoft.com/office/drawing/2014/chart" uri="{C3380CC4-5D6E-409C-BE32-E72D297353CC}">
              <c16:uniqueId val="{00000000-0D8B-6742-89BA-76923CE161C6}"/>
            </c:ext>
          </c:extLst>
        </c:ser>
        <c:dLbls>
          <c:showLegendKey val="0"/>
          <c:showVal val="0"/>
          <c:showCatName val="0"/>
          <c:showSerName val="0"/>
          <c:showPercent val="0"/>
          <c:showBubbleSize val="0"/>
        </c:dLbls>
        <c:gapWidth val="150"/>
        <c:axId val="668080728"/>
        <c:axId val="668081120"/>
      </c:barChart>
      <c:dateAx>
        <c:axId val="6680807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120"/>
        <c:crosses val="autoZero"/>
        <c:auto val="0"/>
        <c:lblOffset val="100"/>
        <c:baseTimeUnit val="months"/>
      </c:dateAx>
      <c:valAx>
        <c:axId val="668081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072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Food, Beverage &amp; Tobacco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0"/>
          <c:order val="0"/>
          <c:tx>
            <c:strRef>
              <c:f>Sectors!$L$5</c:f>
              <c:strCache>
                <c:ptCount val="1"/>
                <c:pt idx="0">
                  <c:v>Food, Beverage &amp; Tobacco Products</c:v>
                </c:pt>
              </c:strCache>
            </c:strRef>
          </c:tx>
          <c:spPr>
            <a:solidFill>
              <a:schemeClr val="accent5">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Sectors!$L$6:$L$11</c:f>
              <c:numCache>
                <c:formatCode>General</c:formatCode>
                <c:ptCount val="6"/>
                <c:pt idx="0">
                  <c:v>10</c:v>
                </c:pt>
                <c:pt idx="1">
                  <c:v>2</c:v>
                </c:pt>
                <c:pt idx="2">
                  <c:v>-2</c:v>
                </c:pt>
                <c:pt idx="3">
                  <c:v>1</c:v>
                </c:pt>
                <c:pt idx="4">
                  <c:v>3</c:v>
                </c:pt>
                <c:pt idx="5">
                  <c:v>-1</c:v>
                </c:pt>
              </c:numCache>
            </c:numRef>
          </c:val>
          <c:extLst>
            <c:ext xmlns:c16="http://schemas.microsoft.com/office/drawing/2014/chart" uri="{C3380CC4-5D6E-409C-BE32-E72D297353CC}">
              <c16:uniqueId val="{00000000-7CAD-4046-8641-990813CD71EF}"/>
            </c:ext>
          </c:extLst>
        </c:ser>
        <c:dLbls>
          <c:showLegendKey val="0"/>
          <c:showVal val="0"/>
          <c:showCatName val="0"/>
          <c:showSerName val="0"/>
          <c:showPercent val="0"/>
          <c:showBubbleSize val="0"/>
        </c:dLbls>
        <c:gapWidth val="150"/>
        <c:axId val="668081904"/>
        <c:axId val="668082296"/>
      </c:barChart>
      <c:dateAx>
        <c:axId val="6680819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2296"/>
        <c:crosses val="autoZero"/>
        <c:auto val="0"/>
        <c:lblOffset val="100"/>
        <c:baseTimeUnit val="months"/>
      </c:dateAx>
      <c:valAx>
        <c:axId val="668082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90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Furniture &amp; Related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1"/>
          <c:order val="0"/>
          <c:tx>
            <c:strRef>
              <c:f>Sectors!$M$5</c:f>
              <c:strCache>
                <c:ptCount val="1"/>
                <c:pt idx="0">
                  <c:v>Furniture &amp; Related Products</c:v>
                </c:pt>
              </c:strCache>
            </c:strRef>
          </c:tx>
          <c:spPr>
            <a:solidFill>
              <a:schemeClr val="accent6">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Sectors!$M$6:$M$11</c:f>
              <c:numCache>
                <c:formatCode>General</c:formatCode>
                <c:ptCount val="6"/>
                <c:pt idx="0">
                  <c:v>-1</c:v>
                </c:pt>
                <c:pt idx="1">
                  <c:v>-1</c:v>
                </c:pt>
                <c:pt idx="2">
                  <c:v>-6</c:v>
                </c:pt>
                <c:pt idx="3">
                  <c:v>-5</c:v>
                </c:pt>
                <c:pt idx="4">
                  <c:v>-7</c:v>
                </c:pt>
                <c:pt idx="5">
                  <c:v>-10</c:v>
                </c:pt>
              </c:numCache>
            </c:numRef>
          </c:val>
          <c:extLst>
            <c:ext xmlns:c16="http://schemas.microsoft.com/office/drawing/2014/chart" uri="{C3380CC4-5D6E-409C-BE32-E72D297353CC}">
              <c16:uniqueId val="{00000000-136B-F34C-8FDB-074ADF6AAE53}"/>
            </c:ext>
          </c:extLst>
        </c:ser>
        <c:dLbls>
          <c:showLegendKey val="0"/>
          <c:showVal val="0"/>
          <c:showCatName val="0"/>
          <c:showSerName val="0"/>
          <c:showPercent val="0"/>
          <c:showBubbleSize val="0"/>
        </c:dLbls>
        <c:gapWidth val="150"/>
        <c:axId val="668083080"/>
        <c:axId val="668083472"/>
      </c:barChart>
      <c:dateAx>
        <c:axId val="6680830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472"/>
        <c:crosses val="autoZero"/>
        <c:auto val="0"/>
        <c:lblOffset val="100"/>
        <c:baseTimeUnit val="months"/>
      </c:dateAx>
      <c:valAx>
        <c:axId val="668083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08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Transportation Equipment</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2"/>
          <c:order val="0"/>
          <c:tx>
            <c:strRef>
              <c:f>Sectors!$N$5</c:f>
              <c:strCache>
                <c:ptCount val="1"/>
                <c:pt idx="0">
                  <c:v>Transportation Equipment</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Sectors!$N$6:$N$11</c:f>
              <c:numCache>
                <c:formatCode>General</c:formatCode>
                <c:ptCount val="6"/>
                <c:pt idx="0">
                  <c:v>9</c:v>
                </c:pt>
                <c:pt idx="1">
                  <c:v>6</c:v>
                </c:pt>
                <c:pt idx="2">
                  <c:v>6</c:v>
                </c:pt>
                <c:pt idx="3">
                  <c:v>8</c:v>
                </c:pt>
                <c:pt idx="4">
                  <c:v>4</c:v>
                </c:pt>
                <c:pt idx="5">
                  <c:v>4</c:v>
                </c:pt>
              </c:numCache>
            </c:numRef>
          </c:val>
          <c:extLst>
            <c:ext xmlns:c16="http://schemas.microsoft.com/office/drawing/2014/chart" uri="{C3380CC4-5D6E-409C-BE32-E72D297353CC}">
              <c16:uniqueId val="{00000000-45EB-9C43-A1AA-BA309FF965F2}"/>
            </c:ext>
          </c:extLst>
        </c:ser>
        <c:dLbls>
          <c:showLegendKey val="0"/>
          <c:showVal val="0"/>
          <c:showCatName val="0"/>
          <c:showSerName val="0"/>
          <c:showPercent val="0"/>
          <c:showBubbleSize val="0"/>
        </c:dLbls>
        <c:gapWidth val="150"/>
        <c:axId val="668084256"/>
        <c:axId val="668084648"/>
      </c:barChart>
      <c:dateAx>
        <c:axId val="6680842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648"/>
        <c:crosses val="autoZero"/>
        <c:auto val="0"/>
        <c:lblOffset val="100"/>
        <c:baseTimeUnit val="months"/>
      </c:dateAx>
      <c:valAx>
        <c:axId val="668084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Chemical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3"/>
          <c:order val="0"/>
          <c:tx>
            <c:strRef>
              <c:f>Sectors!$O$5</c:f>
              <c:strCache>
                <c:ptCount val="1"/>
                <c:pt idx="0">
                  <c:v>Chemical Products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Sectors!$O$6:$O$11</c:f>
              <c:numCache>
                <c:formatCode>General</c:formatCode>
                <c:ptCount val="6"/>
                <c:pt idx="0">
                  <c:v>4</c:v>
                </c:pt>
                <c:pt idx="1">
                  <c:v>1</c:v>
                </c:pt>
                <c:pt idx="2">
                  <c:v>-1</c:v>
                </c:pt>
                <c:pt idx="3">
                  <c:v>-3</c:v>
                </c:pt>
                <c:pt idx="4">
                  <c:v>-2</c:v>
                </c:pt>
                <c:pt idx="5">
                  <c:v>-4</c:v>
                </c:pt>
              </c:numCache>
            </c:numRef>
          </c:val>
          <c:extLst>
            <c:ext xmlns:c16="http://schemas.microsoft.com/office/drawing/2014/chart" uri="{C3380CC4-5D6E-409C-BE32-E72D297353CC}">
              <c16:uniqueId val="{00000000-B18B-5247-9EDE-D21B9358D059}"/>
            </c:ext>
          </c:extLst>
        </c:ser>
        <c:dLbls>
          <c:showLegendKey val="0"/>
          <c:showVal val="0"/>
          <c:showCatName val="0"/>
          <c:showSerName val="0"/>
          <c:showPercent val="0"/>
          <c:showBubbleSize val="0"/>
        </c:dLbls>
        <c:gapWidth val="150"/>
        <c:axId val="668085432"/>
        <c:axId val="668085824"/>
      </c:barChart>
      <c:dateAx>
        <c:axId val="6680854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824"/>
        <c:crosses val="autoZero"/>
        <c:auto val="0"/>
        <c:lblOffset val="100"/>
        <c:baseTimeUnit val="months"/>
      </c:dateAx>
      <c:valAx>
        <c:axId val="668085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Fabricated Metal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4"/>
          <c:order val="0"/>
          <c:tx>
            <c:strRef>
              <c:f>Sectors!$P$5</c:f>
              <c:strCache>
                <c:ptCount val="1"/>
                <c:pt idx="0">
                  <c:v>Fabricated Metal Products</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Sectors!$P$6:$P$11</c:f>
              <c:numCache>
                <c:formatCode>General</c:formatCode>
                <c:ptCount val="6"/>
                <c:pt idx="0">
                  <c:v>5</c:v>
                </c:pt>
                <c:pt idx="1">
                  <c:v>5</c:v>
                </c:pt>
                <c:pt idx="2">
                  <c:v>-3</c:v>
                </c:pt>
                <c:pt idx="3">
                  <c:v>-2</c:v>
                </c:pt>
                <c:pt idx="4">
                  <c:v>-1</c:v>
                </c:pt>
                <c:pt idx="5">
                  <c:v>-5</c:v>
                </c:pt>
              </c:numCache>
            </c:numRef>
          </c:val>
          <c:extLst>
            <c:ext xmlns:c16="http://schemas.microsoft.com/office/drawing/2014/chart" uri="{C3380CC4-5D6E-409C-BE32-E72D297353CC}">
              <c16:uniqueId val="{00000000-4263-7A4B-9C78-2F517376553B}"/>
            </c:ext>
          </c:extLst>
        </c:ser>
        <c:dLbls>
          <c:showLegendKey val="0"/>
          <c:showVal val="0"/>
          <c:showCatName val="0"/>
          <c:showSerName val="0"/>
          <c:showPercent val="0"/>
          <c:showBubbleSize val="0"/>
        </c:dLbls>
        <c:gapWidth val="150"/>
        <c:axId val="668086608"/>
        <c:axId val="668087000"/>
      </c:barChart>
      <c:dateAx>
        <c:axId val="66808660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000"/>
        <c:crosses val="autoZero"/>
        <c:auto val="0"/>
        <c:lblOffset val="100"/>
        <c:baseTimeUnit val="months"/>
      </c:dateAx>
      <c:valAx>
        <c:axId val="668087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6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Electrical Equipment, Appliances &amp; Components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5"/>
          <c:order val="0"/>
          <c:tx>
            <c:strRef>
              <c:f>Sectors!$Q$5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Sectors!$Q$6:$Q$11</c:f>
              <c:numCache>
                <c:formatCode>General</c:formatCode>
                <c:ptCount val="6"/>
                <c:pt idx="0">
                  <c:v>1</c:v>
                </c:pt>
                <c:pt idx="1">
                  <c:v>10</c:v>
                </c:pt>
                <c:pt idx="2">
                  <c:v>1</c:v>
                </c:pt>
                <c:pt idx="3">
                  <c:v>-1</c:v>
                </c:pt>
                <c:pt idx="4">
                  <c:v>1</c:v>
                </c:pt>
                <c:pt idx="5">
                  <c:v>1</c:v>
                </c:pt>
              </c:numCache>
            </c:numRef>
          </c:val>
          <c:extLst>
            <c:ext xmlns:c16="http://schemas.microsoft.com/office/drawing/2014/chart" uri="{C3380CC4-5D6E-409C-BE32-E72D297353CC}">
              <c16:uniqueId val="{00000000-9EF7-DE4F-A44D-AF9223D69359}"/>
            </c:ext>
          </c:extLst>
        </c:ser>
        <c:dLbls>
          <c:showLegendKey val="0"/>
          <c:showVal val="0"/>
          <c:showCatName val="0"/>
          <c:showSerName val="0"/>
          <c:showPercent val="0"/>
          <c:showBubbleSize val="0"/>
        </c:dLbls>
        <c:gapWidth val="150"/>
        <c:axId val="668087784"/>
        <c:axId val="668088176"/>
      </c:barChart>
      <c:dateAx>
        <c:axId val="6680877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176"/>
        <c:crosses val="autoZero"/>
        <c:auto val="0"/>
        <c:lblOffset val="100"/>
        <c:baseTimeUnit val="months"/>
      </c:dateAx>
      <c:valAx>
        <c:axId val="66808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78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Textile Mills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6"/>
          <c:order val="0"/>
          <c:tx>
            <c:strRef>
              <c:f>Sectors!$R$5</c:f>
              <c:strCache>
                <c:ptCount val="1"/>
                <c:pt idx="0">
                  <c:v>Textile Mills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Sectors!$R$6:$R$11</c:f>
              <c:numCache>
                <c:formatCode>General</c:formatCode>
                <c:ptCount val="6"/>
                <c:pt idx="0">
                  <c:v>0</c:v>
                </c:pt>
                <c:pt idx="1">
                  <c:v>14</c:v>
                </c:pt>
                <c:pt idx="2">
                  <c:v>4</c:v>
                </c:pt>
                <c:pt idx="3">
                  <c:v>0</c:v>
                </c:pt>
                <c:pt idx="4">
                  <c:v>-6</c:v>
                </c:pt>
                <c:pt idx="5">
                  <c:v>-7</c:v>
                </c:pt>
              </c:numCache>
            </c:numRef>
          </c:val>
          <c:extLst>
            <c:ext xmlns:c16="http://schemas.microsoft.com/office/drawing/2014/chart" uri="{C3380CC4-5D6E-409C-BE32-E72D297353CC}">
              <c16:uniqueId val="{00000000-BFF4-3848-A2FD-104F3D1CC6CC}"/>
            </c:ext>
          </c:extLst>
        </c:ser>
        <c:dLbls>
          <c:showLegendKey val="0"/>
          <c:showVal val="0"/>
          <c:showCatName val="0"/>
          <c:showSerName val="0"/>
          <c:showPercent val="0"/>
          <c:showBubbleSize val="0"/>
        </c:dLbls>
        <c:gapWidth val="150"/>
        <c:axId val="668088960"/>
        <c:axId val="668089352"/>
      </c:barChart>
      <c:dateAx>
        <c:axId val="6680889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9352"/>
        <c:crosses val="autoZero"/>
        <c:auto val="0"/>
        <c:lblOffset val="100"/>
        <c:baseTimeUnit val="months"/>
      </c:dateAx>
      <c:valAx>
        <c:axId val="66808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960"/>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Wood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7"/>
          <c:order val="0"/>
          <c:tx>
            <c:strRef>
              <c:f>Sectors!$S$5</c:f>
              <c:strCache>
                <c:ptCount val="1"/>
                <c:pt idx="0">
                  <c:v>Wood Products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Sectors!$S$6:$S$11</c:f>
              <c:numCache>
                <c:formatCode>General</c:formatCode>
                <c:ptCount val="6"/>
                <c:pt idx="0">
                  <c:v>0</c:v>
                </c:pt>
                <c:pt idx="1">
                  <c:v>-2</c:v>
                </c:pt>
                <c:pt idx="2">
                  <c:v>-7</c:v>
                </c:pt>
                <c:pt idx="3">
                  <c:v>-7</c:v>
                </c:pt>
                <c:pt idx="4">
                  <c:v>-5</c:v>
                </c:pt>
                <c:pt idx="5">
                  <c:v>-9</c:v>
                </c:pt>
              </c:numCache>
            </c:numRef>
          </c:val>
          <c:extLst>
            <c:ext xmlns:c16="http://schemas.microsoft.com/office/drawing/2014/chart" uri="{C3380CC4-5D6E-409C-BE32-E72D297353CC}">
              <c16:uniqueId val="{00000000-3B03-4440-8775-21E563416139}"/>
            </c:ext>
          </c:extLst>
        </c:ser>
        <c:dLbls>
          <c:showLegendKey val="0"/>
          <c:showVal val="0"/>
          <c:showCatName val="0"/>
          <c:showSerName val="0"/>
          <c:showPercent val="0"/>
          <c:showBubbleSize val="0"/>
        </c:dLbls>
        <c:gapWidth val="150"/>
        <c:axId val="668090136"/>
        <c:axId val="668090528"/>
      </c:barChart>
      <c:dateAx>
        <c:axId val="668090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528"/>
        <c:crosses val="autoZero"/>
        <c:auto val="0"/>
        <c:lblOffset val="100"/>
        <c:baseTimeUnit val="months"/>
      </c:dateAx>
      <c:valAx>
        <c:axId val="668090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136"/>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Computer &amp; Electronic Products</c:v>
                </c:pt>
              </c:strCache>
            </c:strRef>
          </c:tx>
          <c:spPr>
            <a:solidFill>
              <a:schemeClr val="accent2"/>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SectorsNewOrders!$C$6:$C$11</c:f>
              <c:numCache>
                <c:formatCode>General</c:formatCode>
                <c:ptCount val="6"/>
                <c:pt idx="0">
                  <c:v>10</c:v>
                </c:pt>
                <c:pt idx="1">
                  <c:v>2</c:v>
                </c:pt>
                <c:pt idx="2">
                  <c:v>0</c:v>
                </c:pt>
                <c:pt idx="3">
                  <c:v>5</c:v>
                </c:pt>
                <c:pt idx="4">
                  <c:v>0</c:v>
                </c:pt>
                <c:pt idx="5">
                  <c:v>0</c:v>
                </c:pt>
              </c:numCache>
            </c:numRef>
          </c:val>
          <c:extLst>
            <c:ext xmlns:c16="http://schemas.microsoft.com/office/drawing/2014/chart" uri="{C3380CC4-5D6E-409C-BE32-E72D297353CC}">
              <c16:uniqueId val="{00000000-AC1F-7044-812F-FE06D6759236}"/>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Machinery</c:v>
                </c:pt>
              </c:strCache>
            </c:strRef>
          </c:tx>
          <c:spPr>
            <a:solidFill>
              <a:schemeClr val="accent1"/>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SectorsNewOrders!$B$6:$B$11</c:f>
              <c:numCache>
                <c:formatCode>General</c:formatCode>
                <c:ptCount val="6"/>
                <c:pt idx="0">
                  <c:v>6</c:v>
                </c:pt>
                <c:pt idx="1">
                  <c:v>0</c:v>
                </c:pt>
                <c:pt idx="2">
                  <c:v>1</c:v>
                </c:pt>
                <c:pt idx="3">
                  <c:v>-2</c:v>
                </c:pt>
                <c:pt idx="4">
                  <c:v>0</c:v>
                </c:pt>
                <c:pt idx="5">
                  <c:v>0</c:v>
                </c:pt>
              </c:numCache>
            </c:numRef>
          </c:val>
          <c:extLst>
            <c:ext xmlns:c16="http://schemas.microsoft.com/office/drawing/2014/chart" uri="{C3380CC4-5D6E-409C-BE32-E72D297353CC}">
              <c16:uniqueId val="{00000000-2BE2-5448-A84F-73B81D70A4E4}"/>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Paper Products</c:v>
                </c:pt>
              </c:strCache>
            </c:strRef>
          </c:tx>
          <c:spPr>
            <a:solidFill>
              <a:schemeClr val="accent3"/>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SectorsNewOrders!$D$6:$D$11</c:f>
              <c:numCache>
                <c:formatCode>General</c:formatCode>
                <c:ptCount val="6"/>
                <c:pt idx="0">
                  <c:v>0</c:v>
                </c:pt>
                <c:pt idx="1">
                  <c:v>-5</c:v>
                </c:pt>
                <c:pt idx="2">
                  <c:v>0</c:v>
                </c:pt>
                <c:pt idx="3">
                  <c:v>0</c:v>
                </c:pt>
                <c:pt idx="4">
                  <c:v>6</c:v>
                </c:pt>
                <c:pt idx="5">
                  <c:v>9</c:v>
                </c:pt>
              </c:numCache>
            </c:numRef>
          </c:val>
          <c:extLst>
            <c:ext xmlns:c16="http://schemas.microsoft.com/office/drawing/2014/chart" uri="{C3380CC4-5D6E-409C-BE32-E72D297353CC}">
              <c16:uniqueId val="{00000000-60CF-CD43-914E-27B03BEBF77C}"/>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Apparel, Leather &amp; Allied Products</c:v>
                </c:pt>
              </c:strCache>
            </c:strRef>
          </c:tx>
          <c:spPr>
            <a:solidFill>
              <a:schemeClr val="accent4"/>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SectorsNewOrders!$E$6:$E$11</c:f>
              <c:numCache>
                <c:formatCode>General</c:formatCode>
                <c:ptCount val="6"/>
                <c:pt idx="0">
                  <c:v>11</c:v>
                </c:pt>
                <c:pt idx="1">
                  <c:v>7</c:v>
                </c:pt>
                <c:pt idx="2">
                  <c:v>0</c:v>
                </c:pt>
                <c:pt idx="3">
                  <c:v>0</c:v>
                </c:pt>
                <c:pt idx="4">
                  <c:v>7</c:v>
                </c:pt>
                <c:pt idx="5">
                  <c:v>0</c:v>
                </c:pt>
              </c:numCache>
            </c:numRef>
          </c:val>
          <c:extLst>
            <c:ext xmlns:c16="http://schemas.microsoft.com/office/drawing/2014/chart" uri="{C3380CC4-5D6E-409C-BE32-E72D297353CC}">
              <c16:uniqueId val="{00000000-4F50-7F43-A7E4-E09D394FB760}"/>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Printing &amp; Related Support Activities</c:v>
                </c:pt>
              </c:strCache>
            </c:strRef>
          </c:tx>
          <c:spPr>
            <a:solidFill>
              <a:schemeClr val="accent5"/>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SectorsNewOrders!$F$6:$F$11</c:f>
              <c:numCache>
                <c:formatCode>General</c:formatCode>
                <c:ptCount val="6"/>
                <c:pt idx="0">
                  <c:v>0</c:v>
                </c:pt>
                <c:pt idx="1">
                  <c:v>0</c:v>
                </c:pt>
                <c:pt idx="2">
                  <c:v>0</c:v>
                </c:pt>
                <c:pt idx="3">
                  <c:v>0</c:v>
                </c:pt>
                <c:pt idx="4">
                  <c:v>8</c:v>
                </c:pt>
                <c:pt idx="5">
                  <c:v>10</c:v>
                </c:pt>
              </c:numCache>
            </c:numRef>
          </c:val>
          <c:extLst>
            <c:ext xmlns:c16="http://schemas.microsoft.com/office/drawing/2014/chart" uri="{C3380CC4-5D6E-409C-BE32-E72D297353CC}">
              <c16:uniqueId val="{00000000-2D98-BA42-9AAA-263F00EF3CE6}"/>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Primary Metals</c:v>
                </c:pt>
              </c:strCache>
            </c:strRef>
          </c:tx>
          <c:spPr>
            <a:solidFill>
              <a:schemeClr val="accent6"/>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SectorsNewOrders!$G$6:$G$11</c:f>
              <c:numCache>
                <c:formatCode>General</c:formatCode>
                <c:ptCount val="6"/>
                <c:pt idx="0">
                  <c:v>9</c:v>
                </c:pt>
                <c:pt idx="1">
                  <c:v>4</c:v>
                </c:pt>
                <c:pt idx="2">
                  <c:v>0</c:v>
                </c:pt>
                <c:pt idx="3">
                  <c:v>2</c:v>
                </c:pt>
                <c:pt idx="4">
                  <c:v>2</c:v>
                </c:pt>
                <c:pt idx="5">
                  <c:v>6</c:v>
                </c:pt>
              </c:numCache>
            </c:numRef>
          </c:val>
          <c:extLst>
            <c:ext xmlns:c16="http://schemas.microsoft.com/office/drawing/2014/chart" uri="{C3380CC4-5D6E-409C-BE32-E72D297353CC}">
              <c16:uniqueId val="{00000000-E2AD-8046-86FF-DB747C84C277}"/>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Nonmetallic Mineral Products</c:v>
                </c:pt>
              </c:strCache>
            </c:strRef>
          </c:tx>
          <c:spPr>
            <a:solidFill>
              <a:schemeClr val="accent1">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SectorsNewOrders!$H$6:$H$11</c:f>
              <c:numCache>
                <c:formatCode>General</c:formatCode>
                <c:ptCount val="6"/>
                <c:pt idx="0">
                  <c:v>0</c:v>
                </c:pt>
                <c:pt idx="1">
                  <c:v>6</c:v>
                </c:pt>
                <c:pt idx="2">
                  <c:v>0</c:v>
                </c:pt>
                <c:pt idx="3">
                  <c:v>4</c:v>
                </c:pt>
                <c:pt idx="4">
                  <c:v>0</c:v>
                </c:pt>
                <c:pt idx="5">
                  <c:v>5</c:v>
                </c:pt>
              </c:numCache>
            </c:numRef>
          </c:val>
          <c:extLst>
            <c:ext xmlns:c16="http://schemas.microsoft.com/office/drawing/2014/chart" uri="{C3380CC4-5D6E-409C-BE32-E72D297353CC}">
              <c16:uniqueId val="{00000000-AD72-1D49-BD26-6BA9F069C854}"/>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Petroleum &amp; Coal Products</c:v>
                </c:pt>
              </c:strCache>
            </c:strRef>
          </c:tx>
          <c:spPr>
            <a:solidFill>
              <a:schemeClr val="accent2">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SectorsNewOrders!$I$6:$I$11</c:f>
              <c:numCache>
                <c:formatCode>General</c:formatCode>
                <c:ptCount val="6"/>
                <c:pt idx="0">
                  <c:v>7</c:v>
                </c:pt>
                <c:pt idx="1">
                  <c:v>5</c:v>
                </c:pt>
                <c:pt idx="2">
                  <c:v>0</c:v>
                </c:pt>
                <c:pt idx="3">
                  <c:v>0</c:v>
                </c:pt>
                <c:pt idx="4">
                  <c:v>0</c:v>
                </c:pt>
                <c:pt idx="5">
                  <c:v>0</c:v>
                </c:pt>
              </c:numCache>
            </c:numRef>
          </c:val>
          <c:extLst>
            <c:ext xmlns:c16="http://schemas.microsoft.com/office/drawing/2014/chart" uri="{C3380CC4-5D6E-409C-BE32-E72D297353CC}">
              <c16:uniqueId val="{00000000-E733-4241-8DF0-B252DCFA4B9B}"/>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Plastics &amp; Rubber Products</c:v>
                </c:pt>
              </c:strCache>
            </c:strRef>
          </c:tx>
          <c:spPr>
            <a:solidFill>
              <a:schemeClr val="accent3">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SectorsNewOrders!$J$6:$J$11</c:f>
              <c:numCache>
                <c:formatCode>General</c:formatCode>
                <c:ptCount val="6"/>
                <c:pt idx="0">
                  <c:v>4</c:v>
                </c:pt>
                <c:pt idx="1">
                  <c:v>3</c:v>
                </c:pt>
                <c:pt idx="2">
                  <c:v>3</c:v>
                </c:pt>
                <c:pt idx="3">
                  <c:v>1</c:v>
                </c:pt>
                <c:pt idx="4">
                  <c:v>0</c:v>
                </c:pt>
                <c:pt idx="5">
                  <c:v>0</c:v>
                </c:pt>
              </c:numCache>
            </c:numRef>
          </c:val>
          <c:extLst>
            <c:ext xmlns:c16="http://schemas.microsoft.com/office/drawing/2014/chart" uri="{C3380CC4-5D6E-409C-BE32-E72D297353CC}">
              <c16:uniqueId val="{00000000-33AA-5344-A742-FB608EE567C7}"/>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Miscellaneous Manufacturing</c:v>
                </c:pt>
              </c:strCache>
            </c:strRef>
          </c:tx>
          <c:spPr>
            <a:solidFill>
              <a:schemeClr val="accent4">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SectorsNewOrders!$K$6:$K$11</c:f>
              <c:numCache>
                <c:formatCode>General</c:formatCode>
                <c:ptCount val="6"/>
                <c:pt idx="0">
                  <c:v>5</c:v>
                </c:pt>
                <c:pt idx="1">
                  <c:v>1</c:v>
                </c:pt>
                <c:pt idx="2">
                  <c:v>4</c:v>
                </c:pt>
                <c:pt idx="3">
                  <c:v>-1</c:v>
                </c:pt>
                <c:pt idx="4">
                  <c:v>0</c:v>
                </c:pt>
                <c:pt idx="5">
                  <c:v>1</c:v>
                </c:pt>
              </c:numCache>
            </c:numRef>
          </c:val>
          <c:extLst>
            <c:ext xmlns:c16="http://schemas.microsoft.com/office/drawing/2014/chart" uri="{C3380CC4-5D6E-409C-BE32-E72D297353CC}">
              <c16:uniqueId val="{00000000-65F6-4B46-AE50-045E38C4996B}"/>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Food, Beverage &amp; Tobacco Products</c:v>
                </c:pt>
              </c:strCache>
            </c:strRef>
          </c:tx>
          <c:spPr>
            <a:solidFill>
              <a:schemeClr val="accent5">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SectorsNewOrders!$L$6:$L$11</c:f>
              <c:numCache>
                <c:formatCode>General</c:formatCode>
                <c:ptCount val="6"/>
                <c:pt idx="0">
                  <c:v>8</c:v>
                </c:pt>
                <c:pt idx="1">
                  <c:v>-1</c:v>
                </c:pt>
                <c:pt idx="2">
                  <c:v>0</c:v>
                </c:pt>
                <c:pt idx="3">
                  <c:v>-3</c:v>
                </c:pt>
                <c:pt idx="4">
                  <c:v>1</c:v>
                </c:pt>
                <c:pt idx="5">
                  <c:v>4</c:v>
                </c:pt>
              </c:numCache>
            </c:numRef>
          </c:val>
          <c:extLst>
            <c:ext xmlns:c16="http://schemas.microsoft.com/office/drawing/2014/chart" uri="{C3380CC4-5D6E-409C-BE32-E72D297353CC}">
              <c16:uniqueId val="{00000000-82BD-784F-A9FA-EC391CA32A58}"/>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Furniture &amp; Related Products</c:v>
                </c:pt>
              </c:strCache>
            </c:strRef>
          </c:tx>
          <c:spPr>
            <a:solidFill>
              <a:schemeClr val="accent6">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SectorsNewOrders!$M$6:$M$11</c:f>
              <c:numCache>
                <c:formatCode>General</c:formatCode>
                <c:ptCount val="6"/>
                <c:pt idx="0">
                  <c:v>0</c:v>
                </c:pt>
                <c:pt idx="1">
                  <c:v>-6</c:v>
                </c:pt>
                <c:pt idx="2">
                  <c:v>6</c:v>
                </c:pt>
                <c:pt idx="3">
                  <c:v>-7</c:v>
                </c:pt>
                <c:pt idx="4">
                  <c:v>11</c:v>
                </c:pt>
                <c:pt idx="5">
                  <c:v>11</c:v>
                </c:pt>
              </c:numCache>
            </c:numRef>
          </c:val>
          <c:extLst>
            <c:ext xmlns:c16="http://schemas.microsoft.com/office/drawing/2014/chart" uri="{C3380CC4-5D6E-409C-BE32-E72D297353CC}">
              <c16:uniqueId val="{00000000-3E17-964F-9B28-7FF8AF7F6B4A}"/>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Transportation Equipment</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SectorsNewOrders!$N$6:$N$11</c:f>
              <c:numCache>
                <c:formatCode>General</c:formatCode>
                <c:ptCount val="6"/>
                <c:pt idx="0">
                  <c:v>2</c:v>
                </c:pt>
                <c:pt idx="1">
                  <c:v>-4</c:v>
                </c:pt>
                <c:pt idx="2">
                  <c:v>0</c:v>
                </c:pt>
                <c:pt idx="3">
                  <c:v>3</c:v>
                </c:pt>
                <c:pt idx="4">
                  <c:v>0</c:v>
                </c:pt>
                <c:pt idx="5">
                  <c:v>3</c:v>
                </c:pt>
              </c:numCache>
            </c:numRef>
          </c:val>
          <c:extLst>
            <c:ext xmlns:c16="http://schemas.microsoft.com/office/drawing/2014/chart" uri="{C3380CC4-5D6E-409C-BE32-E72D297353CC}">
              <c16:uniqueId val="{00000000-FD1E-D44D-82B6-8604B70DA667}"/>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Chemical Products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SectorsNewOrders!$O$6:$O$11</c:f>
              <c:numCache>
                <c:formatCode>General</c:formatCode>
                <c:ptCount val="6"/>
                <c:pt idx="0">
                  <c:v>3</c:v>
                </c:pt>
                <c:pt idx="1">
                  <c:v>-2</c:v>
                </c:pt>
                <c:pt idx="2">
                  <c:v>2</c:v>
                </c:pt>
                <c:pt idx="3">
                  <c:v>-5</c:v>
                </c:pt>
                <c:pt idx="4">
                  <c:v>4</c:v>
                </c:pt>
                <c:pt idx="5">
                  <c:v>2</c:v>
                </c:pt>
              </c:numCache>
            </c:numRef>
          </c:val>
          <c:extLst>
            <c:ext xmlns:c16="http://schemas.microsoft.com/office/drawing/2014/chart" uri="{C3380CC4-5D6E-409C-BE32-E72D297353CC}">
              <c16:uniqueId val="{00000000-D287-874A-BBF5-B49A43638177}"/>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Fabricated Metal Products</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SectorsNewOrders!$P$6:$P$11</c:f>
              <c:numCache>
                <c:formatCode>General</c:formatCode>
                <c:ptCount val="6"/>
                <c:pt idx="0">
                  <c:v>1</c:v>
                </c:pt>
                <c:pt idx="1">
                  <c:v>0</c:v>
                </c:pt>
                <c:pt idx="2">
                  <c:v>5</c:v>
                </c:pt>
                <c:pt idx="3">
                  <c:v>-4</c:v>
                </c:pt>
                <c:pt idx="4">
                  <c:v>5</c:v>
                </c:pt>
                <c:pt idx="5">
                  <c:v>7</c:v>
                </c:pt>
              </c:numCache>
            </c:numRef>
          </c:val>
          <c:extLst>
            <c:ext xmlns:c16="http://schemas.microsoft.com/office/drawing/2014/chart" uri="{C3380CC4-5D6E-409C-BE32-E72D297353CC}">
              <c16:uniqueId val="{00000000-E86F-1E4F-8067-CF1B4C969C55}"/>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SectorsNewOrders!$Q$6:$Q$11</c:f>
              <c:numCache>
                <c:formatCode>General</c:formatCode>
                <c:ptCount val="6"/>
                <c:pt idx="0">
                  <c:v>0</c:v>
                </c:pt>
                <c:pt idx="1">
                  <c:v>-3</c:v>
                </c:pt>
                <c:pt idx="2">
                  <c:v>0</c:v>
                </c:pt>
                <c:pt idx="3">
                  <c:v>-6</c:v>
                </c:pt>
                <c:pt idx="4">
                  <c:v>3</c:v>
                </c:pt>
                <c:pt idx="5">
                  <c:v>0</c:v>
                </c:pt>
              </c:numCache>
            </c:numRef>
          </c:val>
          <c:extLst>
            <c:ext xmlns:c16="http://schemas.microsoft.com/office/drawing/2014/chart" uri="{C3380CC4-5D6E-409C-BE32-E72D297353CC}">
              <c16:uniqueId val="{00000000-652F-DF42-ABEA-871F5110C922}"/>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Textile Mills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SectorsNewOrders!$R$6:$R$11</c:f>
              <c:numCache>
                <c:formatCode>General</c:formatCode>
                <c:ptCount val="6"/>
                <c:pt idx="0">
                  <c:v>0</c:v>
                </c:pt>
                <c:pt idx="1">
                  <c:v>8</c:v>
                </c:pt>
                <c:pt idx="2">
                  <c:v>0</c:v>
                </c:pt>
                <c:pt idx="3">
                  <c:v>6</c:v>
                </c:pt>
                <c:pt idx="4">
                  <c:v>9</c:v>
                </c:pt>
                <c:pt idx="5">
                  <c:v>8</c:v>
                </c:pt>
              </c:numCache>
            </c:numRef>
          </c:val>
          <c:extLst>
            <c:ext xmlns:c16="http://schemas.microsoft.com/office/drawing/2014/chart" uri="{C3380CC4-5D6E-409C-BE32-E72D297353CC}">
              <c16:uniqueId val="{00000000-94BA-2F4C-8B0E-D02C62F3AB34}"/>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Wood Products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SectorsNewOrders!$S$6:$S$11</c:f>
              <c:numCache>
                <c:formatCode>General</c:formatCode>
                <c:ptCount val="6"/>
                <c:pt idx="0">
                  <c:v>-1</c:v>
                </c:pt>
                <c:pt idx="1">
                  <c:v>-7</c:v>
                </c:pt>
                <c:pt idx="2">
                  <c:v>7</c:v>
                </c:pt>
                <c:pt idx="3">
                  <c:v>-8</c:v>
                </c:pt>
                <c:pt idx="4">
                  <c:v>10</c:v>
                </c:pt>
                <c:pt idx="5">
                  <c:v>12</c:v>
                </c:pt>
              </c:numCache>
            </c:numRef>
          </c:val>
          <c:extLst>
            <c:ext xmlns:c16="http://schemas.microsoft.com/office/drawing/2014/chart" uri="{C3380CC4-5D6E-409C-BE32-E72D297353CC}">
              <c16:uniqueId val="{00000000-AA3D-1241-A540-E0729910231B}"/>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SectorsProduction!$C$5</c:f>
              <c:strCache>
                <c:ptCount val="1"/>
                <c:pt idx="0">
                  <c:v>Computer &amp; Electronic Products</c:v>
                </c:pt>
              </c:strCache>
            </c:strRef>
          </c:tx>
          <c:spPr>
            <a:solidFill>
              <a:schemeClr val="accent2"/>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SectorsProduction!$C$6:$C$11</c:f>
              <c:numCache>
                <c:formatCode>General</c:formatCode>
                <c:ptCount val="6"/>
                <c:pt idx="0">
                  <c:v>-2</c:v>
                </c:pt>
                <c:pt idx="1">
                  <c:v>6</c:v>
                </c:pt>
                <c:pt idx="2">
                  <c:v>0</c:v>
                </c:pt>
                <c:pt idx="3">
                  <c:v>0</c:v>
                </c:pt>
                <c:pt idx="4">
                  <c:v>1</c:v>
                </c:pt>
                <c:pt idx="5">
                  <c:v>5</c:v>
                </c:pt>
              </c:numCache>
            </c:numRef>
          </c:val>
          <c:extLst>
            <c:ext xmlns:c16="http://schemas.microsoft.com/office/drawing/2014/chart" uri="{C3380CC4-5D6E-409C-BE32-E72D297353CC}">
              <c16:uniqueId val="{00000000-7726-214D-A1C4-BFDAAD6766EB}"/>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SectorsProduction!$B$5</c:f>
              <c:strCache>
                <c:ptCount val="1"/>
                <c:pt idx="0">
                  <c:v>Machinery</c:v>
                </c:pt>
              </c:strCache>
            </c:strRef>
          </c:tx>
          <c:spPr>
            <a:solidFill>
              <a:schemeClr val="accent1"/>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SectorsProduction!$B$6:$B$11</c:f>
              <c:numCache>
                <c:formatCode>General</c:formatCode>
                <c:ptCount val="6"/>
                <c:pt idx="0">
                  <c:v>3</c:v>
                </c:pt>
                <c:pt idx="1">
                  <c:v>0</c:v>
                </c:pt>
                <c:pt idx="2">
                  <c:v>0</c:v>
                </c:pt>
                <c:pt idx="3">
                  <c:v>2</c:v>
                </c:pt>
                <c:pt idx="4">
                  <c:v>5</c:v>
                </c:pt>
                <c:pt idx="5">
                  <c:v>2</c:v>
                </c:pt>
              </c:numCache>
            </c:numRef>
          </c:val>
          <c:extLst>
            <c:ext xmlns:c16="http://schemas.microsoft.com/office/drawing/2014/chart" uri="{C3380CC4-5D6E-409C-BE32-E72D297353CC}">
              <c16:uniqueId val="{00000000-5E43-4B40-9F19-13B7F980A64B}"/>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SectorsProduction!$D$5</c:f>
              <c:strCache>
                <c:ptCount val="1"/>
                <c:pt idx="0">
                  <c:v>Paper Products</c:v>
                </c:pt>
              </c:strCache>
            </c:strRef>
          </c:tx>
          <c:spPr>
            <a:solidFill>
              <a:schemeClr val="accent3"/>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SectorsProduction!$D$6:$D$11</c:f>
              <c:numCache>
                <c:formatCode>General</c:formatCode>
                <c:ptCount val="6"/>
                <c:pt idx="0">
                  <c:v>5</c:v>
                </c:pt>
                <c:pt idx="1">
                  <c:v>-2</c:v>
                </c:pt>
                <c:pt idx="2">
                  <c:v>0</c:v>
                </c:pt>
                <c:pt idx="3">
                  <c:v>-6</c:v>
                </c:pt>
                <c:pt idx="4">
                  <c:v>0</c:v>
                </c:pt>
                <c:pt idx="5">
                  <c:v>-5</c:v>
                </c:pt>
              </c:numCache>
            </c:numRef>
          </c:val>
          <c:extLst>
            <c:ext xmlns:c16="http://schemas.microsoft.com/office/drawing/2014/chart" uri="{C3380CC4-5D6E-409C-BE32-E72D297353CC}">
              <c16:uniqueId val="{00000000-C37A-F144-9E0E-9731DB80D27B}"/>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SectorsProduction!$E$5</c:f>
              <c:strCache>
                <c:ptCount val="1"/>
                <c:pt idx="0">
                  <c:v>Apparel, Leather &amp; Allied Products</c:v>
                </c:pt>
              </c:strCache>
            </c:strRef>
          </c:tx>
          <c:spPr>
            <a:solidFill>
              <a:schemeClr val="accent4"/>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SectorsProduction!$E$6:$E$11</c:f>
              <c:numCache>
                <c:formatCode>General</c:formatCode>
                <c:ptCount val="6"/>
                <c:pt idx="0">
                  <c:v>8</c:v>
                </c:pt>
                <c:pt idx="1">
                  <c:v>10</c:v>
                </c:pt>
                <c:pt idx="2">
                  <c:v>0</c:v>
                </c:pt>
                <c:pt idx="3">
                  <c:v>-9</c:v>
                </c:pt>
                <c:pt idx="4">
                  <c:v>0</c:v>
                </c:pt>
                <c:pt idx="5">
                  <c:v>0</c:v>
                </c:pt>
              </c:numCache>
            </c:numRef>
          </c:val>
          <c:extLst>
            <c:ext xmlns:c16="http://schemas.microsoft.com/office/drawing/2014/chart" uri="{C3380CC4-5D6E-409C-BE32-E72D297353CC}">
              <c16:uniqueId val="{00000000-0E51-6246-ADA1-9265A9295549}"/>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SectorsProduction!$F$5</c:f>
              <c:strCache>
                <c:ptCount val="1"/>
                <c:pt idx="0">
                  <c:v>Printing &amp; Related Support Activities</c:v>
                </c:pt>
              </c:strCache>
            </c:strRef>
          </c:tx>
          <c:spPr>
            <a:solidFill>
              <a:schemeClr val="accent5"/>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SectorsProduction!$F$6:$F$11</c:f>
              <c:numCache>
                <c:formatCode>General</c:formatCode>
                <c:ptCount val="6"/>
                <c:pt idx="0">
                  <c:v>0</c:v>
                </c:pt>
                <c:pt idx="1">
                  <c:v>9</c:v>
                </c:pt>
                <c:pt idx="2">
                  <c:v>0</c:v>
                </c:pt>
                <c:pt idx="3">
                  <c:v>0</c:v>
                </c:pt>
                <c:pt idx="4">
                  <c:v>-6</c:v>
                </c:pt>
                <c:pt idx="5">
                  <c:v>0</c:v>
                </c:pt>
              </c:numCache>
            </c:numRef>
          </c:val>
          <c:extLst>
            <c:ext xmlns:c16="http://schemas.microsoft.com/office/drawing/2014/chart" uri="{C3380CC4-5D6E-409C-BE32-E72D297353CC}">
              <c16:uniqueId val="{00000000-7962-234D-A338-3DA891404E4D}"/>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SectorsProduction!$G$5</c:f>
              <c:strCache>
                <c:ptCount val="1"/>
                <c:pt idx="0">
                  <c:v>Primary Metals</c:v>
                </c:pt>
              </c:strCache>
            </c:strRef>
          </c:tx>
          <c:spPr>
            <a:solidFill>
              <a:schemeClr val="accent6"/>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SectorsProduction!$G$6:$G$11</c:f>
              <c:numCache>
                <c:formatCode>General</c:formatCode>
                <c:ptCount val="6"/>
                <c:pt idx="0">
                  <c:v>-7</c:v>
                </c:pt>
                <c:pt idx="1">
                  <c:v>0</c:v>
                </c:pt>
                <c:pt idx="2">
                  <c:v>0</c:v>
                </c:pt>
                <c:pt idx="3">
                  <c:v>-5</c:v>
                </c:pt>
                <c:pt idx="4">
                  <c:v>7</c:v>
                </c:pt>
                <c:pt idx="5">
                  <c:v>3</c:v>
                </c:pt>
              </c:numCache>
            </c:numRef>
          </c:val>
          <c:extLst>
            <c:ext xmlns:c16="http://schemas.microsoft.com/office/drawing/2014/chart" uri="{C3380CC4-5D6E-409C-BE32-E72D297353CC}">
              <c16:uniqueId val="{00000000-ADAD-E346-8175-215CD2DD807A}"/>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SectorsProduction!$H$5</c:f>
              <c:strCache>
                <c:ptCount val="1"/>
                <c:pt idx="0">
                  <c:v>Nonmetallic Mineral Products</c:v>
                </c:pt>
              </c:strCache>
            </c:strRef>
          </c:tx>
          <c:spPr>
            <a:solidFill>
              <a:schemeClr val="accent1">
                <a:lumMod val="6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SectorsProduction!$H$6:$H$11</c:f>
              <c:numCache>
                <c:formatCode>General</c:formatCode>
                <c:ptCount val="6"/>
                <c:pt idx="0">
                  <c:v>6</c:v>
                </c:pt>
                <c:pt idx="1">
                  <c:v>7</c:v>
                </c:pt>
                <c:pt idx="2">
                  <c:v>0</c:v>
                </c:pt>
                <c:pt idx="3">
                  <c:v>6</c:v>
                </c:pt>
                <c:pt idx="4">
                  <c:v>8</c:v>
                </c:pt>
                <c:pt idx="5">
                  <c:v>0</c:v>
                </c:pt>
              </c:numCache>
            </c:numRef>
          </c:val>
          <c:extLst>
            <c:ext xmlns:c16="http://schemas.microsoft.com/office/drawing/2014/chart" uri="{C3380CC4-5D6E-409C-BE32-E72D297353CC}">
              <c16:uniqueId val="{00000000-4A5D-9841-B932-68221A2ECC57}"/>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SectorsProduction!$I$5</c:f>
              <c:strCache>
                <c:ptCount val="1"/>
                <c:pt idx="0">
                  <c:v>Petroleum &amp; Coal Products</c:v>
                </c:pt>
              </c:strCache>
            </c:strRef>
          </c:tx>
          <c:spPr>
            <a:solidFill>
              <a:schemeClr val="accent2">
                <a:lumMod val="6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SectorsProduction!$I$6:$I$11</c:f>
              <c:numCache>
                <c:formatCode>General</c:formatCode>
                <c:ptCount val="6"/>
                <c:pt idx="0">
                  <c:v>7</c:v>
                </c:pt>
                <c:pt idx="1">
                  <c:v>8</c:v>
                </c:pt>
                <c:pt idx="2">
                  <c:v>0</c:v>
                </c:pt>
                <c:pt idx="3">
                  <c:v>4</c:v>
                </c:pt>
                <c:pt idx="4">
                  <c:v>-3</c:v>
                </c:pt>
                <c:pt idx="5">
                  <c:v>-4</c:v>
                </c:pt>
              </c:numCache>
            </c:numRef>
          </c:val>
          <c:extLst>
            <c:ext xmlns:c16="http://schemas.microsoft.com/office/drawing/2014/chart" uri="{C3380CC4-5D6E-409C-BE32-E72D297353CC}">
              <c16:uniqueId val="{00000000-B841-EB4C-A4E5-0DE8E321D1C4}"/>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SectorsProduction!$J$5</c:f>
              <c:strCache>
                <c:ptCount val="1"/>
                <c:pt idx="0">
                  <c:v>Plastics &amp; Rubber Products</c:v>
                </c:pt>
              </c:strCache>
            </c:strRef>
          </c:tx>
          <c:spPr>
            <a:solidFill>
              <a:schemeClr val="accent3">
                <a:lumMod val="6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SectorsProduction!$J$6:$J$11</c:f>
              <c:numCache>
                <c:formatCode>General</c:formatCode>
                <c:ptCount val="6"/>
                <c:pt idx="0">
                  <c:v>-4</c:v>
                </c:pt>
                <c:pt idx="1">
                  <c:v>2</c:v>
                </c:pt>
                <c:pt idx="2">
                  <c:v>0</c:v>
                </c:pt>
                <c:pt idx="3">
                  <c:v>1</c:v>
                </c:pt>
                <c:pt idx="4">
                  <c:v>6</c:v>
                </c:pt>
                <c:pt idx="5">
                  <c:v>6</c:v>
                </c:pt>
              </c:numCache>
            </c:numRef>
          </c:val>
          <c:extLst>
            <c:ext xmlns:c16="http://schemas.microsoft.com/office/drawing/2014/chart" uri="{C3380CC4-5D6E-409C-BE32-E72D297353CC}">
              <c16:uniqueId val="{00000000-AB0B-2C49-A6DE-50FF1F556020}"/>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SectorsProduction!$K$5</c:f>
              <c:strCache>
                <c:ptCount val="1"/>
                <c:pt idx="0">
                  <c:v>Miscellaneous Manufacturing</c:v>
                </c:pt>
              </c:strCache>
            </c:strRef>
          </c:tx>
          <c:spPr>
            <a:solidFill>
              <a:schemeClr val="accent4">
                <a:lumMod val="6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SectorsProduction!$K$6:$K$11</c:f>
              <c:numCache>
                <c:formatCode>General</c:formatCode>
                <c:ptCount val="6"/>
                <c:pt idx="0">
                  <c:v>-3</c:v>
                </c:pt>
                <c:pt idx="1">
                  <c:v>0</c:v>
                </c:pt>
                <c:pt idx="2">
                  <c:v>4</c:v>
                </c:pt>
                <c:pt idx="3">
                  <c:v>-2</c:v>
                </c:pt>
                <c:pt idx="4">
                  <c:v>3</c:v>
                </c:pt>
                <c:pt idx="5">
                  <c:v>0</c:v>
                </c:pt>
              </c:numCache>
            </c:numRef>
          </c:val>
          <c:extLst>
            <c:ext xmlns:c16="http://schemas.microsoft.com/office/drawing/2014/chart" uri="{C3380CC4-5D6E-409C-BE32-E72D297353CC}">
              <c16:uniqueId val="{00000000-C6C8-204A-A633-43E5E9A1410E}"/>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SectorsProduction!$L$5</c:f>
              <c:strCache>
                <c:ptCount val="1"/>
                <c:pt idx="0">
                  <c:v>Food, Beverage &amp; Tobacco Products</c:v>
                </c:pt>
              </c:strCache>
            </c:strRef>
          </c:tx>
          <c:spPr>
            <a:solidFill>
              <a:schemeClr val="accent5">
                <a:lumMod val="6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SectorsProduction!$L$6:$L$11</c:f>
              <c:numCache>
                <c:formatCode>General</c:formatCode>
                <c:ptCount val="6"/>
                <c:pt idx="0">
                  <c:v>4</c:v>
                </c:pt>
                <c:pt idx="1">
                  <c:v>0</c:v>
                </c:pt>
                <c:pt idx="2">
                  <c:v>1</c:v>
                </c:pt>
                <c:pt idx="3">
                  <c:v>-3</c:v>
                </c:pt>
                <c:pt idx="4">
                  <c:v>-1</c:v>
                </c:pt>
                <c:pt idx="5">
                  <c:v>-2</c:v>
                </c:pt>
              </c:numCache>
            </c:numRef>
          </c:val>
          <c:extLst>
            <c:ext xmlns:c16="http://schemas.microsoft.com/office/drawing/2014/chart" uri="{C3380CC4-5D6E-409C-BE32-E72D297353CC}">
              <c16:uniqueId val="{00000000-D6EF-894E-88A0-B8B061F556EE}"/>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SectorsProduction!$M$5</c:f>
              <c:strCache>
                <c:ptCount val="1"/>
                <c:pt idx="0">
                  <c:v>Furniture &amp; Related Products</c:v>
                </c:pt>
              </c:strCache>
            </c:strRef>
          </c:tx>
          <c:spPr>
            <a:solidFill>
              <a:schemeClr val="accent6">
                <a:lumMod val="6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SectorsProduction!$M$6:$M$11</c:f>
              <c:numCache>
                <c:formatCode>General</c:formatCode>
                <c:ptCount val="6"/>
                <c:pt idx="0">
                  <c:v>-5</c:v>
                </c:pt>
                <c:pt idx="1">
                  <c:v>-1</c:v>
                </c:pt>
                <c:pt idx="2">
                  <c:v>0</c:v>
                </c:pt>
                <c:pt idx="3">
                  <c:v>0</c:v>
                </c:pt>
                <c:pt idx="4">
                  <c:v>-5</c:v>
                </c:pt>
                <c:pt idx="5">
                  <c:v>-7</c:v>
                </c:pt>
              </c:numCache>
            </c:numRef>
          </c:val>
          <c:extLst>
            <c:ext xmlns:c16="http://schemas.microsoft.com/office/drawing/2014/chart" uri="{C3380CC4-5D6E-409C-BE32-E72D297353CC}">
              <c16:uniqueId val="{00000000-759D-8544-A8A7-398142400980}"/>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SectorsProduction!$N$5</c:f>
              <c:strCache>
                <c:ptCount val="1"/>
                <c:pt idx="0">
                  <c:v>Transportation Equipment</c:v>
                </c:pt>
              </c:strCache>
            </c:strRef>
          </c:tx>
          <c:spPr>
            <a:solidFill>
              <a:schemeClr val="accent1">
                <a:lumMod val="80000"/>
                <a:lumOff val="2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SectorsProduction!$N$6:$N$11</c:f>
              <c:numCache>
                <c:formatCode>General</c:formatCode>
                <c:ptCount val="6"/>
                <c:pt idx="0">
                  <c:v>2</c:v>
                </c:pt>
                <c:pt idx="1">
                  <c:v>5</c:v>
                </c:pt>
                <c:pt idx="2">
                  <c:v>0</c:v>
                </c:pt>
                <c:pt idx="3">
                  <c:v>3</c:v>
                </c:pt>
                <c:pt idx="4">
                  <c:v>0</c:v>
                </c:pt>
                <c:pt idx="5">
                  <c:v>4</c:v>
                </c:pt>
              </c:numCache>
            </c:numRef>
          </c:val>
          <c:extLst>
            <c:ext xmlns:c16="http://schemas.microsoft.com/office/drawing/2014/chart" uri="{C3380CC4-5D6E-409C-BE32-E72D297353CC}">
              <c16:uniqueId val="{00000000-E247-3A42-8730-86BDBB03F569}"/>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SectorsProduction!$O$5</c:f>
              <c:strCache>
                <c:ptCount val="1"/>
                <c:pt idx="0">
                  <c:v>Chemical Products</c:v>
                </c:pt>
              </c:strCache>
            </c:strRef>
          </c:tx>
          <c:spPr>
            <a:solidFill>
              <a:schemeClr val="accent2">
                <a:lumMod val="80000"/>
                <a:lumOff val="2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SectorsProduction!$O$6:$O$11</c:f>
              <c:numCache>
                <c:formatCode>General</c:formatCode>
                <c:ptCount val="6"/>
                <c:pt idx="0">
                  <c:v>1</c:v>
                </c:pt>
                <c:pt idx="1">
                  <c:v>3</c:v>
                </c:pt>
                <c:pt idx="2">
                  <c:v>0</c:v>
                </c:pt>
                <c:pt idx="3">
                  <c:v>-4</c:v>
                </c:pt>
                <c:pt idx="4">
                  <c:v>-2</c:v>
                </c:pt>
                <c:pt idx="5">
                  <c:v>-1</c:v>
                </c:pt>
              </c:numCache>
            </c:numRef>
          </c:val>
          <c:extLst>
            <c:ext xmlns:c16="http://schemas.microsoft.com/office/drawing/2014/chart" uri="{C3380CC4-5D6E-409C-BE32-E72D297353CC}">
              <c16:uniqueId val="{00000000-3B7B-7E47-9ED6-EA88E453E21C}"/>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SectorsProduction!$P$5</c:f>
              <c:strCache>
                <c:ptCount val="1"/>
                <c:pt idx="0">
                  <c:v>Fabricated Metal Products</c:v>
                </c:pt>
              </c:strCache>
            </c:strRef>
          </c:tx>
          <c:spPr>
            <a:solidFill>
              <a:schemeClr val="accent3">
                <a:lumMod val="80000"/>
                <a:lumOff val="2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SectorsProduction!$P$6:$P$11</c:f>
              <c:numCache>
                <c:formatCode>General</c:formatCode>
                <c:ptCount val="6"/>
                <c:pt idx="0">
                  <c:v>-1</c:v>
                </c:pt>
                <c:pt idx="1">
                  <c:v>1</c:v>
                </c:pt>
                <c:pt idx="2">
                  <c:v>3</c:v>
                </c:pt>
                <c:pt idx="3">
                  <c:v>-1</c:v>
                </c:pt>
                <c:pt idx="4">
                  <c:v>2</c:v>
                </c:pt>
                <c:pt idx="5">
                  <c:v>1</c:v>
                </c:pt>
              </c:numCache>
            </c:numRef>
          </c:val>
          <c:extLst>
            <c:ext xmlns:c16="http://schemas.microsoft.com/office/drawing/2014/chart" uri="{C3380CC4-5D6E-409C-BE32-E72D297353CC}">
              <c16:uniqueId val="{00000000-2D4D-9243-B9F2-9110919D7C89}"/>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SectorsProduction!$Q$5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SectorsProduction!$Q$6:$Q$11</c:f>
              <c:numCache>
                <c:formatCode>General</c:formatCode>
                <c:ptCount val="6"/>
                <c:pt idx="0">
                  <c:v>-6</c:v>
                </c:pt>
                <c:pt idx="1">
                  <c:v>4</c:v>
                </c:pt>
                <c:pt idx="2">
                  <c:v>2</c:v>
                </c:pt>
                <c:pt idx="3">
                  <c:v>5</c:v>
                </c:pt>
                <c:pt idx="4">
                  <c:v>4</c:v>
                </c:pt>
                <c:pt idx="5">
                  <c:v>-3</c:v>
                </c:pt>
              </c:numCache>
            </c:numRef>
          </c:val>
          <c:extLst>
            <c:ext xmlns:c16="http://schemas.microsoft.com/office/drawing/2014/chart" uri="{C3380CC4-5D6E-409C-BE32-E72D297353CC}">
              <c16:uniqueId val="{00000000-E584-DD4A-98A8-048FFA019DDE}"/>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SectorsProduction!$R$5</c:f>
              <c:strCache>
                <c:ptCount val="1"/>
                <c:pt idx="0">
                  <c:v>Textile Mills</c:v>
                </c:pt>
              </c:strCache>
            </c:strRef>
          </c:tx>
          <c:spPr>
            <a:solidFill>
              <a:schemeClr val="accent5">
                <a:lumMod val="80000"/>
                <a:lumOff val="2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SectorsProduction!$R$6:$R$11</c:f>
              <c:numCache>
                <c:formatCode>General</c:formatCode>
                <c:ptCount val="6"/>
                <c:pt idx="0">
                  <c:v>-8</c:v>
                </c:pt>
                <c:pt idx="1">
                  <c:v>-3</c:v>
                </c:pt>
                <c:pt idx="2">
                  <c:v>5</c:v>
                </c:pt>
                <c:pt idx="3">
                  <c:v>-8</c:v>
                </c:pt>
                <c:pt idx="4">
                  <c:v>-7</c:v>
                </c:pt>
                <c:pt idx="5">
                  <c:v>-8</c:v>
                </c:pt>
              </c:numCache>
            </c:numRef>
          </c:val>
          <c:extLst>
            <c:ext xmlns:c16="http://schemas.microsoft.com/office/drawing/2014/chart" uri="{C3380CC4-5D6E-409C-BE32-E72D297353CC}">
              <c16:uniqueId val="{00000000-6895-A641-A292-88E39DE8819C}"/>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SectorsProduction!$S$5</c:f>
              <c:strCache>
                <c:ptCount val="1"/>
                <c:pt idx="0">
                  <c:v>Wood Products</c:v>
                </c:pt>
              </c:strCache>
            </c:strRef>
          </c:tx>
          <c:spPr>
            <a:solidFill>
              <a:schemeClr val="accent6">
                <a:lumMod val="80000"/>
                <a:lumOff val="20000"/>
              </a:schemeClr>
            </a:solidFill>
            <a:ln>
              <a:noFill/>
              <a:prstDash val="solid"/>
            </a:ln>
          </c:spPr>
          <c:invertIfNegative val="0"/>
          <c:cat>
            <c:numRef>
              <c:f>SectorsProduction!$A$6:$A$11</c:f>
              <c:numCache>
                <c:formatCode>mmm\-yy</c:formatCode>
                <c:ptCount val="6"/>
                <c:pt idx="0">
                  <c:v>44682</c:v>
                </c:pt>
                <c:pt idx="1">
                  <c:v>44713</c:v>
                </c:pt>
                <c:pt idx="2">
                  <c:v>44743</c:v>
                </c:pt>
                <c:pt idx="3">
                  <c:v>44774</c:v>
                </c:pt>
                <c:pt idx="4">
                  <c:v>44805</c:v>
                </c:pt>
                <c:pt idx="5">
                  <c:v>44835</c:v>
                </c:pt>
              </c:numCache>
            </c:numRef>
          </c:cat>
          <c:val>
            <c:numRef>
              <c:f>SectorsProduction!$S$6:$S$11</c:f>
              <c:numCache>
                <c:formatCode>General</c:formatCode>
                <c:ptCount val="6"/>
                <c:pt idx="0">
                  <c:v>0</c:v>
                </c:pt>
                <c:pt idx="1">
                  <c:v>0</c:v>
                </c:pt>
                <c:pt idx="2">
                  <c:v>6</c:v>
                </c:pt>
                <c:pt idx="3">
                  <c:v>-7</c:v>
                </c:pt>
                <c:pt idx="4">
                  <c:v>-4</c:v>
                </c:pt>
                <c:pt idx="5">
                  <c:v>-6</c:v>
                </c:pt>
              </c:numCache>
            </c:numRef>
          </c:val>
          <c:extLst>
            <c:ext xmlns:c16="http://schemas.microsoft.com/office/drawing/2014/chart" uri="{C3380CC4-5D6E-409C-BE32-E72D297353CC}">
              <c16:uniqueId val="{00000000-68C1-4741-9BA0-E904F057E44A}"/>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Details!$B$6:$B$904</c:f>
              <c:numCache>
                <c:formatCode>0.00</c:formatCode>
                <c:ptCount val="899"/>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pt idx="894">
                  <c:v>48</c:v>
                </c:pt>
                <c:pt idx="895">
                  <c:v>51.3</c:v>
                </c:pt>
                <c:pt idx="896">
                  <c:v>47.1</c:v>
                </c:pt>
                <c:pt idx="897">
                  <c:v>49.2</c:v>
                </c:pt>
              </c:numCache>
            </c:numRef>
          </c:val>
          <c:smooth val="0"/>
          <c:extLst>
            <c:ext xmlns:c16="http://schemas.microsoft.com/office/drawing/2014/chart" uri="{C3380CC4-5D6E-409C-BE32-E72D297353CC}">
              <c16:uniqueId val="{00000000-E16D-444C-88D4-A6FCAA54A0A4}"/>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Details!$B$6:$B$904</c:f>
              <c:numCache>
                <c:formatCode>0.00</c:formatCode>
                <c:ptCount val="899"/>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pt idx="894">
                  <c:v>48</c:v>
                </c:pt>
                <c:pt idx="895">
                  <c:v>51.3</c:v>
                </c:pt>
                <c:pt idx="896">
                  <c:v>47.1</c:v>
                </c:pt>
                <c:pt idx="897">
                  <c:v>49.2</c:v>
                </c:pt>
              </c:numCache>
            </c:numRef>
          </c:val>
          <c:smooth val="0"/>
          <c:extLst>
            <c:ext xmlns:c16="http://schemas.microsoft.com/office/drawing/2014/chart" uri="{C3380CC4-5D6E-409C-BE32-E72D297353CC}">
              <c16:uniqueId val="{00000000-01FD-214E-A59C-E3751C4E9505}"/>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Details!$C$6:$C$904</c:f>
              <c:numCache>
                <c:formatCode>0.00</c:formatCode>
                <c:ptCount val="899"/>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pt idx="888">
                  <c:v>55.1</c:v>
                </c:pt>
                <c:pt idx="889">
                  <c:v>55.4</c:v>
                </c:pt>
                <c:pt idx="890">
                  <c:v>51.8</c:v>
                </c:pt>
                <c:pt idx="891">
                  <c:v>51.4</c:v>
                </c:pt>
                <c:pt idx="892">
                  <c:v>48.7</c:v>
                </c:pt>
                <c:pt idx="893">
                  <c:v>50.7</c:v>
                </c:pt>
                <c:pt idx="894">
                  <c:v>54.4</c:v>
                </c:pt>
                <c:pt idx="895">
                  <c:v>52.5</c:v>
                </c:pt>
                <c:pt idx="896">
                  <c:v>52.6</c:v>
                </c:pt>
                <c:pt idx="897">
                  <c:v>50.8</c:v>
                </c:pt>
              </c:numCache>
            </c:numRef>
          </c:val>
          <c:smooth val="0"/>
          <c:extLst>
            <c:ext xmlns:c16="http://schemas.microsoft.com/office/drawing/2014/chart" uri="{C3380CC4-5D6E-409C-BE32-E72D297353CC}">
              <c16:uniqueId val="{00000000-B972-7347-A7C2-36A21C0769DA}"/>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Details!$C$6:$C$904</c:f>
              <c:numCache>
                <c:formatCode>0.00</c:formatCode>
                <c:ptCount val="899"/>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pt idx="888">
                  <c:v>55.1</c:v>
                </c:pt>
                <c:pt idx="889">
                  <c:v>55.4</c:v>
                </c:pt>
                <c:pt idx="890">
                  <c:v>51.8</c:v>
                </c:pt>
                <c:pt idx="891">
                  <c:v>51.4</c:v>
                </c:pt>
                <c:pt idx="892">
                  <c:v>48.7</c:v>
                </c:pt>
                <c:pt idx="893">
                  <c:v>50.7</c:v>
                </c:pt>
                <c:pt idx="894">
                  <c:v>54.4</c:v>
                </c:pt>
                <c:pt idx="895">
                  <c:v>52.5</c:v>
                </c:pt>
                <c:pt idx="896">
                  <c:v>52.6</c:v>
                </c:pt>
                <c:pt idx="897">
                  <c:v>50.8</c:v>
                </c:pt>
              </c:numCache>
            </c:numRef>
          </c:val>
          <c:smooth val="0"/>
          <c:extLst>
            <c:ext xmlns:c16="http://schemas.microsoft.com/office/drawing/2014/chart" uri="{C3380CC4-5D6E-409C-BE32-E72D297353CC}">
              <c16:uniqueId val="{00000000-CEEB-B64F-AA92-B2CCC2B5DB6B}"/>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a:t>
            </a:r>
            <a:r>
              <a:rPr lang="en-SG" baseline="0"/>
              <a:t> Orders</a:t>
            </a:r>
            <a:endParaRPr lang="en-SG"/>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Details!$D$6:$D$904</c:f>
              <c:numCache>
                <c:formatCode>0.00</c:formatCode>
                <c:ptCount val="899"/>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pt idx="889">
                  <c:v>65</c:v>
                </c:pt>
                <c:pt idx="890">
                  <c:v>60</c:v>
                </c:pt>
                <c:pt idx="891">
                  <c:v>56</c:v>
                </c:pt>
                <c:pt idx="892">
                  <c:v>58.7</c:v>
                </c:pt>
                <c:pt idx="893">
                  <c:v>53.2</c:v>
                </c:pt>
                <c:pt idx="894">
                  <c:v>51.3</c:v>
                </c:pt>
                <c:pt idx="895">
                  <c:v>53</c:v>
                </c:pt>
                <c:pt idx="896">
                  <c:v>50.9</c:v>
                </c:pt>
                <c:pt idx="897">
                  <c:v>45.3</c:v>
                </c:pt>
              </c:numCache>
            </c:numRef>
          </c:val>
          <c:smooth val="0"/>
          <c:extLst>
            <c:ext xmlns:c16="http://schemas.microsoft.com/office/drawing/2014/chart" uri="{C3380CC4-5D6E-409C-BE32-E72D297353CC}">
              <c16:uniqueId val="{00000000-1FDE-A546-A182-E47A404284E8}"/>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0"/>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Details!$D$6:$D$904</c:f>
              <c:numCache>
                <c:formatCode>0.00</c:formatCode>
                <c:ptCount val="899"/>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pt idx="889">
                  <c:v>65</c:v>
                </c:pt>
                <c:pt idx="890">
                  <c:v>60</c:v>
                </c:pt>
                <c:pt idx="891">
                  <c:v>56</c:v>
                </c:pt>
                <c:pt idx="892">
                  <c:v>58.7</c:v>
                </c:pt>
                <c:pt idx="893">
                  <c:v>53.2</c:v>
                </c:pt>
                <c:pt idx="894">
                  <c:v>51.3</c:v>
                </c:pt>
                <c:pt idx="895">
                  <c:v>53</c:v>
                </c:pt>
                <c:pt idx="896">
                  <c:v>50.9</c:v>
                </c:pt>
                <c:pt idx="897">
                  <c:v>45.3</c:v>
                </c:pt>
              </c:numCache>
            </c:numRef>
          </c:val>
          <c:smooth val="0"/>
          <c:extLst>
            <c:ext xmlns:c16="http://schemas.microsoft.com/office/drawing/2014/chart" uri="{C3380CC4-5D6E-409C-BE32-E72D297353CC}">
              <c16:uniqueId val="{00000000-2FB6-5D47-88BB-DCCC4244A500}"/>
            </c:ext>
          </c:extLst>
        </c:ser>
        <c:ser>
          <c:idx val="1"/>
          <c:order val="1"/>
          <c:tx>
            <c:strRef>
              <c:f>Details!$D$5</c:f>
              <c:strCache>
                <c:ptCount val="1"/>
                <c:pt idx="0">
                  <c:v>Backlog Of Orders</c:v>
                </c:pt>
              </c:strCache>
            </c:strRef>
          </c:tx>
          <c:spPr>
            <a:ln w="28575" cap="rnd">
              <a:solidFill>
                <a:schemeClr val="accent3"/>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Details!$D$6:$D$904</c:f>
              <c:numCache>
                <c:formatCode>0.00</c:formatCode>
                <c:ptCount val="899"/>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pt idx="889">
                  <c:v>65</c:v>
                </c:pt>
                <c:pt idx="890">
                  <c:v>60</c:v>
                </c:pt>
                <c:pt idx="891">
                  <c:v>56</c:v>
                </c:pt>
                <c:pt idx="892">
                  <c:v>58.7</c:v>
                </c:pt>
                <c:pt idx="893">
                  <c:v>53.2</c:v>
                </c:pt>
                <c:pt idx="894">
                  <c:v>51.3</c:v>
                </c:pt>
                <c:pt idx="895">
                  <c:v>53</c:v>
                </c:pt>
                <c:pt idx="896">
                  <c:v>50.9</c:v>
                </c:pt>
                <c:pt idx="897">
                  <c:v>45.3</c:v>
                </c:pt>
              </c:numCache>
            </c:numRef>
          </c:val>
          <c:smooth val="0"/>
          <c:extLst>
            <c:ext xmlns:c16="http://schemas.microsoft.com/office/drawing/2014/chart" uri="{C3380CC4-5D6E-409C-BE32-E72D297353CC}">
              <c16:uniqueId val="{00000001-2FB6-5D47-88BB-DCCC4244A500}"/>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Details!$E$6:$E$904</c:f>
              <c:numCache>
                <c:formatCode>0.00</c:formatCode>
                <c:ptCount val="899"/>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pt idx="888">
                  <c:v>76.099999999999994</c:v>
                </c:pt>
                <c:pt idx="889">
                  <c:v>75.599999999999994</c:v>
                </c:pt>
                <c:pt idx="890">
                  <c:v>87.1</c:v>
                </c:pt>
                <c:pt idx="891">
                  <c:v>84.6</c:v>
                </c:pt>
                <c:pt idx="892">
                  <c:v>82.2</c:v>
                </c:pt>
                <c:pt idx="893">
                  <c:v>78.5</c:v>
                </c:pt>
                <c:pt idx="894">
                  <c:v>60</c:v>
                </c:pt>
                <c:pt idx="895">
                  <c:v>52.5</c:v>
                </c:pt>
                <c:pt idx="896">
                  <c:v>51.7</c:v>
                </c:pt>
                <c:pt idx="897">
                  <c:v>46.6</c:v>
                </c:pt>
              </c:numCache>
            </c:numRef>
          </c:val>
          <c:smooth val="0"/>
          <c:extLst>
            <c:ext xmlns:c16="http://schemas.microsoft.com/office/drawing/2014/chart" uri="{C3380CC4-5D6E-409C-BE32-E72D297353CC}">
              <c16:uniqueId val="{00000000-DC7D-2842-904F-1230B7ADB2B0}"/>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Details!$E$6:$E$904</c:f>
              <c:numCache>
                <c:formatCode>0.00</c:formatCode>
                <c:ptCount val="899"/>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pt idx="888">
                  <c:v>76.099999999999994</c:v>
                </c:pt>
                <c:pt idx="889">
                  <c:v>75.599999999999994</c:v>
                </c:pt>
                <c:pt idx="890">
                  <c:v>87.1</c:v>
                </c:pt>
                <c:pt idx="891">
                  <c:v>84.6</c:v>
                </c:pt>
                <c:pt idx="892">
                  <c:v>82.2</c:v>
                </c:pt>
                <c:pt idx="893">
                  <c:v>78.5</c:v>
                </c:pt>
                <c:pt idx="894">
                  <c:v>60</c:v>
                </c:pt>
                <c:pt idx="895">
                  <c:v>52.5</c:v>
                </c:pt>
                <c:pt idx="896">
                  <c:v>51.7</c:v>
                </c:pt>
                <c:pt idx="897">
                  <c:v>46.6</c:v>
                </c:pt>
              </c:numCache>
            </c:numRef>
          </c:val>
          <c:smooth val="0"/>
          <c:extLst>
            <c:ext xmlns:c16="http://schemas.microsoft.com/office/drawing/2014/chart" uri="{C3380CC4-5D6E-409C-BE32-E72D297353CC}">
              <c16:uniqueId val="{00000000-997A-394B-914E-346823F7D9BA}"/>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10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Details!$F$6:$F$904</c:f>
              <c:numCache>
                <c:formatCode>0.00</c:formatCode>
                <c:ptCount val="899"/>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pt idx="888">
                  <c:v>57.8</c:v>
                </c:pt>
                <c:pt idx="889">
                  <c:v>58.5</c:v>
                </c:pt>
                <c:pt idx="890">
                  <c:v>54.5</c:v>
                </c:pt>
                <c:pt idx="891">
                  <c:v>53.6</c:v>
                </c:pt>
                <c:pt idx="892">
                  <c:v>54.2</c:v>
                </c:pt>
                <c:pt idx="893">
                  <c:v>54.9</c:v>
                </c:pt>
                <c:pt idx="894">
                  <c:v>53.5</c:v>
                </c:pt>
                <c:pt idx="895">
                  <c:v>50.4</c:v>
                </c:pt>
                <c:pt idx="896">
                  <c:v>50.6</c:v>
                </c:pt>
                <c:pt idx="897">
                  <c:v>52.3</c:v>
                </c:pt>
              </c:numCache>
            </c:numRef>
          </c:val>
          <c:smooth val="0"/>
          <c:extLst>
            <c:ext xmlns:c16="http://schemas.microsoft.com/office/drawing/2014/chart" uri="{C3380CC4-5D6E-409C-BE32-E72D297353CC}">
              <c16:uniqueId val="{00000000-BA64-884F-862A-41896087B4A2}"/>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Details!$F$6:$F$904</c:f>
              <c:numCache>
                <c:formatCode>0.00</c:formatCode>
                <c:ptCount val="899"/>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pt idx="888">
                  <c:v>57.8</c:v>
                </c:pt>
                <c:pt idx="889">
                  <c:v>58.5</c:v>
                </c:pt>
                <c:pt idx="890">
                  <c:v>54.5</c:v>
                </c:pt>
                <c:pt idx="891">
                  <c:v>53.6</c:v>
                </c:pt>
                <c:pt idx="892">
                  <c:v>54.2</c:v>
                </c:pt>
                <c:pt idx="893">
                  <c:v>54.9</c:v>
                </c:pt>
                <c:pt idx="894">
                  <c:v>53.5</c:v>
                </c:pt>
                <c:pt idx="895">
                  <c:v>50.4</c:v>
                </c:pt>
                <c:pt idx="896">
                  <c:v>50.6</c:v>
                </c:pt>
                <c:pt idx="897">
                  <c:v>52.3</c:v>
                </c:pt>
              </c:numCache>
            </c:numRef>
          </c:val>
          <c:smooth val="0"/>
          <c:extLst>
            <c:ext xmlns:c16="http://schemas.microsoft.com/office/drawing/2014/chart" uri="{C3380CC4-5D6E-409C-BE32-E72D297353CC}">
              <c16:uniqueId val="{00000000-BE85-8A41-B3CE-6E63686B3293}"/>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Details!$G$6:$G$904</c:f>
              <c:numCache>
                <c:formatCode>General</c:formatCode>
                <c:ptCount val="899"/>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pt idx="888" formatCode="0.00">
                  <c:v>33</c:v>
                </c:pt>
                <c:pt idx="889" formatCode="0.00">
                  <c:v>31.8</c:v>
                </c:pt>
                <c:pt idx="890" formatCode="0.00">
                  <c:v>34.1</c:v>
                </c:pt>
                <c:pt idx="891" formatCode="0.00">
                  <c:v>37.1</c:v>
                </c:pt>
                <c:pt idx="892" formatCode="0.00">
                  <c:v>32.700000000000003</c:v>
                </c:pt>
                <c:pt idx="893" formatCode="0.00">
                  <c:v>35.200000000000003</c:v>
                </c:pt>
                <c:pt idx="894" formatCode="0.00">
                  <c:v>39.5</c:v>
                </c:pt>
                <c:pt idx="895" formatCode="0.00">
                  <c:v>38.9</c:v>
                </c:pt>
                <c:pt idx="896" formatCode="0.00">
                  <c:v>41.6</c:v>
                </c:pt>
                <c:pt idx="897" formatCode="0.00">
                  <c:v>41.6</c:v>
                </c:pt>
              </c:numCache>
            </c:numRef>
          </c:val>
          <c:smooth val="0"/>
          <c:extLst>
            <c:ext xmlns:c16="http://schemas.microsoft.com/office/drawing/2014/chart" uri="{C3380CC4-5D6E-409C-BE32-E72D297353CC}">
              <c16:uniqueId val="{00000000-C4B8-6443-ADFD-D763DDECAD27}"/>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Details!$G$6:$G$904</c:f>
              <c:numCache>
                <c:formatCode>General</c:formatCode>
                <c:ptCount val="899"/>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pt idx="888" formatCode="0.00">
                  <c:v>33</c:v>
                </c:pt>
                <c:pt idx="889" formatCode="0.00">
                  <c:v>31.8</c:v>
                </c:pt>
                <c:pt idx="890" formatCode="0.00">
                  <c:v>34.1</c:v>
                </c:pt>
                <c:pt idx="891" formatCode="0.00">
                  <c:v>37.1</c:v>
                </c:pt>
                <c:pt idx="892" formatCode="0.00">
                  <c:v>32.700000000000003</c:v>
                </c:pt>
                <c:pt idx="893" formatCode="0.00">
                  <c:v>35.200000000000003</c:v>
                </c:pt>
                <c:pt idx="894" formatCode="0.00">
                  <c:v>39.5</c:v>
                </c:pt>
                <c:pt idx="895" formatCode="0.00">
                  <c:v>38.9</c:v>
                </c:pt>
                <c:pt idx="896" formatCode="0.00">
                  <c:v>41.6</c:v>
                </c:pt>
                <c:pt idx="897" formatCode="0.00">
                  <c:v>41.6</c:v>
                </c:pt>
              </c:numCache>
            </c:numRef>
          </c:val>
          <c:smooth val="0"/>
          <c:extLst>
            <c:ext xmlns:c16="http://schemas.microsoft.com/office/drawing/2014/chart" uri="{C3380CC4-5D6E-409C-BE32-E72D297353CC}">
              <c16:uniqueId val="{00000000-E578-C140-8DF8-57B4D0C62B3A}"/>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5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Details!$H$6:$H$904</c:f>
              <c:numCache>
                <c:formatCode>0.00</c:formatCode>
                <c:ptCount val="899"/>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pt idx="888">
                  <c:v>53.2</c:v>
                </c:pt>
                <c:pt idx="889">
                  <c:v>53.6</c:v>
                </c:pt>
                <c:pt idx="890">
                  <c:v>55.5</c:v>
                </c:pt>
                <c:pt idx="891">
                  <c:v>51.6</c:v>
                </c:pt>
                <c:pt idx="892">
                  <c:v>55.9</c:v>
                </c:pt>
                <c:pt idx="893">
                  <c:v>56</c:v>
                </c:pt>
                <c:pt idx="894">
                  <c:v>57.3</c:v>
                </c:pt>
                <c:pt idx="895">
                  <c:v>53.1</c:v>
                </c:pt>
                <c:pt idx="896">
                  <c:v>55.5</c:v>
                </c:pt>
                <c:pt idx="897">
                  <c:v>52.5</c:v>
                </c:pt>
              </c:numCache>
            </c:numRef>
          </c:val>
          <c:smooth val="0"/>
          <c:extLst>
            <c:ext xmlns:c16="http://schemas.microsoft.com/office/drawing/2014/chart" uri="{C3380CC4-5D6E-409C-BE32-E72D297353CC}">
              <c16:uniqueId val="{00000000-8C40-F547-B819-B7F57F291149}"/>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Details!$H$6:$H$904</c:f>
              <c:numCache>
                <c:formatCode>0.00</c:formatCode>
                <c:ptCount val="899"/>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pt idx="888">
                  <c:v>53.2</c:v>
                </c:pt>
                <c:pt idx="889">
                  <c:v>53.6</c:v>
                </c:pt>
                <c:pt idx="890">
                  <c:v>55.5</c:v>
                </c:pt>
                <c:pt idx="891">
                  <c:v>51.6</c:v>
                </c:pt>
                <c:pt idx="892">
                  <c:v>55.9</c:v>
                </c:pt>
                <c:pt idx="893">
                  <c:v>56</c:v>
                </c:pt>
                <c:pt idx="894">
                  <c:v>57.3</c:v>
                </c:pt>
                <c:pt idx="895">
                  <c:v>53.1</c:v>
                </c:pt>
                <c:pt idx="896">
                  <c:v>55.5</c:v>
                </c:pt>
                <c:pt idx="897">
                  <c:v>52.5</c:v>
                </c:pt>
              </c:numCache>
            </c:numRef>
          </c:val>
          <c:smooth val="0"/>
          <c:extLst>
            <c:ext xmlns:c16="http://schemas.microsoft.com/office/drawing/2014/chart" uri="{C3380CC4-5D6E-409C-BE32-E72D297353CC}">
              <c16:uniqueId val="{00000000-0731-D24F-A98A-CC5DF34624E8}"/>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Details!$I$6:$I$904</c:f>
              <c:numCache>
                <c:formatCode>0.00</c:formatCode>
                <c:ptCount val="899"/>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pt idx="888">
                  <c:v>64.599999999999994</c:v>
                </c:pt>
                <c:pt idx="889">
                  <c:v>66.099999999999994</c:v>
                </c:pt>
                <c:pt idx="890">
                  <c:v>65.400000000000006</c:v>
                </c:pt>
                <c:pt idx="891">
                  <c:v>67.2</c:v>
                </c:pt>
                <c:pt idx="892">
                  <c:v>65.7</c:v>
                </c:pt>
                <c:pt idx="893">
                  <c:v>57.3</c:v>
                </c:pt>
                <c:pt idx="894">
                  <c:v>55.2</c:v>
                </c:pt>
                <c:pt idx="895">
                  <c:v>55.1</c:v>
                </c:pt>
                <c:pt idx="896">
                  <c:v>52.4</c:v>
                </c:pt>
                <c:pt idx="897">
                  <c:v>46.8</c:v>
                </c:pt>
              </c:numCache>
            </c:numRef>
          </c:val>
          <c:smooth val="0"/>
          <c:extLst>
            <c:ext xmlns:c16="http://schemas.microsoft.com/office/drawing/2014/chart" uri="{C3380CC4-5D6E-409C-BE32-E72D297353CC}">
              <c16:uniqueId val="{00000000-49EE-7840-B3B2-D3CA2C3B213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Details!$I$6:$I$904</c:f>
              <c:numCache>
                <c:formatCode>0.00</c:formatCode>
                <c:ptCount val="899"/>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pt idx="888">
                  <c:v>64.599999999999994</c:v>
                </c:pt>
                <c:pt idx="889">
                  <c:v>66.099999999999994</c:v>
                </c:pt>
                <c:pt idx="890">
                  <c:v>65.400000000000006</c:v>
                </c:pt>
                <c:pt idx="891">
                  <c:v>67.2</c:v>
                </c:pt>
                <c:pt idx="892">
                  <c:v>65.7</c:v>
                </c:pt>
                <c:pt idx="893">
                  <c:v>57.3</c:v>
                </c:pt>
                <c:pt idx="894">
                  <c:v>55.2</c:v>
                </c:pt>
                <c:pt idx="895">
                  <c:v>55.1</c:v>
                </c:pt>
                <c:pt idx="896">
                  <c:v>52.4</c:v>
                </c:pt>
                <c:pt idx="897">
                  <c:v>46.8</c:v>
                </c:pt>
              </c:numCache>
            </c:numRef>
          </c:val>
          <c:smooth val="0"/>
          <c:extLst>
            <c:ext xmlns:c16="http://schemas.microsoft.com/office/drawing/2014/chart" uri="{C3380CC4-5D6E-409C-BE32-E72D297353CC}">
              <c16:uniqueId val="{00000000-AE14-AE44-8372-F4358BFBA699}"/>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Details!$J$6:$J$904</c:f>
              <c:numCache>
                <c:formatCode>0.00</c:formatCode>
                <c:ptCount val="899"/>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pt idx="888">
                  <c:v>54.5</c:v>
                </c:pt>
                <c:pt idx="889">
                  <c:v>52.9</c:v>
                </c:pt>
                <c:pt idx="890">
                  <c:v>56.3</c:v>
                </c:pt>
                <c:pt idx="891">
                  <c:v>50.9</c:v>
                </c:pt>
                <c:pt idx="892">
                  <c:v>49.6</c:v>
                </c:pt>
                <c:pt idx="893">
                  <c:v>47.3</c:v>
                </c:pt>
                <c:pt idx="894">
                  <c:v>49.9</c:v>
                </c:pt>
                <c:pt idx="895">
                  <c:v>54.2</c:v>
                </c:pt>
                <c:pt idx="896">
                  <c:v>48.7</c:v>
                </c:pt>
                <c:pt idx="897">
                  <c:v>50</c:v>
                </c:pt>
              </c:numCache>
            </c:numRef>
          </c:val>
          <c:smooth val="0"/>
          <c:extLst>
            <c:ext xmlns:c16="http://schemas.microsoft.com/office/drawing/2014/chart" uri="{C3380CC4-5D6E-409C-BE32-E72D297353CC}">
              <c16:uniqueId val="{00000000-A3CA-F249-BC7C-11F598E33E0F}"/>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Details!$J$6:$J$904</c:f>
              <c:numCache>
                <c:formatCode>0.00</c:formatCode>
                <c:ptCount val="899"/>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pt idx="888">
                  <c:v>54.5</c:v>
                </c:pt>
                <c:pt idx="889">
                  <c:v>52.9</c:v>
                </c:pt>
                <c:pt idx="890">
                  <c:v>56.3</c:v>
                </c:pt>
                <c:pt idx="891">
                  <c:v>50.9</c:v>
                </c:pt>
                <c:pt idx="892">
                  <c:v>49.6</c:v>
                </c:pt>
                <c:pt idx="893">
                  <c:v>47.3</c:v>
                </c:pt>
                <c:pt idx="894">
                  <c:v>49.9</c:v>
                </c:pt>
                <c:pt idx="895">
                  <c:v>54.2</c:v>
                </c:pt>
                <c:pt idx="896">
                  <c:v>48.7</c:v>
                </c:pt>
                <c:pt idx="897">
                  <c:v>50</c:v>
                </c:pt>
              </c:numCache>
            </c:numRef>
          </c:val>
          <c:smooth val="0"/>
          <c:extLst>
            <c:ext xmlns:c16="http://schemas.microsoft.com/office/drawing/2014/chart" uri="{C3380CC4-5D6E-409C-BE32-E72D297353CC}">
              <c16:uniqueId val="{00000000-572A-3248-AE63-00565E2FCA84}"/>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Details!$K$6:$K$904</c:f>
              <c:numCache>
                <c:formatCode>General</c:formatCode>
                <c:ptCount val="899"/>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pt idx="888" formatCode="0.00">
                  <c:v>53.7</c:v>
                </c:pt>
                <c:pt idx="889" formatCode="0.00">
                  <c:v>57.1</c:v>
                </c:pt>
                <c:pt idx="890" formatCode="0.00">
                  <c:v>53.2</c:v>
                </c:pt>
                <c:pt idx="891" formatCode="0.00">
                  <c:v>52.7</c:v>
                </c:pt>
                <c:pt idx="892" formatCode="0.00">
                  <c:v>52.9</c:v>
                </c:pt>
                <c:pt idx="893" formatCode="0.00">
                  <c:v>50.7</c:v>
                </c:pt>
                <c:pt idx="894" formatCode="0.00">
                  <c:v>52.6</c:v>
                </c:pt>
                <c:pt idx="895" formatCode="0.00">
                  <c:v>49.4</c:v>
                </c:pt>
                <c:pt idx="896" formatCode="0.00">
                  <c:v>47.8</c:v>
                </c:pt>
                <c:pt idx="897" formatCode="0.00">
                  <c:v>46.5</c:v>
                </c:pt>
              </c:numCache>
            </c:numRef>
          </c:val>
          <c:smooth val="0"/>
          <c:extLst>
            <c:ext xmlns:c16="http://schemas.microsoft.com/office/drawing/2014/chart" uri="{C3380CC4-5D6E-409C-BE32-E72D297353CC}">
              <c16:uniqueId val="{00000000-CC58-AA42-AD3F-9230AE5494CC}"/>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Details!$K$6:$K$904</c:f>
              <c:numCache>
                <c:formatCode>General</c:formatCode>
                <c:ptCount val="899"/>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pt idx="888" formatCode="0.00">
                  <c:v>53.7</c:v>
                </c:pt>
                <c:pt idx="889" formatCode="0.00">
                  <c:v>57.1</c:v>
                </c:pt>
                <c:pt idx="890" formatCode="0.00">
                  <c:v>53.2</c:v>
                </c:pt>
                <c:pt idx="891" formatCode="0.00">
                  <c:v>52.7</c:v>
                </c:pt>
                <c:pt idx="892" formatCode="0.00">
                  <c:v>52.9</c:v>
                </c:pt>
                <c:pt idx="893" formatCode="0.00">
                  <c:v>50.7</c:v>
                </c:pt>
                <c:pt idx="894" formatCode="0.00">
                  <c:v>52.6</c:v>
                </c:pt>
                <c:pt idx="895" formatCode="0.00">
                  <c:v>49.4</c:v>
                </c:pt>
                <c:pt idx="896" formatCode="0.00">
                  <c:v>47.8</c:v>
                </c:pt>
                <c:pt idx="897" formatCode="0.00">
                  <c:v>46.5</c:v>
                </c:pt>
              </c:numCache>
            </c:numRef>
          </c:val>
          <c:smooth val="0"/>
          <c:extLst>
            <c:ext xmlns:c16="http://schemas.microsoft.com/office/drawing/2014/chart" uri="{C3380CC4-5D6E-409C-BE32-E72D297353CC}">
              <c16:uniqueId val="{00000000-35C9-3149-B79B-297BD6115A20}"/>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manuf vs GDP growth qoq</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GDP'!$D$5</c:f>
              <c:strCache>
                <c:ptCount val="1"/>
                <c:pt idx="0">
                  <c:v>GDP growth qoq %</c:v>
                </c:pt>
              </c:strCache>
            </c:strRef>
          </c:tx>
          <c:spPr>
            <a:solidFill>
              <a:schemeClr val="accent2"/>
            </a:solidFill>
            <a:ln>
              <a:noFill/>
              <a:prstDash val="solid"/>
            </a:ln>
          </c:spPr>
          <c:invertIfNegative val="0"/>
          <c:cat>
            <c:numRef>
              <c:f>'ISM Manufacturing vs GDP'!$A$6:$A$904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'ISM Manufacturing vs GDP'!$D$6:$D$904</c:f>
              <c:numCache>
                <c:formatCode>0.00%</c:formatCode>
                <c:ptCount val="899"/>
                <c:pt idx="0">
                  <c:v>1.5042003240444579E-2</c:v>
                </c:pt>
                <c:pt idx="1">
                  <c:v>0</c:v>
                </c:pt>
                <c:pt idx="2">
                  <c:v>0</c:v>
                </c:pt>
                <c:pt idx="3">
                  <c:v>1.6506805937602041E-2</c:v>
                </c:pt>
                <c:pt idx="4">
                  <c:v>0</c:v>
                </c:pt>
                <c:pt idx="5">
                  <c:v>0</c:v>
                </c:pt>
                <c:pt idx="6">
                  <c:v>5.7293019130506004E-3</c:v>
                </c:pt>
                <c:pt idx="7">
                  <c:v>0</c:v>
                </c:pt>
                <c:pt idx="8">
                  <c:v>0</c:v>
                </c:pt>
                <c:pt idx="9">
                  <c:v>1.117121575066453E-3</c:v>
                </c:pt>
                <c:pt idx="10">
                  <c:v>0</c:v>
                </c:pt>
                <c:pt idx="11">
                  <c:v>0</c:v>
                </c:pt>
                <c:pt idx="12">
                  <c:v>-1.377946490423314E-2</c:v>
                </c:pt>
                <c:pt idx="13">
                  <c:v>0</c:v>
                </c:pt>
                <c:pt idx="14">
                  <c:v>0</c:v>
                </c:pt>
                <c:pt idx="15">
                  <c:v>-3.4110092971006431E-3</c:v>
                </c:pt>
                <c:pt idx="16">
                  <c:v>0</c:v>
                </c:pt>
                <c:pt idx="17">
                  <c:v>0</c:v>
                </c:pt>
                <c:pt idx="18">
                  <c:v>1.0324247766707E-2</c:v>
                </c:pt>
                <c:pt idx="19">
                  <c:v>0</c:v>
                </c:pt>
                <c:pt idx="20">
                  <c:v>0</c:v>
                </c:pt>
                <c:pt idx="21">
                  <c:v>-8.3926744042991594E-3</c:v>
                </c:pt>
                <c:pt idx="22">
                  <c:v>0</c:v>
                </c:pt>
                <c:pt idx="23">
                  <c:v>0</c:v>
                </c:pt>
                <c:pt idx="24">
                  <c:v>3.9300979993230782E-2</c:v>
                </c:pt>
                <c:pt idx="25">
                  <c:v>0</c:v>
                </c:pt>
                <c:pt idx="26">
                  <c:v>0</c:v>
                </c:pt>
                <c:pt idx="27">
                  <c:v>3.0498109876438879E-2</c:v>
                </c:pt>
                <c:pt idx="28">
                  <c:v>0</c:v>
                </c:pt>
                <c:pt idx="29">
                  <c:v>0</c:v>
                </c:pt>
                <c:pt idx="30">
                  <c:v>3.864414603347914E-2</c:v>
                </c:pt>
                <c:pt idx="31">
                  <c:v>0</c:v>
                </c:pt>
                <c:pt idx="32">
                  <c:v>0</c:v>
                </c:pt>
                <c:pt idx="33">
                  <c:v>1.9147801472750019E-2</c:v>
                </c:pt>
                <c:pt idx="34">
                  <c:v>0</c:v>
                </c:pt>
                <c:pt idx="35">
                  <c:v>0</c:v>
                </c:pt>
                <c:pt idx="36">
                  <c:v>1.3581587642352811E-2</c:v>
                </c:pt>
                <c:pt idx="37">
                  <c:v>0</c:v>
                </c:pt>
                <c:pt idx="38">
                  <c:v>0</c:v>
                </c:pt>
                <c:pt idx="39">
                  <c:v>1.7327104373413171E-2</c:v>
                </c:pt>
                <c:pt idx="40">
                  <c:v>0</c:v>
                </c:pt>
                <c:pt idx="41">
                  <c:v>0</c:v>
                </c:pt>
                <c:pt idx="42">
                  <c:v>2.0609987979811371E-2</c:v>
                </c:pt>
                <c:pt idx="43">
                  <c:v>0</c:v>
                </c:pt>
                <c:pt idx="44">
                  <c:v>0</c:v>
                </c:pt>
                <c:pt idx="45">
                  <c:v>2.202495736847894E-3</c:v>
                </c:pt>
                <c:pt idx="46">
                  <c:v>0</c:v>
                </c:pt>
                <c:pt idx="47">
                  <c:v>0</c:v>
                </c:pt>
                <c:pt idx="48">
                  <c:v>1.0685344087321091E-2</c:v>
                </c:pt>
                <c:pt idx="49">
                  <c:v>0</c:v>
                </c:pt>
                <c:pt idx="50">
                  <c:v>0</c:v>
                </c:pt>
                <c:pt idx="51">
                  <c:v>2.153966941563661E-3</c:v>
                </c:pt>
                <c:pt idx="52">
                  <c:v>0</c:v>
                </c:pt>
                <c:pt idx="53">
                  <c:v>0</c:v>
                </c:pt>
                <c:pt idx="54">
                  <c:v>7.2184921511505469E-3</c:v>
                </c:pt>
                <c:pt idx="55">
                  <c:v>0</c:v>
                </c:pt>
                <c:pt idx="56">
                  <c:v>0</c:v>
                </c:pt>
                <c:pt idx="57">
                  <c:v>3.2842157112222173E-2</c:v>
                </c:pt>
                <c:pt idx="58">
                  <c:v>0</c:v>
                </c:pt>
                <c:pt idx="59">
                  <c:v>0</c:v>
                </c:pt>
                <c:pt idx="60">
                  <c:v>1.8588674823075951E-2</c:v>
                </c:pt>
                <c:pt idx="61">
                  <c:v>0</c:v>
                </c:pt>
                <c:pt idx="62">
                  <c:v>0</c:v>
                </c:pt>
                <c:pt idx="63">
                  <c:v>7.7293802012741919E-3</c:v>
                </c:pt>
                <c:pt idx="64">
                  <c:v>0</c:v>
                </c:pt>
                <c:pt idx="65">
                  <c:v>0</c:v>
                </c:pt>
                <c:pt idx="66">
                  <c:v>-5.6267703117660051E-3</c:v>
                </c:pt>
                <c:pt idx="67">
                  <c:v>0</c:v>
                </c:pt>
                <c:pt idx="68">
                  <c:v>0</c:v>
                </c:pt>
                <c:pt idx="69">
                  <c:v>-1.5139406296922391E-2</c:v>
                </c:pt>
                <c:pt idx="70">
                  <c:v>0</c:v>
                </c:pt>
                <c:pt idx="71">
                  <c:v>0</c:v>
                </c:pt>
                <c:pt idx="72">
                  <c:v>-4.780238876824148E-3</c:v>
                </c:pt>
                <c:pt idx="73">
                  <c:v>0</c:v>
                </c:pt>
                <c:pt idx="74">
                  <c:v>0</c:v>
                </c:pt>
                <c:pt idx="75">
                  <c:v>1.0899219555539361E-3</c:v>
                </c:pt>
                <c:pt idx="76">
                  <c:v>0</c:v>
                </c:pt>
                <c:pt idx="77">
                  <c:v>0</c:v>
                </c:pt>
                <c:pt idx="78">
                  <c:v>1.129346276600556E-2</c:v>
                </c:pt>
                <c:pt idx="79">
                  <c:v>0</c:v>
                </c:pt>
                <c:pt idx="80">
                  <c:v>0</c:v>
                </c:pt>
                <c:pt idx="81">
                  <c:v>1.9566880765181729E-2</c:v>
                </c:pt>
                <c:pt idx="82">
                  <c:v>0</c:v>
                </c:pt>
                <c:pt idx="83">
                  <c:v>0</c:v>
                </c:pt>
                <c:pt idx="84">
                  <c:v>2.85623465450719E-2</c:v>
                </c:pt>
                <c:pt idx="85">
                  <c:v>0</c:v>
                </c:pt>
                <c:pt idx="86">
                  <c:v>0</c:v>
                </c:pt>
                <c:pt idx="87">
                  <c:v>1.6272049572063001E-2</c:v>
                </c:pt>
                <c:pt idx="88">
                  <c:v>0</c:v>
                </c:pt>
                <c:pt idx="89">
                  <c:v>0</c:v>
                </c:pt>
                <c:pt idx="90">
                  <c:v>1.350464287636728E-2</c:v>
                </c:pt>
                <c:pt idx="91">
                  <c:v>0</c:v>
                </c:pt>
                <c:pt idx="92">
                  <c:v>0</c:v>
                </c:pt>
                <c:pt idx="93">
                  <c:v>6.0032873749215074E-3</c:v>
                </c:pt>
                <c:pt idx="94">
                  <c:v>0</c:v>
                </c:pt>
                <c:pt idx="95">
                  <c:v>0</c:v>
                </c:pt>
                <c:pt idx="96">
                  <c:v>-3.8838046818890659E-3</c:v>
                </c:pt>
                <c:pt idx="97">
                  <c:v>0</c:v>
                </c:pt>
                <c:pt idx="98">
                  <c:v>0</c:v>
                </c:pt>
                <c:pt idx="99">
                  <c:v>8.2631942666303998E-3</c:v>
                </c:pt>
                <c:pt idx="100">
                  <c:v>0</c:v>
                </c:pt>
                <c:pt idx="101">
                  <c:v>0</c:v>
                </c:pt>
                <c:pt idx="102">
                  <c:v>-8.9839592636159265E-4</c:v>
                </c:pt>
                <c:pt idx="103">
                  <c:v>0</c:v>
                </c:pt>
                <c:pt idx="104">
                  <c:v>0</c:v>
                </c:pt>
                <c:pt idx="105">
                  <c:v>1.6458640384771659E-2</c:v>
                </c:pt>
                <c:pt idx="106">
                  <c:v>0</c:v>
                </c:pt>
                <c:pt idx="107">
                  <c:v>0</c:v>
                </c:pt>
                <c:pt idx="108">
                  <c:v>6.4029115265516424E-3</c:v>
                </c:pt>
                <c:pt idx="109">
                  <c:v>0</c:v>
                </c:pt>
                <c:pt idx="110">
                  <c:v>0</c:v>
                </c:pt>
                <c:pt idx="111">
                  <c:v>-2.1908592409674459E-3</c:v>
                </c:pt>
                <c:pt idx="112">
                  <c:v>0</c:v>
                </c:pt>
                <c:pt idx="113">
                  <c:v>0</c:v>
                </c:pt>
                <c:pt idx="114">
                  <c:v>9.8001840212149031E-3</c:v>
                </c:pt>
                <c:pt idx="115">
                  <c:v>0</c:v>
                </c:pt>
                <c:pt idx="116">
                  <c:v>0</c:v>
                </c:pt>
                <c:pt idx="117">
                  <c:v>-1.0342796552445251E-2</c:v>
                </c:pt>
                <c:pt idx="118">
                  <c:v>0</c:v>
                </c:pt>
                <c:pt idx="119">
                  <c:v>0</c:v>
                </c:pt>
                <c:pt idx="120">
                  <c:v>-2.595440044879475E-2</c:v>
                </c:pt>
                <c:pt idx="121">
                  <c:v>0</c:v>
                </c:pt>
                <c:pt idx="122">
                  <c:v>0</c:v>
                </c:pt>
                <c:pt idx="123">
                  <c:v>6.5722672602819441E-3</c:v>
                </c:pt>
                <c:pt idx="124">
                  <c:v>0</c:v>
                </c:pt>
                <c:pt idx="125">
                  <c:v>0</c:v>
                </c:pt>
                <c:pt idx="126">
                  <c:v>2.3132170410894361E-2</c:v>
                </c:pt>
                <c:pt idx="127">
                  <c:v>0</c:v>
                </c:pt>
                <c:pt idx="128">
                  <c:v>0</c:v>
                </c:pt>
                <c:pt idx="129">
                  <c:v>2.338109559842837E-2</c:v>
                </c:pt>
                <c:pt idx="130">
                  <c:v>0</c:v>
                </c:pt>
                <c:pt idx="131">
                  <c:v>0</c:v>
                </c:pt>
                <c:pt idx="132">
                  <c:v>1.91955280360675E-2</c:v>
                </c:pt>
                <c:pt idx="133">
                  <c:v>0</c:v>
                </c:pt>
                <c:pt idx="134">
                  <c:v>0</c:v>
                </c:pt>
                <c:pt idx="135">
                  <c:v>2.2551695306433021E-2</c:v>
                </c:pt>
                <c:pt idx="136">
                  <c:v>0</c:v>
                </c:pt>
                <c:pt idx="137">
                  <c:v>0</c:v>
                </c:pt>
                <c:pt idx="138">
                  <c:v>7.0560341143907266E-4</c:v>
                </c:pt>
                <c:pt idx="139">
                  <c:v>0</c:v>
                </c:pt>
                <c:pt idx="140">
                  <c:v>0</c:v>
                </c:pt>
                <c:pt idx="141">
                  <c:v>2.8488905531139528E-3</c:v>
                </c:pt>
                <c:pt idx="142">
                  <c:v>0</c:v>
                </c:pt>
                <c:pt idx="143">
                  <c:v>0</c:v>
                </c:pt>
                <c:pt idx="144">
                  <c:v>2.2477142919530051E-2</c:v>
                </c:pt>
                <c:pt idx="145">
                  <c:v>0</c:v>
                </c:pt>
                <c:pt idx="146">
                  <c:v>0</c:v>
                </c:pt>
                <c:pt idx="147">
                  <c:v>-5.3907336126427109E-3</c:v>
                </c:pt>
                <c:pt idx="148">
                  <c:v>0</c:v>
                </c:pt>
                <c:pt idx="149">
                  <c:v>0</c:v>
                </c:pt>
                <c:pt idx="150">
                  <c:v>4.8942127988755441E-3</c:v>
                </c:pt>
                <c:pt idx="151">
                  <c:v>0</c:v>
                </c:pt>
                <c:pt idx="152">
                  <c:v>0</c:v>
                </c:pt>
                <c:pt idx="153">
                  <c:v>-1.283403329474103E-2</c:v>
                </c:pt>
                <c:pt idx="154">
                  <c:v>0</c:v>
                </c:pt>
                <c:pt idx="155">
                  <c:v>0</c:v>
                </c:pt>
                <c:pt idx="156">
                  <c:v>6.7490454029221309E-3</c:v>
                </c:pt>
                <c:pt idx="157">
                  <c:v>0</c:v>
                </c:pt>
                <c:pt idx="158">
                  <c:v>0</c:v>
                </c:pt>
                <c:pt idx="159">
                  <c:v>1.697434268841248E-2</c:v>
                </c:pt>
                <c:pt idx="160">
                  <c:v>0</c:v>
                </c:pt>
                <c:pt idx="161">
                  <c:v>0</c:v>
                </c:pt>
                <c:pt idx="162">
                  <c:v>1.9195869993213949E-2</c:v>
                </c:pt>
                <c:pt idx="163">
                  <c:v>0</c:v>
                </c:pt>
                <c:pt idx="164">
                  <c:v>0</c:v>
                </c:pt>
                <c:pt idx="165">
                  <c:v>1.9610980632000841E-2</c:v>
                </c:pt>
                <c:pt idx="166">
                  <c:v>0</c:v>
                </c:pt>
                <c:pt idx="167">
                  <c:v>0</c:v>
                </c:pt>
                <c:pt idx="168">
                  <c:v>1.783648810610167E-2</c:v>
                </c:pt>
                <c:pt idx="169">
                  <c:v>0</c:v>
                </c:pt>
                <c:pt idx="170">
                  <c:v>0</c:v>
                </c:pt>
                <c:pt idx="171">
                  <c:v>9.0366382300993073E-3</c:v>
                </c:pt>
                <c:pt idx="172">
                  <c:v>0</c:v>
                </c:pt>
                <c:pt idx="173">
                  <c:v>0</c:v>
                </c:pt>
                <c:pt idx="174">
                  <c:v>1.228513047875363E-2</c:v>
                </c:pt>
                <c:pt idx="175">
                  <c:v>0</c:v>
                </c:pt>
                <c:pt idx="176">
                  <c:v>0</c:v>
                </c:pt>
                <c:pt idx="177">
                  <c:v>3.2890157607756991E-3</c:v>
                </c:pt>
                <c:pt idx="178">
                  <c:v>0</c:v>
                </c:pt>
                <c:pt idx="179">
                  <c:v>0</c:v>
                </c:pt>
                <c:pt idx="180">
                  <c:v>1.0915743322612029E-2</c:v>
                </c:pt>
                <c:pt idx="181">
                  <c:v>0</c:v>
                </c:pt>
                <c:pt idx="182">
                  <c:v>0</c:v>
                </c:pt>
                <c:pt idx="183">
                  <c:v>1.122121452821232E-2</c:v>
                </c:pt>
                <c:pt idx="184">
                  <c:v>0</c:v>
                </c:pt>
                <c:pt idx="185">
                  <c:v>0</c:v>
                </c:pt>
                <c:pt idx="186">
                  <c:v>2.1984344593379179E-2</c:v>
                </c:pt>
                <c:pt idx="187">
                  <c:v>0</c:v>
                </c:pt>
                <c:pt idx="188">
                  <c:v>0</c:v>
                </c:pt>
                <c:pt idx="189">
                  <c:v>6.5560243658060744E-3</c:v>
                </c:pt>
                <c:pt idx="190">
                  <c:v>0</c:v>
                </c:pt>
                <c:pt idx="191">
                  <c:v>0</c:v>
                </c:pt>
                <c:pt idx="192">
                  <c:v>2.10825209895227E-2</c:v>
                </c:pt>
                <c:pt idx="193">
                  <c:v>0</c:v>
                </c:pt>
                <c:pt idx="194">
                  <c:v>0</c:v>
                </c:pt>
                <c:pt idx="195">
                  <c:v>1.0887336899478069E-2</c:v>
                </c:pt>
                <c:pt idx="196">
                  <c:v>0</c:v>
                </c:pt>
                <c:pt idx="197">
                  <c:v>0</c:v>
                </c:pt>
                <c:pt idx="198">
                  <c:v>1.5623006663855091E-2</c:v>
                </c:pt>
                <c:pt idx="199">
                  <c:v>0</c:v>
                </c:pt>
                <c:pt idx="200">
                  <c:v>0</c:v>
                </c:pt>
                <c:pt idx="201">
                  <c:v>3.0887185823790142E-3</c:v>
                </c:pt>
                <c:pt idx="202">
                  <c:v>0</c:v>
                </c:pt>
                <c:pt idx="203">
                  <c:v>0</c:v>
                </c:pt>
                <c:pt idx="204">
                  <c:v>2.419751879498433E-2</c:v>
                </c:pt>
                <c:pt idx="205">
                  <c:v>0</c:v>
                </c:pt>
                <c:pt idx="206">
                  <c:v>0</c:v>
                </c:pt>
                <c:pt idx="207">
                  <c:v>1.2632982485488589E-2</c:v>
                </c:pt>
                <c:pt idx="208">
                  <c:v>0</c:v>
                </c:pt>
                <c:pt idx="209">
                  <c:v>0</c:v>
                </c:pt>
                <c:pt idx="210">
                  <c:v>2.2232522817397491E-2</c:v>
                </c:pt>
                <c:pt idx="211">
                  <c:v>0</c:v>
                </c:pt>
                <c:pt idx="212">
                  <c:v>0</c:v>
                </c:pt>
                <c:pt idx="213">
                  <c:v>2.3040404659747011E-2</c:v>
                </c:pt>
                <c:pt idx="214">
                  <c:v>0</c:v>
                </c:pt>
                <c:pt idx="215">
                  <c:v>0</c:v>
                </c:pt>
                <c:pt idx="216">
                  <c:v>2.4342287590095699E-2</c:v>
                </c:pt>
                <c:pt idx="217">
                  <c:v>0</c:v>
                </c:pt>
                <c:pt idx="218">
                  <c:v>0</c:v>
                </c:pt>
                <c:pt idx="219">
                  <c:v>3.4160196193779228E-3</c:v>
                </c:pt>
                <c:pt idx="220">
                  <c:v>0</c:v>
                </c:pt>
                <c:pt idx="221">
                  <c:v>0</c:v>
                </c:pt>
                <c:pt idx="222">
                  <c:v>8.4690505157436948E-3</c:v>
                </c:pt>
                <c:pt idx="223">
                  <c:v>0</c:v>
                </c:pt>
                <c:pt idx="224">
                  <c:v>0</c:v>
                </c:pt>
                <c:pt idx="225">
                  <c:v>8.2040710856639242E-3</c:v>
                </c:pt>
                <c:pt idx="226">
                  <c:v>0</c:v>
                </c:pt>
                <c:pt idx="227">
                  <c:v>0</c:v>
                </c:pt>
                <c:pt idx="228">
                  <c:v>8.8555258677027685E-3</c:v>
                </c:pt>
                <c:pt idx="229">
                  <c:v>0</c:v>
                </c:pt>
                <c:pt idx="230">
                  <c:v>0</c:v>
                </c:pt>
                <c:pt idx="231">
                  <c:v>6.1297812624356185E-4</c:v>
                </c:pt>
                <c:pt idx="232">
                  <c:v>0</c:v>
                </c:pt>
                <c:pt idx="233">
                  <c:v>0</c:v>
                </c:pt>
                <c:pt idx="234">
                  <c:v>9.4612091745059444E-3</c:v>
                </c:pt>
                <c:pt idx="235">
                  <c:v>0</c:v>
                </c:pt>
                <c:pt idx="236">
                  <c:v>0</c:v>
                </c:pt>
                <c:pt idx="237">
                  <c:v>7.5401712735310893E-3</c:v>
                </c:pt>
                <c:pt idx="238">
                  <c:v>0</c:v>
                </c:pt>
                <c:pt idx="239">
                  <c:v>0</c:v>
                </c:pt>
                <c:pt idx="240">
                  <c:v>2.0395071286729152E-2</c:v>
                </c:pt>
                <c:pt idx="241">
                  <c:v>0</c:v>
                </c:pt>
                <c:pt idx="242">
                  <c:v>0</c:v>
                </c:pt>
                <c:pt idx="243">
                  <c:v>1.6707995500967191E-2</c:v>
                </c:pt>
                <c:pt idx="244">
                  <c:v>0</c:v>
                </c:pt>
                <c:pt idx="245">
                  <c:v>0</c:v>
                </c:pt>
                <c:pt idx="246">
                  <c:v>7.7495566345378913E-3</c:v>
                </c:pt>
                <c:pt idx="247">
                  <c:v>0</c:v>
                </c:pt>
                <c:pt idx="248">
                  <c:v>0</c:v>
                </c:pt>
                <c:pt idx="249">
                  <c:v>3.9332004111917174E-3</c:v>
                </c:pt>
                <c:pt idx="250">
                  <c:v>0</c:v>
                </c:pt>
                <c:pt idx="251">
                  <c:v>0</c:v>
                </c:pt>
                <c:pt idx="252">
                  <c:v>1.565115509134396E-2</c:v>
                </c:pt>
                <c:pt idx="253">
                  <c:v>0</c:v>
                </c:pt>
                <c:pt idx="254">
                  <c:v>0</c:v>
                </c:pt>
                <c:pt idx="255">
                  <c:v>3.039953206492568E-3</c:v>
                </c:pt>
                <c:pt idx="256">
                  <c:v>0</c:v>
                </c:pt>
                <c:pt idx="257">
                  <c:v>0</c:v>
                </c:pt>
                <c:pt idx="258">
                  <c:v>6.6051420527715021E-3</c:v>
                </c:pt>
                <c:pt idx="259">
                  <c:v>0</c:v>
                </c:pt>
                <c:pt idx="260">
                  <c:v>0</c:v>
                </c:pt>
                <c:pt idx="261">
                  <c:v>-4.8769458752543609E-3</c:v>
                </c:pt>
                <c:pt idx="262">
                  <c:v>0</c:v>
                </c:pt>
                <c:pt idx="263">
                  <c:v>0</c:v>
                </c:pt>
                <c:pt idx="264">
                  <c:v>-1.4847070124259069E-3</c:v>
                </c:pt>
                <c:pt idx="265">
                  <c:v>0</c:v>
                </c:pt>
                <c:pt idx="266">
                  <c:v>0</c:v>
                </c:pt>
                <c:pt idx="267">
                  <c:v>1.419300010385208E-3</c:v>
                </c:pt>
                <c:pt idx="268">
                  <c:v>0</c:v>
                </c:pt>
                <c:pt idx="269">
                  <c:v>0</c:v>
                </c:pt>
                <c:pt idx="270">
                  <c:v>9.2155083013763586E-3</c:v>
                </c:pt>
                <c:pt idx="271">
                  <c:v>0</c:v>
                </c:pt>
                <c:pt idx="272">
                  <c:v>0</c:v>
                </c:pt>
                <c:pt idx="273">
                  <c:v>-1.071638106008845E-2</c:v>
                </c:pt>
                <c:pt idx="274">
                  <c:v>0</c:v>
                </c:pt>
                <c:pt idx="275">
                  <c:v>0</c:v>
                </c:pt>
                <c:pt idx="276">
                  <c:v>2.7159927894247621E-2</c:v>
                </c:pt>
                <c:pt idx="277">
                  <c:v>0</c:v>
                </c:pt>
                <c:pt idx="278">
                  <c:v>0</c:v>
                </c:pt>
                <c:pt idx="279">
                  <c:v>5.4112007973197733E-3</c:v>
                </c:pt>
                <c:pt idx="280">
                  <c:v>0</c:v>
                </c:pt>
                <c:pt idx="281">
                  <c:v>0</c:v>
                </c:pt>
                <c:pt idx="282">
                  <c:v>8.2296708504175139E-3</c:v>
                </c:pt>
                <c:pt idx="283">
                  <c:v>0</c:v>
                </c:pt>
                <c:pt idx="284">
                  <c:v>0</c:v>
                </c:pt>
                <c:pt idx="285">
                  <c:v>2.357838388214737E-3</c:v>
                </c:pt>
                <c:pt idx="286">
                  <c:v>0</c:v>
                </c:pt>
                <c:pt idx="287">
                  <c:v>0</c:v>
                </c:pt>
                <c:pt idx="288">
                  <c:v>1.8389588842627851E-2</c:v>
                </c:pt>
                <c:pt idx="289">
                  <c:v>0</c:v>
                </c:pt>
                <c:pt idx="290">
                  <c:v>0</c:v>
                </c:pt>
                <c:pt idx="291">
                  <c:v>2.2697723541087039E-2</c:v>
                </c:pt>
                <c:pt idx="292">
                  <c:v>0</c:v>
                </c:pt>
                <c:pt idx="293">
                  <c:v>0</c:v>
                </c:pt>
                <c:pt idx="294">
                  <c:v>9.4438188800006935E-3</c:v>
                </c:pt>
                <c:pt idx="295">
                  <c:v>0</c:v>
                </c:pt>
                <c:pt idx="296">
                  <c:v>0</c:v>
                </c:pt>
                <c:pt idx="297">
                  <c:v>1.6744587376992581E-2</c:v>
                </c:pt>
                <c:pt idx="298">
                  <c:v>0</c:v>
                </c:pt>
                <c:pt idx="299">
                  <c:v>0</c:v>
                </c:pt>
                <c:pt idx="300">
                  <c:v>2.474806376709953E-2</c:v>
                </c:pt>
                <c:pt idx="301">
                  <c:v>0</c:v>
                </c:pt>
                <c:pt idx="302">
                  <c:v>0</c:v>
                </c:pt>
                <c:pt idx="303">
                  <c:v>1.0886625296699469E-2</c:v>
                </c:pt>
                <c:pt idx="304">
                  <c:v>0</c:v>
                </c:pt>
                <c:pt idx="305">
                  <c:v>0</c:v>
                </c:pt>
                <c:pt idx="306">
                  <c:v>-5.2589853628965894E-3</c:v>
                </c:pt>
                <c:pt idx="307">
                  <c:v>0</c:v>
                </c:pt>
                <c:pt idx="308">
                  <c:v>0</c:v>
                </c:pt>
                <c:pt idx="309">
                  <c:v>9.4921604343136869E-3</c:v>
                </c:pt>
                <c:pt idx="310">
                  <c:v>0</c:v>
                </c:pt>
                <c:pt idx="311">
                  <c:v>0</c:v>
                </c:pt>
                <c:pt idx="312">
                  <c:v>-8.5977257437322464E-3</c:v>
                </c:pt>
                <c:pt idx="313">
                  <c:v>0</c:v>
                </c:pt>
                <c:pt idx="314">
                  <c:v>0</c:v>
                </c:pt>
                <c:pt idx="315">
                  <c:v>2.3768322735318119E-3</c:v>
                </c:pt>
                <c:pt idx="316">
                  <c:v>0</c:v>
                </c:pt>
                <c:pt idx="317">
                  <c:v>0</c:v>
                </c:pt>
                <c:pt idx="318">
                  <c:v>-9.4514277828859072E-3</c:v>
                </c:pt>
                <c:pt idx="319">
                  <c:v>0</c:v>
                </c:pt>
                <c:pt idx="320">
                  <c:v>0</c:v>
                </c:pt>
                <c:pt idx="321">
                  <c:v>-3.881407827863123E-3</c:v>
                </c:pt>
                <c:pt idx="322">
                  <c:v>0</c:v>
                </c:pt>
                <c:pt idx="323">
                  <c:v>0</c:v>
                </c:pt>
                <c:pt idx="324">
                  <c:v>-1.217285875797099E-2</c:v>
                </c:pt>
                <c:pt idx="325">
                  <c:v>0</c:v>
                </c:pt>
                <c:pt idx="326">
                  <c:v>0</c:v>
                </c:pt>
                <c:pt idx="327">
                  <c:v>7.1453621611923873E-3</c:v>
                </c:pt>
                <c:pt idx="328">
                  <c:v>0</c:v>
                </c:pt>
                <c:pt idx="329">
                  <c:v>0</c:v>
                </c:pt>
                <c:pt idx="330">
                  <c:v>1.7116519672596298E-2</c:v>
                </c:pt>
                <c:pt idx="331">
                  <c:v>0</c:v>
                </c:pt>
                <c:pt idx="332">
                  <c:v>0</c:v>
                </c:pt>
                <c:pt idx="333">
                  <c:v>1.3465241519955561E-2</c:v>
                </c:pt>
                <c:pt idx="334">
                  <c:v>0</c:v>
                </c:pt>
                <c:pt idx="335">
                  <c:v>0</c:v>
                </c:pt>
                <c:pt idx="336">
                  <c:v>2.2487601205135949E-2</c:v>
                </c:pt>
                <c:pt idx="337">
                  <c:v>0</c:v>
                </c:pt>
                <c:pt idx="338">
                  <c:v>0</c:v>
                </c:pt>
                <c:pt idx="339">
                  <c:v>7.3370057672507601E-3</c:v>
                </c:pt>
                <c:pt idx="340">
                  <c:v>0</c:v>
                </c:pt>
                <c:pt idx="341">
                  <c:v>0</c:v>
                </c:pt>
                <c:pt idx="342">
                  <c:v>5.4870576424046113E-3</c:v>
                </c:pt>
                <c:pt idx="343">
                  <c:v>0</c:v>
                </c:pt>
                <c:pt idx="344">
                  <c:v>0</c:v>
                </c:pt>
                <c:pt idx="345">
                  <c:v>7.2485097809732481E-3</c:v>
                </c:pt>
                <c:pt idx="346">
                  <c:v>0</c:v>
                </c:pt>
                <c:pt idx="347">
                  <c:v>0</c:v>
                </c:pt>
                <c:pt idx="348">
                  <c:v>1.1814835981102891E-2</c:v>
                </c:pt>
                <c:pt idx="349">
                  <c:v>0</c:v>
                </c:pt>
                <c:pt idx="350">
                  <c:v>0</c:v>
                </c:pt>
                <c:pt idx="351">
                  <c:v>1.9441130777226059E-2</c:v>
                </c:pt>
                <c:pt idx="352">
                  <c:v>0</c:v>
                </c:pt>
                <c:pt idx="353">
                  <c:v>0</c:v>
                </c:pt>
                <c:pt idx="354">
                  <c:v>1.8043558989618839E-2</c:v>
                </c:pt>
                <c:pt idx="355">
                  <c:v>0</c:v>
                </c:pt>
                <c:pt idx="356">
                  <c:v>0</c:v>
                </c:pt>
                <c:pt idx="357">
                  <c:v>2.185771923568307E-5</c:v>
                </c:pt>
                <c:pt idx="358">
                  <c:v>0</c:v>
                </c:pt>
                <c:pt idx="359">
                  <c:v>0</c:v>
                </c:pt>
                <c:pt idx="360">
                  <c:v>3.191632414415807E-3</c:v>
                </c:pt>
                <c:pt idx="361">
                  <c:v>0</c:v>
                </c:pt>
                <c:pt idx="362">
                  <c:v>0</c:v>
                </c:pt>
                <c:pt idx="363">
                  <c:v>3.8642701877278973E-2</c:v>
                </c:pt>
                <c:pt idx="364">
                  <c:v>0</c:v>
                </c:pt>
                <c:pt idx="365">
                  <c:v>0</c:v>
                </c:pt>
                <c:pt idx="366">
                  <c:v>1.0055171271113E-2</c:v>
                </c:pt>
                <c:pt idx="367">
                  <c:v>0</c:v>
                </c:pt>
                <c:pt idx="368">
                  <c:v>0</c:v>
                </c:pt>
                <c:pt idx="369">
                  <c:v>1.344143063836532E-2</c:v>
                </c:pt>
                <c:pt idx="370">
                  <c:v>0</c:v>
                </c:pt>
                <c:pt idx="371">
                  <c:v>0</c:v>
                </c:pt>
                <c:pt idx="372">
                  <c:v>1.797872875968448E-3</c:v>
                </c:pt>
                <c:pt idx="373">
                  <c:v>0</c:v>
                </c:pt>
                <c:pt idx="374">
                  <c:v>0</c:v>
                </c:pt>
                <c:pt idx="375">
                  <c:v>1.069198313236971E-3</c:v>
                </c:pt>
                <c:pt idx="376">
                  <c:v>0</c:v>
                </c:pt>
                <c:pt idx="377">
                  <c:v>0</c:v>
                </c:pt>
                <c:pt idx="378">
                  <c:v>7.4287146794002048E-3</c:v>
                </c:pt>
                <c:pt idx="379">
                  <c:v>0</c:v>
                </c:pt>
                <c:pt idx="380">
                  <c:v>0</c:v>
                </c:pt>
                <c:pt idx="381">
                  <c:v>2.500750342688359E-3</c:v>
                </c:pt>
                <c:pt idx="382">
                  <c:v>0</c:v>
                </c:pt>
                <c:pt idx="383">
                  <c:v>0</c:v>
                </c:pt>
                <c:pt idx="384">
                  <c:v>3.1451907552622021E-3</c:v>
                </c:pt>
                <c:pt idx="385">
                  <c:v>0</c:v>
                </c:pt>
                <c:pt idx="386">
                  <c:v>0</c:v>
                </c:pt>
                <c:pt idx="387">
                  <c:v>-2.0604721643770911E-2</c:v>
                </c:pt>
                <c:pt idx="388">
                  <c:v>0</c:v>
                </c:pt>
                <c:pt idx="389">
                  <c:v>0</c:v>
                </c:pt>
                <c:pt idx="390">
                  <c:v>-1.188471173007907E-3</c:v>
                </c:pt>
                <c:pt idx="391">
                  <c:v>0</c:v>
                </c:pt>
                <c:pt idx="392">
                  <c:v>0</c:v>
                </c:pt>
                <c:pt idx="393">
                  <c:v>1.8649256052742209E-2</c:v>
                </c:pt>
                <c:pt idx="394">
                  <c:v>0</c:v>
                </c:pt>
                <c:pt idx="395">
                  <c:v>0</c:v>
                </c:pt>
                <c:pt idx="396">
                  <c:v>1.959429460935417E-2</c:v>
                </c:pt>
                <c:pt idx="397">
                  <c:v>0</c:v>
                </c:pt>
                <c:pt idx="398">
                  <c:v>0</c:v>
                </c:pt>
                <c:pt idx="399">
                  <c:v>-7.4106361293506404E-3</c:v>
                </c:pt>
                <c:pt idx="400">
                  <c:v>0</c:v>
                </c:pt>
                <c:pt idx="401">
                  <c:v>0</c:v>
                </c:pt>
                <c:pt idx="402">
                  <c:v>1.1975252102180129E-2</c:v>
                </c:pt>
                <c:pt idx="403">
                  <c:v>0</c:v>
                </c:pt>
                <c:pt idx="404">
                  <c:v>0</c:v>
                </c:pt>
                <c:pt idx="405">
                  <c:v>-1.0895640870053E-2</c:v>
                </c:pt>
                <c:pt idx="406">
                  <c:v>0</c:v>
                </c:pt>
                <c:pt idx="407">
                  <c:v>0</c:v>
                </c:pt>
                <c:pt idx="408">
                  <c:v>-1.5535444794338851E-2</c:v>
                </c:pt>
                <c:pt idx="409">
                  <c:v>0</c:v>
                </c:pt>
                <c:pt idx="410">
                  <c:v>0</c:v>
                </c:pt>
                <c:pt idx="411">
                  <c:v>4.5619851533253864E-3</c:v>
                </c:pt>
                <c:pt idx="412">
                  <c:v>0</c:v>
                </c:pt>
                <c:pt idx="413">
                  <c:v>0</c:v>
                </c:pt>
                <c:pt idx="414">
                  <c:v>-3.82299274214082E-3</c:v>
                </c:pt>
                <c:pt idx="415">
                  <c:v>0</c:v>
                </c:pt>
                <c:pt idx="416">
                  <c:v>0</c:v>
                </c:pt>
                <c:pt idx="417">
                  <c:v>3.9946273878294482E-4</c:v>
                </c:pt>
                <c:pt idx="418">
                  <c:v>0</c:v>
                </c:pt>
                <c:pt idx="419">
                  <c:v>0</c:v>
                </c:pt>
                <c:pt idx="420">
                  <c:v>1.317847576348375E-2</c:v>
                </c:pt>
                <c:pt idx="421">
                  <c:v>0</c:v>
                </c:pt>
                <c:pt idx="422">
                  <c:v>0</c:v>
                </c:pt>
                <c:pt idx="423">
                  <c:v>2.275612439301274E-2</c:v>
                </c:pt>
                <c:pt idx="424">
                  <c:v>0</c:v>
                </c:pt>
                <c:pt idx="425">
                  <c:v>0</c:v>
                </c:pt>
                <c:pt idx="426">
                  <c:v>1.9990642943219668E-2</c:v>
                </c:pt>
                <c:pt idx="427">
                  <c:v>0</c:v>
                </c:pt>
                <c:pt idx="428">
                  <c:v>0</c:v>
                </c:pt>
                <c:pt idx="429">
                  <c:v>2.0862174793425631E-2</c:v>
                </c:pt>
                <c:pt idx="430">
                  <c:v>0</c:v>
                </c:pt>
                <c:pt idx="431">
                  <c:v>0</c:v>
                </c:pt>
                <c:pt idx="432">
                  <c:v>1.9547702889620849E-2</c:v>
                </c:pt>
                <c:pt idx="433">
                  <c:v>0</c:v>
                </c:pt>
                <c:pt idx="434">
                  <c:v>0</c:v>
                </c:pt>
                <c:pt idx="435">
                  <c:v>1.7277926627437559E-2</c:v>
                </c:pt>
                <c:pt idx="436">
                  <c:v>0</c:v>
                </c:pt>
                <c:pt idx="437">
                  <c:v>0</c:v>
                </c:pt>
                <c:pt idx="438">
                  <c:v>9.64063628357004E-3</c:v>
                </c:pt>
                <c:pt idx="439">
                  <c:v>0</c:v>
                </c:pt>
                <c:pt idx="440">
                  <c:v>0</c:v>
                </c:pt>
                <c:pt idx="441">
                  <c:v>8.208571463863279E-3</c:v>
                </c:pt>
                <c:pt idx="442">
                  <c:v>0</c:v>
                </c:pt>
                <c:pt idx="443">
                  <c:v>0</c:v>
                </c:pt>
                <c:pt idx="444">
                  <c:v>9.6907230055981904E-3</c:v>
                </c:pt>
                <c:pt idx="445">
                  <c:v>0</c:v>
                </c:pt>
                <c:pt idx="446">
                  <c:v>0</c:v>
                </c:pt>
                <c:pt idx="447">
                  <c:v>8.8046635314193416E-3</c:v>
                </c:pt>
                <c:pt idx="448">
                  <c:v>0</c:v>
                </c:pt>
                <c:pt idx="449">
                  <c:v>0</c:v>
                </c:pt>
                <c:pt idx="450">
                  <c:v>1.527121263417938E-2</c:v>
                </c:pt>
                <c:pt idx="451">
                  <c:v>0</c:v>
                </c:pt>
                <c:pt idx="452">
                  <c:v>0</c:v>
                </c:pt>
                <c:pt idx="453">
                  <c:v>7.4332734449716617E-3</c:v>
                </c:pt>
                <c:pt idx="454">
                  <c:v>0</c:v>
                </c:pt>
                <c:pt idx="455">
                  <c:v>0</c:v>
                </c:pt>
                <c:pt idx="456">
                  <c:v>9.3352470750759607E-3</c:v>
                </c:pt>
                <c:pt idx="457">
                  <c:v>0</c:v>
                </c:pt>
                <c:pt idx="458">
                  <c:v>0</c:v>
                </c:pt>
                <c:pt idx="459">
                  <c:v>4.5037736258633776E-3</c:v>
                </c:pt>
                <c:pt idx="460">
                  <c:v>0</c:v>
                </c:pt>
                <c:pt idx="461">
                  <c:v>0</c:v>
                </c:pt>
                <c:pt idx="462">
                  <c:v>9.5699288643793252E-3</c:v>
                </c:pt>
                <c:pt idx="463">
                  <c:v>0</c:v>
                </c:pt>
                <c:pt idx="464">
                  <c:v>0</c:v>
                </c:pt>
                <c:pt idx="465">
                  <c:v>5.3698571823336677E-3</c:v>
                </c:pt>
                <c:pt idx="466">
                  <c:v>0</c:v>
                </c:pt>
                <c:pt idx="467">
                  <c:v>0</c:v>
                </c:pt>
                <c:pt idx="468">
                  <c:v>7.4501962990076546E-3</c:v>
                </c:pt>
                <c:pt idx="469">
                  <c:v>0</c:v>
                </c:pt>
                <c:pt idx="470">
                  <c:v>0</c:v>
                </c:pt>
                <c:pt idx="471">
                  <c:v>1.078842316084223E-2</c:v>
                </c:pt>
                <c:pt idx="472">
                  <c:v>0</c:v>
                </c:pt>
                <c:pt idx="473">
                  <c:v>0</c:v>
                </c:pt>
                <c:pt idx="474">
                  <c:v>8.6756685562682911E-3</c:v>
                </c:pt>
                <c:pt idx="475">
                  <c:v>0</c:v>
                </c:pt>
                <c:pt idx="476">
                  <c:v>0</c:v>
                </c:pt>
                <c:pt idx="477">
                  <c:v>1.7170360958300369E-2</c:v>
                </c:pt>
                <c:pt idx="478">
                  <c:v>0</c:v>
                </c:pt>
                <c:pt idx="479">
                  <c:v>0</c:v>
                </c:pt>
                <c:pt idx="480">
                  <c:v>5.1665416718571942E-3</c:v>
                </c:pt>
                <c:pt idx="481">
                  <c:v>0</c:v>
                </c:pt>
                <c:pt idx="482">
                  <c:v>0</c:v>
                </c:pt>
                <c:pt idx="483">
                  <c:v>1.3139006174740861E-2</c:v>
                </c:pt>
                <c:pt idx="484">
                  <c:v>0</c:v>
                </c:pt>
                <c:pt idx="485">
                  <c:v>0</c:v>
                </c:pt>
                <c:pt idx="486">
                  <c:v>5.859283143099971E-3</c:v>
                </c:pt>
                <c:pt idx="487">
                  <c:v>0</c:v>
                </c:pt>
                <c:pt idx="488">
                  <c:v>0</c:v>
                </c:pt>
                <c:pt idx="489">
                  <c:v>1.3325005532697319E-2</c:v>
                </c:pt>
                <c:pt idx="490">
                  <c:v>0</c:v>
                </c:pt>
                <c:pt idx="491">
                  <c:v>0</c:v>
                </c:pt>
                <c:pt idx="492">
                  <c:v>1.0165976737590321E-2</c:v>
                </c:pt>
                <c:pt idx="493">
                  <c:v>0</c:v>
                </c:pt>
                <c:pt idx="494">
                  <c:v>0</c:v>
                </c:pt>
                <c:pt idx="495">
                  <c:v>7.6326565659204249E-3</c:v>
                </c:pt>
                <c:pt idx="496">
                  <c:v>0</c:v>
                </c:pt>
                <c:pt idx="497">
                  <c:v>0</c:v>
                </c:pt>
                <c:pt idx="498">
                  <c:v>7.4087699375831543E-3</c:v>
                </c:pt>
                <c:pt idx="499">
                  <c:v>0</c:v>
                </c:pt>
                <c:pt idx="500">
                  <c:v>0</c:v>
                </c:pt>
                <c:pt idx="501">
                  <c:v>1.9705097429736549E-3</c:v>
                </c:pt>
                <c:pt idx="502">
                  <c:v>0</c:v>
                </c:pt>
                <c:pt idx="503">
                  <c:v>0</c:v>
                </c:pt>
                <c:pt idx="504">
                  <c:v>1.092795415929108E-2</c:v>
                </c:pt>
                <c:pt idx="505">
                  <c:v>0</c:v>
                </c:pt>
                <c:pt idx="506">
                  <c:v>0</c:v>
                </c:pt>
                <c:pt idx="507">
                  <c:v>3.6291179045774341E-3</c:v>
                </c:pt>
                <c:pt idx="508">
                  <c:v>0</c:v>
                </c:pt>
                <c:pt idx="509">
                  <c:v>0</c:v>
                </c:pt>
                <c:pt idx="510">
                  <c:v>6.6512432164184338E-4</c:v>
                </c:pt>
                <c:pt idx="511">
                  <c:v>0</c:v>
                </c:pt>
                <c:pt idx="512">
                  <c:v>0</c:v>
                </c:pt>
                <c:pt idx="513">
                  <c:v>-9.1039454116298435E-3</c:v>
                </c:pt>
                <c:pt idx="514">
                  <c:v>0</c:v>
                </c:pt>
                <c:pt idx="515">
                  <c:v>0</c:v>
                </c:pt>
                <c:pt idx="516">
                  <c:v>-4.6786758403052431E-3</c:v>
                </c:pt>
                <c:pt idx="517">
                  <c:v>0</c:v>
                </c:pt>
                <c:pt idx="518">
                  <c:v>0</c:v>
                </c:pt>
                <c:pt idx="519">
                  <c:v>7.7971803750098564E-3</c:v>
                </c:pt>
                <c:pt idx="520">
                  <c:v>0</c:v>
                </c:pt>
                <c:pt idx="521">
                  <c:v>0</c:v>
                </c:pt>
                <c:pt idx="522">
                  <c:v>5.0533843082881079E-3</c:v>
                </c:pt>
                <c:pt idx="523">
                  <c:v>0</c:v>
                </c:pt>
                <c:pt idx="524">
                  <c:v>0</c:v>
                </c:pt>
                <c:pt idx="525">
                  <c:v>3.4856390224669632E-3</c:v>
                </c:pt>
                <c:pt idx="526">
                  <c:v>0</c:v>
                </c:pt>
                <c:pt idx="527">
                  <c:v>0</c:v>
                </c:pt>
                <c:pt idx="528">
                  <c:v>1.19715757414335E-2</c:v>
                </c:pt>
                <c:pt idx="529">
                  <c:v>0</c:v>
                </c:pt>
                <c:pt idx="530">
                  <c:v>0</c:v>
                </c:pt>
                <c:pt idx="531">
                  <c:v>1.0843206039467399E-2</c:v>
                </c:pt>
                <c:pt idx="532">
                  <c:v>0</c:v>
                </c:pt>
                <c:pt idx="533">
                  <c:v>0</c:v>
                </c:pt>
                <c:pt idx="534">
                  <c:v>9.8810718866332772E-3</c:v>
                </c:pt>
                <c:pt idx="535">
                  <c:v>0</c:v>
                </c:pt>
                <c:pt idx="536">
                  <c:v>0</c:v>
                </c:pt>
                <c:pt idx="537">
                  <c:v>1.042879871365018E-2</c:v>
                </c:pt>
                <c:pt idx="538">
                  <c:v>0</c:v>
                </c:pt>
                <c:pt idx="539">
                  <c:v>0</c:v>
                </c:pt>
                <c:pt idx="540">
                  <c:v>1.6697909194549321E-3</c:v>
                </c:pt>
                <c:pt idx="541">
                  <c:v>0</c:v>
                </c:pt>
                <c:pt idx="542">
                  <c:v>0</c:v>
                </c:pt>
                <c:pt idx="543">
                  <c:v>5.8211345328307244E-3</c:v>
                </c:pt>
                <c:pt idx="544">
                  <c:v>0</c:v>
                </c:pt>
                <c:pt idx="545">
                  <c:v>0</c:v>
                </c:pt>
                <c:pt idx="546">
                  <c:v>4.771565873036193E-3</c:v>
                </c:pt>
                <c:pt idx="547">
                  <c:v>0</c:v>
                </c:pt>
                <c:pt idx="548">
                  <c:v>0</c:v>
                </c:pt>
                <c:pt idx="549">
                  <c:v>1.360075560087943E-2</c:v>
                </c:pt>
                <c:pt idx="550">
                  <c:v>0</c:v>
                </c:pt>
                <c:pt idx="551">
                  <c:v>0</c:v>
                </c:pt>
                <c:pt idx="552">
                  <c:v>9.7031284012597131E-3</c:v>
                </c:pt>
                <c:pt idx="553">
                  <c:v>0</c:v>
                </c:pt>
                <c:pt idx="554">
                  <c:v>0</c:v>
                </c:pt>
                <c:pt idx="555">
                  <c:v>1.3550997524554961E-2</c:v>
                </c:pt>
                <c:pt idx="556">
                  <c:v>0</c:v>
                </c:pt>
                <c:pt idx="557">
                  <c:v>0</c:v>
                </c:pt>
                <c:pt idx="558">
                  <c:v>5.8453601613005493E-3</c:v>
                </c:pt>
                <c:pt idx="559">
                  <c:v>0</c:v>
                </c:pt>
                <c:pt idx="560">
                  <c:v>0</c:v>
                </c:pt>
                <c:pt idx="561">
                  <c:v>1.1455182646587479E-2</c:v>
                </c:pt>
                <c:pt idx="562">
                  <c:v>0</c:v>
                </c:pt>
                <c:pt idx="563">
                  <c:v>0</c:v>
                </c:pt>
                <c:pt idx="564">
                  <c:v>3.5469547022048279E-3</c:v>
                </c:pt>
                <c:pt idx="565">
                  <c:v>0</c:v>
                </c:pt>
                <c:pt idx="566">
                  <c:v>0</c:v>
                </c:pt>
                <c:pt idx="567">
                  <c:v>2.983056990776784E-3</c:v>
                </c:pt>
                <c:pt idx="568">
                  <c:v>0</c:v>
                </c:pt>
                <c:pt idx="569">
                  <c:v>0</c:v>
                </c:pt>
                <c:pt idx="570">
                  <c:v>8.5066486809378221E-3</c:v>
                </c:pt>
                <c:pt idx="571">
                  <c:v>0</c:v>
                </c:pt>
                <c:pt idx="572">
                  <c:v>0</c:v>
                </c:pt>
                <c:pt idx="573">
                  <c:v>6.7903653556712273E-3</c:v>
                </c:pt>
                <c:pt idx="574">
                  <c:v>0</c:v>
                </c:pt>
                <c:pt idx="575">
                  <c:v>0</c:v>
                </c:pt>
                <c:pt idx="576">
                  <c:v>7.4897132900412786E-3</c:v>
                </c:pt>
                <c:pt idx="577">
                  <c:v>0</c:v>
                </c:pt>
                <c:pt idx="578">
                  <c:v>0</c:v>
                </c:pt>
                <c:pt idx="579">
                  <c:v>1.6678839473595199E-2</c:v>
                </c:pt>
                <c:pt idx="580">
                  <c:v>0</c:v>
                </c:pt>
                <c:pt idx="581">
                  <c:v>0</c:v>
                </c:pt>
                <c:pt idx="582">
                  <c:v>8.970109358134323E-3</c:v>
                </c:pt>
                <c:pt idx="583">
                  <c:v>0</c:v>
                </c:pt>
                <c:pt idx="584">
                  <c:v>0</c:v>
                </c:pt>
                <c:pt idx="585">
                  <c:v>1.0383976491216839E-2</c:v>
                </c:pt>
                <c:pt idx="586">
                  <c:v>0</c:v>
                </c:pt>
                <c:pt idx="587">
                  <c:v>0</c:v>
                </c:pt>
                <c:pt idx="588">
                  <c:v>6.4556077694404466E-3</c:v>
                </c:pt>
                <c:pt idx="589">
                  <c:v>0</c:v>
                </c:pt>
                <c:pt idx="590">
                  <c:v>0</c:v>
                </c:pt>
                <c:pt idx="591">
                  <c:v>1.6619781050890112E-2</c:v>
                </c:pt>
                <c:pt idx="592">
                  <c:v>0</c:v>
                </c:pt>
                <c:pt idx="593">
                  <c:v>0</c:v>
                </c:pt>
                <c:pt idx="594">
                  <c:v>1.2507785733139491E-2</c:v>
                </c:pt>
                <c:pt idx="595">
                  <c:v>0</c:v>
                </c:pt>
                <c:pt idx="596">
                  <c:v>0</c:v>
                </c:pt>
                <c:pt idx="597">
                  <c:v>8.5874356260664548E-3</c:v>
                </c:pt>
                <c:pt idx="598">
                  <c:v>0</c:v>
                </c:pt>
                <c:pt idx="599">
                  <c:v>0</c:v>
                </c:pt>
                <c:pt idx="600">
                  <c:v>9.9937540103740806E-3</c:v>
                </c:pt>
                <c:pt idx="601">
                  <c:v>0</c:v>
                </c:pt>
                <c:pt idx="602">
                  <c:v>0</c:v>
                </c:pt>
                <c:pt idx="603">
                  <c:v>9.2582050690395729E-3</c:v>
                </c:pt>
                <c:pt idx="604">
                  <c:v>0</c:v>
                </c:pt>
                <c:pt idx="605">
                  <c:v>0</c:v>
                </c:pt>
                <c:pt idx="606">
                  <c:v>1.252764552668854E-2</c:v>
                </c:pt>
                <c:pt idx="607">
                  <c:v>0</c:v>
                </c:pt>
                <c:pt idx="608">
                  <c:v>0</c:v>
                </c:pt>
                <c:pt idx="609">
                  <c:v>1.6161907023370281E-2</c:v>
                </c:pt>
                <c:pt idx="610">
                  <c:v>0</c:v>
                </c:pt>
                <c:pt idx="611">
                  <c:v>0</c:v>
                </c:pt>
                <c:pt idx="612">
                  <c:v>9.438266145912767E-3</c:v>
                </c:pt>
                <c:pt idx="613">
                  <c:v>0</c:v>
                </c:pt>
                <c:pt idx="614">
                  <c:v>0</c:v>
                </c:pt>
                <c:pt idx="615">
                  <c:v>8.3500002981279006E-3</c:v>
                </c:pt>
                <c:pt idx="616">
                  <c:v>0</c:v>
                </c:pt>
                <c:pt idx="617">
                  <c:v>0</c:v>
                </c:pt>
                <c:pt idx="618">
                  <c:v>1.3230270261286141E-2</c:v>
                </c:pt>
                <c:pt idx="619">
                  <c:v>0</c:v>
                </c:pt>
                <c:pt idx="620">
                  <c:v>0</c:v>
                </c:pt>
                <c:pt idx="621">
                  <c:v>1.6427790050407821E-2</c:v>
                </c:pt>
                <c:pt idx="622">
                  <c:v>0</c:v>
                </c:pt>
                <c:pt idx="623">
                  <c:v>0</c:v>
                </c:pt>
                <c:pt idx="624">
                  <c:v>3.6444736113372721E-3</c:v>
                </c:pt>
                <c:pt idx="625">
                  <c:v>0</c:v>
                </c:pt>
                <c:pt idx="626">
                  <c:v>0</c:v>
                </c:pt>
                <c:pt idx="627">
                  <c:v>1.820583008355766E-2</c:v>
                </c:pt>
                <c:pt idx="628">
                  <c:v>0</c:v>
                </c:pt>
                <c:pt idx="629">
                  <c:v>0</c:v>
                </c:pt>
                <c:pt idx="630">
                  <c:v>9.9774128259521319E-4</c:v>
                </c:pt>
                <c:pt idx="631">
                  <c:v>0</c:v>
                </c:pt>
                <c:pt idx="632">
                  <c:v>0</c:v>
                </c:pt>
                <c:pt idx="633">
                  <c:v>5.9436175514207554E-3</c:v>
                </c:pt>
                <c:pt idx="634">
                  <c:v>0</c:v>
                </c:pt>
                <c:pt idx="635">
                  <c:v>0</c:v>
                </c:pt>
                <c:pt idx="636">
                  <c:v>-3.2422100322343338E-3</c:v>
                </c:pt>
                <c:pt idx="637">
                  <c:v>0</c:v>
                </c:pt>
                <c:pt idx="638">
                  <c:v>0</c:v>
                </c:pt>
                <c:pt idx="639">
                  <c:v>6.2138921486550201E-3</c:v>
                </c:pt>
                <c:pt idx="640">
                  <c:v>0</c:v>
                </c:pt>
                <c:pt idx="641">
                  <c:v>0</c:v>
                </c:pt>
                <c:pt idx="642">
                  <c:v>-4.0034901605050122E-3</c:v>
                </c:pt>
                <c:pt idx="643">
                  <c:v>0</c:v>
                </c:pt>
                <c:pt idx="644">
                  <c:v>0</c:v>
                </c:pt>
                <c:pt idx="645">
                  <c:v>2.7731435849645621E-3</c:v>
                </c:pt>
                <c:pt idx="646">
                  <c:v>0</c:v>
                </c:pt>
                <c:pt idx="647">
                  <c:v>0</c:v>
                </c:pt>
                <c:pt idx="648">
                  <c:v>8.2822721558439595E-3</c:v>
                </c:pt>
                <c:pt idx="649">
                  <c:v>0</c:v>
                </c:pt>
                <c:pt idx="650">
                  <c:v>0</c:v>
                </c:pt>
                <c:pt idx="651">
                  <c:v>6.1550245578357683E-3</c:v>
                </c:pt>
                <c:pt idx="652">
                  <c:v>0</c:v>
                </c:pt>
                <c:pt idx="653">
                  <c:v>0</c:v>
                </c:pt>
                <c:pt idx="654">
                  <c:v>4.0352870399802624E-3</c:v>
                </c:pt>
                <c:pt idx="655">
                  <c:v>0</c:v>
                </c:pt>
                <c:pt idx="656">
                  <c:v>0</c:v>
                </c:pt>
                <c:pt idx="657">
                  <c:v>1.306557670590968E-3</c:v>
                </c:pt>
                <c:pt idx="658">
                  <c:v>0</c:v>
                </c:pt>
                <c:pt idx="659">
                  <c:v>0</c:v>
                </c:pt>
                <c:pt idx="660">
                  <c:v>5.1672318691698346E-3</c:v>
                </c:pt>
                <c:pt idx="661">
                  <c:v>0</c:v>
                </c:pt>
                <c:pt idx="662">
                  <c:v>0</c:v>
                </c:pt>
                <c:pt idx="663">
                  <c:v>8.9337780116266717E-3</c:v>
                </c:pt>
                <c:pt idx="664">
                  <c:v>0</c:v>
                </c:pt>
                <c:pt idx="665">
                  <c:v>0</c:v>
                </c:pt>
                <c:pt idx="666">
                  <c:v>1.666896269711016E-2</c:v>
                </c:pt>
                <c:pt idx="667">
                  <c:v>0</c:v>
                </c:pt>
                <c:pt idx="668">
                  <c:v>0</c:v>
                </c:pt>
                <c:pt idx="669">
                  <c:v>1.154045727617818E-2</c:v>
                </c:pt>
                <c:pt idx="670">
                  <c:v>0</c:v>
                </c:pt>
                <c:pt idx="671">
                  <c:v>0</c:v>
                </c:pt>
                <c:pt idx="672">
                  <c:v>5.7291648606975533E-3</c:v>
                </c:pt>
                <c:pt idx="673">
                  <c:v>0</c:v>
                </c:pt>
                <c:pt idx="674">
                  <c:v>0</c:v>
                </c:pt>
                <c:pt idx="675">
                  <c:v>7.7873875800888301E-3</c:v>
                </c:pt>
                <c:pt idx="676">
                  <c:v>0</c:v>
                </c:pt>
                <c:pt idx="677">
                  <c:v>0</c:v>
                </c:pt>
                <c:pt idx="678">
                  <c:v>9.4124722465944513E-3</c:v>
                </c:pt>
                <c:pt idx="679">
                  <c:v>0</c:v>
                </c:pt>
                <c:pt idx="680">
                  <c:v>0</c:v>
                </c:pt>
                <c:pt idx="681">
                  <c:v>1.0220273689720489E-2</c:v>
                </c:pt>
                <c:pt idx="682">
                  <c:v>0</c:v>
                </c:pt>
                <c:pt idx="683">
                  <c:v>0</c:v>
                </c:pt>
                <c:pt idx="684">
                  <c:v>1.110882507696538E-2</c:v>
                </c:pt>
                <c:pt idx="685">
                  <c:v>0</c:v>
                </c:pt>
                <c:pt idx="686">
                  <c:v>0</c:v>
                </c:pt>
                <c:pt idx="687">
                  <c:v>4.8660447840531912E-3</c:v>
                </c:pt>
                <c:pt idx="688">
                  <c:v>0</c:v>
                </c:pt>
                <c:pt idx="689">
                  <c:v>0</c:v>
                </c:pt>
                <c:pt idx="690">
                  <c:v>7.8562198027224469E-3</c:v>
                </c:pt>
                <c:pt idx="691">
                  <c:v>0</c:v>
                </c:pt>
                <c:pt idx="692">
                  <c:v>0</c:v>
                </c:pt>
                <c:pt idx="693">
                  <c:v>5.6792823835803089E-3</c:v>
                </c:pt>
                <c:pt idx="694">
                  <c:v>0</c:v>
                </c:pt>
                <c:pt idx="695">
                  <c:v>0</c:v>
                </c:pt>
                <c:pt idx="696">
                  <c:v>1.3486661199029431E-2</c:v>
                </c:pt>
                <c:pt idx="697">
                  <c:v>0</c:v>
                </c:pt>
                <c:pt idx="698">
                  <c:v>0</c:v>
                </c:pt>
                <c:pt idx="699">
                  <c:v>2.4558373055836402E-3</c:v>
                </c:pt>
                <c:pt idx="700">
                  <c:v>0</c:v>
                </c:pt>
                <c:pt idx="701">
                  <c:v>0</c:v>
                </c:pt>
                <c:pt idx="702">
                  <c:v>1.5045618810949951E-3</c:v>
                </c:pt>
                <c:pt idx="703">
                  <c:v>0</c:v>
                </c:pt>
                <c:pt idx="704">
                  <c:v>0</c:v>
                </c:pt>
                <c:pt idx="705">
                  <c:v>8.4371169635735783E-3</c:v>
                </c:pt>
                <c:pt idx="706">
                  <c:v>0</c:v>
                </c:pt>
                <c:pt idx="707">
                  <c:v>0</c:v>
                </c:pt>
                <c:pt idx="708">
                  <c:v>2.9359886061897439E-3</c:v>
                </c:pt>
                <c:pt idx="709">
                  <c:v>0</c:v>
                </c:pt>
                <c:pt idx="710">
                  <c:v>0</c:v>
                </c:pt>
                <c:pt idx="711">
                  <c:v>6.3843453008071297E-3</c:v>
                </c:pt>
                <c:pt idx="712">
                  <c:v>0</c:v>
                </c:pt>
                <c:pt idx="713">
                  <c:v>0</c:v>
                </c:pt>
                <c:pt idx="714">
                  <c:v>6.0230665745096982E-3</c:v>
                </c:pt>
                <c:pt idx="715">
                  <c:v>0</c:v>
                </c:pt>
                <c:pt idx="716">
                  <c:v>0</c:v>
                </c:pt>
                <c:pt idx="717">
                  <c:v>6.0964400264045121E-3</c:v>
                </c:pt>
                <c:pt idx="718">
                  <c:v>0</c:v>
                </c:pt>
                <c:pt idx="719">
                  <c:v>0</c:v>
                </c:pt>
                <c:pt idx="720">
                  <c:v>-4.0742947392000926E-3</c:v>
                </c:pt>
                <c:pt idx="721">
                  <c:v>0</c:v>
                </c:pt>
                <c:pt idx="722">
                  <c:v>0</c:v>
                </c:pt>
                <c:pt idx="723">
                  <c:v>5.7229534456869546E-3</c:v>
                </c:pt>
                <c:pt idx="724">
                  <c:v>0</c:v>
                </c:pt>
                <c:pt idx="725">
                  <c:v>0</c:v>
                </c:pt>
                <c:pt idx="726">
                  <c:v>-5.2689290221545849E-3</c:v>
                </c:pt>
                <c:pt idx="727">
                  <c:v>0</c:v>
                </c:pt>
                <c:pt idx="728">
                  <c:v>0</c:v>
                </c:pt>
                <c:pt idx="729">
                  <c:v>-2.1830971480936261E-2</c:v>
                </c:pt>
                <c:pt idx="730">
                  <c:v>0</c:v>
                </c:pt>
                <c:pt idx="731">
                  <c:v>0</c:v>
                </c:pt>
                <c:pt idx="732">
                  <c:v>-1.165722530679672E-2</c:v>
                </c:pt>
                <c:pt idx="733">
                  <c:v>0</c:v>
                </c:pt>
                <c:pt idx="734">
                  <c:v>0</c:v>
                </c:pt>
                <c:pt idx="735">
                  <c:v>-1.692381386635996E-3</c:v>
                </c:pt>
                <c:pt idx="736">
                  <c:v>0</c:v>
                </c:pt>
                <c:pt idx="737">
                  <c:v>0</c:v>
                </c:pt>
                <c:pt idx="738">
                  <c:v>3.6192999076888901E-3</c:v>
                </c:pt>
                <c:pt idx="739">
                  <c:v>0</c:v>
                </c:pt>
                <c:pt idx="740">
                  <c:v>0</c:v>
                </c:pt>
                <c:pt idx="741">
                  <c:v>1.0679619498303389E-2</c:v>
                </c:pt>
                <c:pt idx="742">
                  <c:v>0</c:v>
                </c:pt>
                <c:pt idx="743">
                  <c:v>0</c:v>
                </c:pt>
                <c:pt idx="744">
                  <c:v>5.0005348148190604E-3</c:v>
                </c:pt>
                <c:pt idx="745">
                  <c:v>0</c:v>
                </c:pt>
                <c:pt idx="746">
                  <c:v>0</c:v>
                </c:pt>
                <c:pt idx="747">
                  <c:v>9.6770463932624312E-3</c:v>
                </c:pt>
                <c:pt idx="748">
                  <c:v>0</c:v>
                </c:pt>
                <c:pt idx="749">
                  <c:v>0</c:v>
                </c:pt>
                <c:pt idx="750">
                  <c:v>7.7314415030268974E-3</c:v>
                </c:pt>
                <c:pt idx="751">
                  <c:v>0</c:v>
                </c:pt>
                <c:pt idx="752">
                  <c:v>0</c:v>
                </c:pt>
                <c:pt idx="753">
                  <c:v>5.1959515923726638E-3</c:v>
                </c:pt>
                <c:pt idx="754">
                  <c:v>0</c:v>
                </c:pt>
                <c:pt idx="755">
                  <c:v>0</c:v>
                </c:pt>
                <c:pt idx="756">
                  <c:v>-2.409160681035181E-3</c:v>
                </c:pt>
                <c:pt idx="757">
                  <c:v>0</c:v>
                </c:pt>
                <c:pt idx="758">
                  <c:v>0</c:v>
                </c:pt>
                <c:pt idx="759">
                  <c:v>6.7805075120588752E-3</c:v>
                </c:pt>
                <c:pt idx="760">
                  <c:v>0</c:v>
                </c:pt>
                <c:pt idx="761">
                  <c:v>0</c:v>
                </c:pt>
                <c:pt idx="762">
                  <c:v>-3.8767162657507928E-4</c:v>
                </c:pt>
                <c:pt idx="763">
                  <c:v>0</c:v>
                </c:pt>
                <c:pt idx="764">
                  <c:v>0</c:v>
                </c:pt>
                <c:pt idx="765">
                  <c:v>1.121678183498582E-2</c:v>
                </c:pt>
                <c:pt idx="766">
                  <c:v>0</c:v>
                </c:pt>
                <c:pt idx="767">
                  <c:v>0</c:v>
                </c:pt>
                <c:pt idx="768">
                  <c:v>8.1792284509988062E-3</c:v>
                </c:pt>
                <c:pt idx="769">
                  <c:v>0</c:v>
                </c:pt>
                <c:pt idx="770">
                  <c:v>0</c:v>
                </c:pt>
                <c:pt idx="771">
                  <c:v>4.5585998686771077E-3</c:v>
                </c:pt>
                <c:pt idx="772">
                  <c:v>0</c:v>
                </c:pt>
                <c:pt idx="773">
                  <c:v>0</c:v>
                </c:pt>
                <c:pt idx="774">
                  <c:v>1.748829776015621E-3</c:v>
                </c:pt>
                <c:pt idx="775">
                  <c:v>0</c:v>
                </c:pt>
                <c:pt idx="776">
                  <c:v>0</c:v>
                </c:pt>
                <c:pt idx="777">
                  <c:v>1.0983806746418219E-3</c:v>
                </c:pt>
                <c:pt idx="778">
                  <c:v>0</c:v>
                </c:pt>
                <c:pt idx="779">
                  <c:v>0</c:v>
                </c:pt>
                <c:pt idx="780">
                  <c:v>8.6778954769115967E-3</c:v>
                </c:pt>
                <c:pt idx="781">
                  <c:v>0</c:v>
                </c:pt>
                <c:pt idx="782">
                  <c:v>0</c:v>
                </c:pt>
                <c:pt idx="783">
                  <c:v>1.393852197657185E-3</c:v>
                </c:pt>
                <c:pt idx="784">
                  <c:v>0</c:v>
                </c:pt>
                <c:pt idx="785">
                  <c:v>0</c:v>
                </c:pt>
                <c:pt idx="786">
                  <c:v>7.9165341079500094E-3</c:v>
                </c:pt>
                <c:pt idx="787">
                  <c:v>0</c:v>
                </c:pt>
                <c:pt idx="788">
                  <c:v>0</c:v>
                </c:pt>
                <c:pt idx="789">
                  <c:v>7.1117100156356649E-3</c:v>
                </c:pt>
                <c:pt idx="790">
                  <c:v>0</c:v>
                </c:pt>
                <c:pt idx="791">
                  <c:v>0</c:v>
                </c:pt>
                <c:pt idx="792">
                  <c:v>-3.5010973651269459E-3</c:v>
                </c:pt>
                <c:pt idx="793">
                  <c:v>0</c:v>
                </c:pt>
                <c:pt idx="794">
                  <c:v>0</c:v>
                </c:pt>
                <c:pt idx="795">
                  <c:v>1.2841289071790579E-2</c:v>
                </c:pt>
                <c:pt idx="796">
                  <c:v>0</c:v>
                </c:pt>
                <c:pt idx="797">
                  <c:v>0</c:v>
                </c:pt>
                <c:pt idx="798">
                  <c:v>1.1649616444854689E-2</c:v>
                </c:pt>
                <c:pt idx="799">
                  <c:v>0</c:v>
                </c:pt>
                <c:pt idx="800">
                  <c:v>0</c:v>
                </c:pt>
                <c:pt idx="801">
                  <c:v>4.4899340248851054E-3</c:v>
                </c:pt>
                <c:pt idx="802">
                  <c:v>0</c:v>
                </c:pt>
                <c:pt idx="803">
                  <c:v>0</c:v>
                </c:pt>
                <c:pt idx="804">
                  <c:v>8.1331362646857273E-3</c:v>
                </c:pt>
                <c:pt idx="805">
                  <c:v>0</c:v>
                </c:pt>
                <c:pt idx="806">
                  <c:v>0</c:v>
                </c:pt>
                <c:pt idx="807">
                  <c:v>5.800014316593537E-3</c:v>
                </c:pt>
                <c:pt idx="808">
                  <c:v>0</c:v>
                </c:pt>
                <c:pt idx="809">
                  <c:v>0</c:v>
                </c:pt>
                <c:pt idx="810">
                  <c:v>3.233726725495796E-3</c:v>
                </c:pt>
                <c:pt idx="811">
                  <c:v>0</c:v>
                </c:pt>
                <c:pt idx="812">
                  <c:v>0</c:v>
                </c:pt>
                <c:pt idx="813">
                  <c:v>1.462343465763751E-3</c:v>
                </c:pt>
                <c:pt idx="814">
                  <c:v>0</c:v>
                </c:pt>
                <c:pt idx="815">
                  <c:v>0</c:v>
                </c:pt>
                <c:pt idx="816">
                  <c:v>5.8917986856350706E-3</c:v>
                </c:pt>
                <c:pt idx="817">
                  <c:v>0</c:v>
                </c:pt>
                <c:pt idx="818">
                  <c:v>0</c:v>
                </c:pt>
                <c:pt idx="819">
                  <c:v>3.0238880667262818E-3</c:v>
                </c:pt>
                <c:pt idx="820">
                  <c:v>0</c:v>
                </c:pt>
                <c:pt idx="821">
                  <c:v>0</c:v>
                </c:pt>
                <c:pt idx="822">
                  <c:v>6.0111537926921072E-3</c:v>
                </c:pt>
                <c:pt idx="823">
                  <c:v>0</c:v>
                </c:pt>
                <c:pt idx="824">
                  <c:v>0</c:v>
                </c:pt>
                <c:pt idx="825">
                  <c:v>4.9688879606063626E-3</c:v>
                </c:pt>
                <c:pt idx="826">
                  <c:v>0</c:v>
                </c:pt>
                <c:pt idx="827">
                  <c:v>0</c:v>
                </c:pt>
                <c:pt idx="828">
                  <c:v>4.2966311411722774E-3</c:v>
                </c:pt>
                <c:pt idx="829">
                  <c:v>0</c:v>
                </c:pt>
                <c:pt idx="830">
                  <c:v>0</c:v>
                </c:pt>
                <c:pt idx="831">
                  <c:v>5.0379298135500763E-3</c:v>
                </c:pt>
                <c:pt idx="832">
                  <c:v>0</c:v>
                </c:pt>
                <c:pt idx="833">
                  <c:v>0</c:v>
                </c:pt>
                <c:pt idx="834">
                  <c:v>8.2748871502641552E-3</c:v>
                </c:pt>
                <c:pt idx="835">
                  <c:v>0</c:v>
                </c:pt>
                <c:pt idx="836">
                  <c:v>0</c:v>
                </c:pt>
                <c:pt idx="837">
                  <c:v>1.0056600857215671E-2</c:v>
                </c:pt>
                <c:pt idx="838">
                  <c:v>0</c:v>
                </c:pt>
                <c:pt idx="839">
                  <c:v>0</c:v>
                </c:pt>
                <c:pt idx="840">
                  <c:v>6.9265386148780273E-3</c:v>
                </c:pt>
                <c:pt idx="841">
                  <c:v>0</c:v>
                </c:pt>
                <c:pt idx="842">
                  <c:v>0</c:v>
                </c:pt>
                <c:pt idx="843">
                  <c:v>6.9734292116119664E-3</c:v>
                </c:pt>
                <c:pt idx="844">
                  <c:v>0</c:v>
                </c:pt>
                <c:pt idx="845">
                  <c:v>0</c:v>
                </c:pt>
                <c:pt idx="846">
                  <c:v>7.2203591386846124E-3</c:v>
                </c:pt>
                <c:pt idx="847">
                  <c:v>0</c:v>
                </c:pt>
                <c:pt idx="848">
                  <c:v>0</c:v>
                </c:pt>
                <c:pt idx="849">
                  <c:v>1.8178319836182929E-3</c:v>
                </c:pt>
                <c:pt idx="850">
                  <c:v>0</c:v>
                </c:pt>
                <c:pt idx="851">
                  <c:v>0</c:v>
                </c:pt>
                <c:pt idx="852">
                  <c:v>5.4271060969615327E-3</c:v>
                </c:pt>
                <c:pt idx="853">
                  <c:v>0</c:v>
                </c:pt>
                <c:pt idx="854">
                  <c:v>0</c:v>
                </c:pt>
                <c:pt idx="855">
                  <c:v>6.7300894044732664E-3</c:v>
                </c:pt>
                <c:pt idx="856">
                  <c:v>0</c:v>
                </c:pt>
                <c:pt idx="857">
                  <c:v>0</c:v>
                </c:pt>
                <c:pt idx="858">
                  <c:v>8.8996647272795142E-3</c:v>
                </c:pt>
                <c:pt idx="859">
                  <c:v>0</c:v>
                </c:pt>
                <c:pt idx="860">
                  <c:v>0</c:v>
                </c:pt>
                <c:pt idx="861">
                  <c:v>4.4304689389935729E-3</c:v>
                </c:pt>
                <c:pt idx="862">
                  <c:v>0</c:v>
                </c:pt>
                <c:pt idx="863">
                  <c:v>0</c:v>
                </c:pt>
                <c:pt idx="864">
                  <c:v>-1.175154200803908E-2</c:v>
                </c:pt>
                <c:pt idx="865">
                  <c:v>0</c:v>
                </c:pt>
                <c:pt idx="866">
                  <c:v>0</c:v>
                </c:pt>
                <c:pt idx="867">
                  <c:v>-8.4843361544679877E-2</c:v>
                </c:pt>
                <c:pt idx="868">
                  <c:v>0</c:v>
                </c:pt>
                <c:pt idx="869">
                  <c:v>0</c:v>
                </c:pt>
                <c:pt idx="870">
                  <c:v>7.854483117045738E-2</c:v>
                </c:pt>
                <c:pt idx="871">
                  <c:v>0</c:v>
                </c:pt>
                <c:pt idx="872">
                  <c:v>0</c:v>
                </c:pt>
                <c:pt idx="873">
                  <c:v>9.6321327890086725E-3</c:v>
                </c:pt>
                <c:pt idx="874">
                  <c:v>0</c:v>
                </c:pt>
                <c:pt idx="875">
                  <c:v>0</c:v>
                </c:pt>
                <c:pt idx="876">
                  <c:v>1.5427919989693629E-2</c:v>
                </c:pt>
                <c:pt idx="877">
                  <c:v>0</c:v>
                </c:pt>
                <c:pt idx="878">
                  <c:v>0</c:v>
                </c:pt>
                <c:pt idx="879">
                  <c:v>1.707015904893705E-2</c:v>
                </c:pt>
                <c:pt idx="880">
                  <c:v>0</c:v>
                </c:pt>
                <c:pt idx="881">
                  <c:v>0</c:v>
                </c:pt>
                <c:pt idx="882">
                  <c:v>6.5669449139205242E-3</c:v>
                </c:pt>
                <c:pt idx="883">
                  <c:v>0</c:v>
                </c:pt>
                <c:pt idx="884">
                  <c:v>0</c:v>
                </c:pt>
                <c:pt idx="885">
                  <c:v>1.695694019812535E-2</c:v>
                </c:pt>
                <c:pt idx="886">
                  <c:v>0</c:v>
                </c:pt>
                <c:pt idx="887">
                  <c:v>0</c:v>
                </c:pt>
                <c:pt idx="888">
                  <c:v>-4.1033818498393453E-3</c:v>
                </c:pt>
                <c:pt idx="889">
                  <c:v>0</c:v>
                </c:pt>
                <c:pt idx="890">
                  <c:v>0</c:v>
                </c:pt>
                <c:pt idx="891">
                  <c:v>-1.4463397270680139E-3</c:v>
                </c:pt>
                <c:pt idx="892">
                  <c:v>0</c:v>
                </c:pt>
                <c:pt idx="893">
                  <c:v>0</c:v>
                </c:pt>
                <c:pt idx="894">
                  <c:v>6.3557817332571508E-3</c:v>
                </c:pt>
                <c:pt idx="895">
                  <c:v>0</c:v>
                </c:pt>
                <c:pt idx="896">
                  <c:v>0</c:v>
                </c:pt>
                <c:pt idx="897">
                  <c:v>0</c:v>
                </c:pt>
              </c:numCache>
            </c:numRef>
          </c:val>
          <c:extLst>
            <c:ext xmlns:c16="http://schemas.microsoft.com/office/drawing/2014/chart" uri="{C3380CC4-5D6E-409C-BE32-E72D297353CC}">
              <c16:uniqueId val="{00000000-5919-4B4D-88A3-5CDE616B5E8F}"/>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GDP'!$A$6:$A$905</c:f>
              <c:numCache>
                <c:formatCode>m/d/yy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'ISM Manufacturing vs GDP'!$B$6:$B$905</c:f>
              <c:numCache>
                <c:formatCode>0.0</c:formatCode>
                <c:ptCount val="900"/>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pt idx="888">
                  <c:v>57.6</c:v>
                </c:pt>
                <c:pt idx="889">
                  <c:v>58.6</c:v>
                </c:pt>
                <c:pt idx="890">
                  <c:v>57.1</c:v>
                </c:pt>
                <c:pt idx="891">
                  <c:v>55.4</c:v>
                </c:pt>
                <c:pt idx="892">
                  <c:v>56.1</c:v>
                </c:pt>
                <c:pt idx="893">
                  <c:v>53</c:v>
                </c:pt>
                <c:pt idx="894">
                  <c:v>52.8</c:v>
                </c:pt>
                <c:pt idx="895">
                  <c:v>52.8</c:v>
                </c:pt>
                <c:pt idx="896">
                  <c:v>50.9</c:v>
                </c:pt>
                <c:pt idx="897">
                  <c:v>50.2</c:v>
                </c:pt>
              </c:numCache>
            </c:numRef>
          </c:val>
          <c:smooth val="0"/>
          <c:extLst>
            <c:ext xmlns:c16="http://schemas.microsoft.com/office/drawing/2014/chart" uri="{C3380CC4-5D6E-409C-BE32-E72D297353CC}">
              <c16:uniqueId val="{00000001-5919-4B4D-88A3-5CDE616B5E8F}"/>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ax val="44774"/>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2.5000000000000001E-2"/>
          <c:min val="-2.5000000000000001E-2"/>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GDP'!$E$5</c:f>
              <c:strCache>
                <c:ptCount val="1"/>
                <c:pt idx="0">
                  <c:v>GDP growth q/q % (annualised)</c:v>
                </c:pt>
              </c:strCache>
            </c:strRef>
          </c:tx>
          <c:spPr>
            <a:solidFill>
              <a:schemeClr val="accent2"/>
            </a:solidFill>
            <a:ln>
              <a:noFill/>
              <a:prstDash val="solid"/>
            </a:ln>
          </c:spPr>
          <c:invertIfNegative val="0"/>
          <c:cat>
            <c:numRef>
              <c:f>'ISM Manufacturing vs GDP'!$A$6:$A$905</c:f>
              <c:numCache>
                <c:formatCode>m/d/yy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'ISM Manufacturing vs GDP'!$E$6:$E$905</c:f>
              <c:numCache>
                <c:formatCode>0.00%</c:formatCode>
                <c:ptCount val="900"/>
                <c:pt idx="0">
                  <c:v>6.1539249051736133E-2</c:v>
                </c:pt>
                <c:pt idx="1">
                  <c:v>0</c:v>
                </c:pt>
                <c:pt idx="2">
                  <c:v>0</c:v>
                </c:pt>
                <c:pt idx="3">
                  <c:v>6.768013659057992E-2</c:v>
                </c:pt>
                <c:pt idx="4">
                  <c:v>0</c:v>
                </c:pt>
                <c:pt idx="5">
                  <c:v>0</c:v>
                </c:pt>
                <c:pt idx="6">
                  <c:v>2.3114910387200819E-2</c:v>
                </c:pt>
                <c:pt idx="7">
                  <c:v>0</c:v>
                </c:pt>
                <c:pt idx="8">
                  <c:v>0</c:v>
                </c:pt>
                <c:pt idx="9">
                  <c:v>4.4759796419990838E-3</c:v>
                </c:pt>
                <c:pt idx="10">
                  <c:v>0</c:v>
                </c:pt>
                <c:pt idx="11">
                  <c:v>0</c:v>
                </c:pt>
                <c:pt idx="12">
                  <c:v>-5.3989047075999941E-2</c:v>
                </c:pt>
                <c:pt idx="13">
                  <c:v>0</c:v>
                </c:pt>
                <c:pt idx="14">
                  <c:v>0</c:v>
                </c:pt>
                <c:pt idx="15">
                  <c:v>-1.357438589464066E-2</c:v>
                </c:pt>
                <c:pt idx="16">
                  <c:v>0</c:v>
                </c:pt>
                <c:pt idx="17">
                  <c:v>0</c:v>
                </c:pt>
                <c:pt idx="18">
                  <c:v>4.1940944830040523E-2</c:v>
                </c:pt>
                <c:pt idx="19">
                  <c:v>0</c:v>
                </c:pt>
                <c:pt idx="20">
                  <c:v>0</c:v>
                </c:pt>
                <c:pt idx="21">
                  <c:v>-3.3150435372567788E-2</c:v>
                </c:pt>
                <c:pt idx="22">
                  <c:v>0</c:v>
                </c:pt>
                <c:pt idx="23">
                  <c:v>0</c:v>
                </c:pt>
                <c:pt idx="24">
                  <c:v>0.16671651982232771</c:v>
                </c:pt>
                <c:pt idx="25">
                  <c:v>0</c:v>
                </c:pt>
                <c:pt idx="26">
                  <c:v>0</c:v>
                </c:pt>
                <c:pt idx="27">
                  <c:v>0.1276875822943975</c:v>
                </c:pt>
                <c:pt idx="28">
                  <c:v>0</c:v>
                </c:pt>
                <c:pt idx="29">
                  <c:v>0</c:v>
                </c:pt>
                <c:pt idx="30">
                  <c:v>0.16376987446083291</c:v>
                </c:pt>
                <c:pt idx="31">
                  <c:v>0</c:v>
                </c:pt>
                <c:pt idx="32">
                  <c:v>0</c:v>
                </c:pt>
                <c:pt idx="33">
                  <c:v>7.8819251391700762E-2</c:v>
                </c:pt>
                <c:pt idx="34">
                  <c:v>0</c:v>
                </c:pt>
                <c:pt idx="35">
                  <c:v>0</c:v>
                </c:pt>
                <c:pt idx="36">
                  <c:v>5.5443162744754693E-2</c:v>
                </c:pt>
                <c:pt idx="37">
                  <c:v>0</c:v>
                </c:pt>
                <c:pt idx="38">
                  <c:v>0</c:v>
                </c:pt>
                <c:pt idx="39">
                  <c:v>7.1130687272042525E-2</c:v>
                </c:pt>
                <c:pt idx="40">
                  <c:v>0</c:v>
                </c:pt>
                <c:pt idx="41">
                  <c:v>0</c:v>
                </c:pt>
                <c:pt idx="42">
                  <c:v>8.5023780127983395E-2</c:v>
                </c:pt>
                <c:pt idx="43">
                  <c:v>0</c:v>
                </c:pt>
                <c:pt idx="44">
                  <c:v>0</c:v>
                </c:pt>
                <c:pt idx="45">
                  <c:v>8.8391316328653158E-3</c:v>
                </c:pt>
                <c:pt idx="46">
                  <c:v>0</c:v>
                </c:pt>
                <c:pt idx="47">
                  <c:v>0</c:v>
                </c:pt>
                <c:pt idx="48">
                  <c:v>4.3431328919264052E-2</c:v>
                </c:pt>
                <c:pt idx="49">
                  <c:v>0</c:v>
                </c:pt>
                <c:pt idx="50">
                  <c:v>0</c:v>
                </c:pt>
                <c:pt idx="51">
                  <c:v>8.6437452032444018E-3</c:v>
                </c:pt>
                <c:pt idx="52">
                  <c:v>0</c:v>
                </c:pt>
                <c:pt idx="53">
                  <c:v>0</c:v>
                </c:pt>
                <c:pt idx="54">
                  <c:v>2.918811561848789E-2</c:v>
                </c:pt>
                <c:pt idx="55">
                  <c:v>0</c:v>
                </c:pt>
                <c:pt idx="56">
                  <c:v>0</c:v>
                </c:pt>
                <c:pt idx="57">
                  <c:v>0.13798313070477031</c:v>
                </c:pt>
                <c:pt idx="58">
                  <c:v>0</c:v>
                </c:pt>
                <c:pt idx="59">
                  <c:v>0</c:v>
                </c:pt>
                <c:pt idx="60">
                  <c:v>7.6453744115379418E-2</c:v>
                </c:pt>
                <c:pt idx="61">
                  <c:v>0</c:v>
                </c:pt>
                <c:pt idx="62">
                  <c:v>0</c:v>
                </c:pt>
                <c:pt idx="63">
                  <c:v>3.1277831399421967E-2</c:v>
                </c:pt>
                <c:pt idx="64">
                  <c:v>0</c:v>
                </c:pt>
                <c:pt idx="65">
                  <c:v>0</c:v>
                </c:pt>
                <c:pt idx="66">
                  <c:v>-2.2317829566265272E-2</c:v>
                </c:pt>
                <c:pt idx="67">
                  <c:v>0</c:v>
                </c:pt>
                <c:pt idx="68">
                  <c:v>0</c:v>
                </c:pt>
                <c:pt idx="69">
                  <c:v>-5.9196242822145077E-2</c:v>
                </c:pt>
                <c:pt idx="70">
                  <c:v>0</c:v>
                </c:pt>
                <c:pt idx="71">
                  <c:v>0</c:v>
                </c:pt>
                <c:pt idx="72">
                  <c:v>-1.8984287809732381E-2</c:v>
                </c:pt>
                <c:pt idx="73">
                  <c:v>0</c:v>
                </c:pt>
                <c:pt idx="74">
                  <c:v>0</c:v>
                </c:pt>
                <c:pt idx="75">
                  <c:v>4.3668205818458983E-3</c:v>
                </c:pt>
                <c:pt idx="76">
                  <c:v>0</c:v>
                </c:pt>
                <c:pt idx="77">
                  <c:v>0</c:v>
                </c:pt>
                <c:pt idx="78">
                  <c:v>4.5944882715464493E-2</c:v>
                </c:pt>
                <c:pt idx="79">
                  <c:v>0</c:v>
                </c:pt>
                <c:pt idx="80">
                  <c:v>0</c:v>
                </c:pt>
                <c:pt idx="81">
                  <c:v>8.0594812306759467E-2</c:v>
                </c:pt>
                <c:pt idx="82">
                  <c:v>0</c:v>
                </c:pt>
                <c:pt idx="83">
                  <c:v>0</c:v>
                </c:pt>
                <c:pt idx="84">
                  <c:v>0.11923810308548791</c:v>
                </c:pt>
                <c:pt idx="85">
                  <c:v>0</c:v>
                </c:pt>
                <c:pt idx="86">
                  <c:v>0</c:v>
                </c:pt>
                <c:pt idx="87">
                  <c:v>6.669418000707128E-2</c:v>
                </c:pt>
                <c:pt idx="88">
                  <c:v>0</c:v>
                </c:pt>
                <c:pt idx="89">
                  <c:v>0</c:v>
                </c:pt>
                <c:pt idx="90">
                  <c:v>5.5122708699020251E-2</c:v>
                </c:pt>
                <c:pt idx="91">
                  <c:v>0</c:v>
                </c:pt>
                <c:pt idx="92">
                  <c:v>0</c:v>
                </c:pt>
                <c:pt idx="93">
                  <c:v>2.4230252975287799E-2</c:v>
                </c:pt>
                <c:pt idx="94">
                  <c:v>0</c:v>
                </c:pt>
                <c:pt idx="95">
                  <c:v>0</c:v>
                </c:pt>
                <c:pt idx="96">
                  <c:v>-1.5444949199477359E-2</c:v>
                </c:pt>
                <c:pt idx="97">
                  <c:v>0</c:v>
                </c:pt>
                <c:pt idx="98">
                  <c:v>0</c:v>
                </c:pt>
                <c:pt idx="99">
                  <c:v>3.3464720861821728E-2</c:v>
                </c:pt>
                <c:pt idx="100">
                  <c:v>0</c:v>
                </c:pt>
                <c:pt idx="101">
                  <c:v>0</c:v>
                </c:pt>
                <c:pt idx="102">
                  <c:v>-3.588743913787829E-3</c:v>
                </c:pt>
                <c:pt idx="103">
                  <c:v>0</c:v>
                </c:pt>
                <c:pt idx="104">
                  <c:v>0</c:v>
                </c:pt>
                <c:pt idx="105">
                  <c:v>6.7477789695216561E-2</c:v>
                </c:pt>
                <c:pt idx="106">
                  <c:v>0</c:v>
                </c:pt>
                <c:pt idx="107">
                  <c:v>0</c:v>
                </c:pt>
                <c:pt idx="108">
                  <c:v>2.5858681450808829E-2</c:v>
                </c:pt>
                <c:pt idx="109">
                  <c:v>0</c:v>
                </c:pt>
                <c:pt idx="110">
                  <c:v>0</c:v>
                </c:pt>
                <c:pt idx="111">
                  <c:v>-8.734679818856006E-3</c:v>
                </c:pt>
                <c:pt idx="112">
                  <c:v>0</c:v>
                </c:pt>
                <c:pt idx="113">
                  <c:v>0</c:v>
                </c:pt>
                <c:pt idx="114">
                  <c:v>3.9780771930417069E-2</c:v>
                </c:pt>
                <c:pt idx="115">
                  <c:v>0</c:v>
                </c:pt>
                <c:pt idx="116">
                  <c:v>0</c:v>
                </c:pt>
                <c:pt idx="117">
                  <c:v>-4.0733759741440001E-2</c:v>
                </c:pt>
                <c:pt idx="118">
                  <c:v>0</c:v>
                </c:pt>
                <c:pt idx="119">
                  <c:v>0</c:v>
                </c:pt>
                <c:pt idx="120">
                  <c:v>-9.984529734545633E-2</c:v>
                </c:pt>
                <c:pt idx="121">
                  <c:v>0</c:v>
                </c:pt>
                <c:pt idx="122">
                  <c:v>0</c:v>
                </c:pt>
                <c:pt idx="123">
                  <c:v>2.654937463692297E-2</c:v>
                </c:pt>
                <c:pt idx="124">
                  <c:v>0</c:v>
                </c:pt>
                <c:pt idx="125">
                  <c:v>0</c:v>
                </c:pt>
                <c:pt idx="126">
                  <c:v>9.5789063668671348E-2</c:v>
                </c:pt>
                <c:pt idx="127">
                  <c:v>0</c:v>
                </c:pt>
                <c:pt idx="128">
                  <c:v>0</c:v>
                </c:pt>
                <c:pt idx="129">
                  <c:v>9.6855862537051252E-2</c:v>
                </c:pt>
                <c:pt idx="130">
                  <c:v>0</c:v>
                </c:pt>
                <c:pt idx="131">
                  <c:v>0</c:v>
                </c:pt>
                <c:pt idx="132">
                  <c:v>7.9021349466726676E-2</c:v>
                </c:pt>
                <c:pt idx="133">
                  <c:v>0</c:v>
                </c:pt>
                <c:pt idx="134">
                  <c:v>0</c:v>
                </c:pt>
                <c:pt idx="135">
                  <c:v>9.3304390916545632E-2</c:v>
                </c:pt>
                <c:pt idx="136">
                  <c:v>0</c:v>
                </c:pt>
                <c:pt idx="137">
                  <c:v>0</c:v>
                </c:pt>
                <c:pt idx="138">
                  <c:v>2.8254023082616708E-3</c:v>
                </c:pt>
                <c:pt idx="139">
                  <c:v>0</c:v>
                </c:pt>
                <c:pt idx="140">
                  <c:v>0</c:v>
                </c:pt>
                <c:pt idx="141">
                  <c:v>1.144435183103387E-2</c:v>
                </c:pt>
                <c:pt idx="142">
                  <c:v>0</c:v>
                </c:pt>
                <c:pt idx="143">
                  <c:v>0</c:v>
                </c:pt>
                <c:pt idx="144">
                  <c:v>9.298558243454158E-2</c:v>
                </c:pt>
                <c:pt idx="145">
                  <c:v>0</c:v>
                </c:pt>
                <c:pt idx="146">
                  <c:v>0</c:v>
                </c:pt>
                <c:pt idx="147">
                  <c:v>-2.138920017185875E-2</c:v>
                </c:pt>
                <c:pt idx="148">
                  <c:v>0</c:v>
                </c:pt>
                <c:pt idx="149">
                  <c:v>0</c:v>
                </c:pt>
                <c:pt idx="150">
                  <c:v>1.9721040613348121E-2</c:v>
                </c:pt>
                <c:pt idx="151">
                  <c:v>0</c:v>
                </c:pt>
                <c:pt idx="152">
                  <c:v>0</c:v>
                </c:pt>
                <c:pt idx="153">
                  <c:v>-5.0356287283370382E-2</c:v>
                </c:pt>
                <c:pt idx="154">
                  <c:v>0</c:v>
                </c:pt>
                <c:pt idx="155">
                  <c:v>0</c:v>
                </c:pt>
                <c:pt idx="156">
                  <c:v>2.7270711035208169E-2</c:v>
                </c:pt>
                <c:pt idx="157">
                  <c:v>0</c:v>
                </c:pt>
                <c:pt idx="158">
                  <c:v>0</c:v>
                </c:pt>
                <c:pt idx="159">
                  <c:v>6.9645786784463759E-2</c:v>
                </c:pt>
                <c:pt idx="160">
                  <c:v>0</c:v>
                </c:pt>
                <c:pt idx="161">
                  <c:v>0</c:v>
                </c:pt>
                <c:pt idx="162">
                  <c:v>7.9022797586295823E-2</c:v>
                </c:pt>
                <c:pt idx="163">
                  <c:v>0</c:v>
                </c:pt>
                <c:pt idx="164">
                  <c:v>0</c:v>
                </c:pt>
                <c:pt idx="165">
                  <c:v>8.0781782598194907E-2</c:v>
                </c:pt>
                <c:pt idx="166">
                  <c:v>0</c:v>
                </c:pt>
                <c:pt idx="167">
                  <c:v>0</c:v>
                </c:pt>
                <c:pt idx="168">
                  <c:v>7.3277593508693117E-2</c:v>
                </c:pt>
                <c:pt idx="169">
                  <c:v>0</c:v>
                </c:pt>
                <c:pt idx="170">
                  <c:v>0</c:v>
                </c:pt>
                <c:pt idx="171">
                  <c:v>3.6639476329429772E-2</c:v>
                </c:pt>
                <c:pt idx="172">
                  <c:v>0</c:v>
                </c:pt>
                <c:pt idx="173">
                  <c:v>0</c:v>
                </c:pt>
                <c:pt idx="174">
                  <c:v>5.0053507783781807E-2</c:v>
                </c:pt>
                <c:pt idx="175">
                  <c:v>0</c:v>
                </c:pt>
                <c:pt idx="176">
                  <c:v>0</c:v>
                </c:pt>
                <c:pt idx="177">
                  <c:v>1.3221111225523609E-2</c:v>
                </c:pt>
                <c:pt idx="178">
                  <c:v>0</c:v>
                </c:pt>
                <c:pt idx="179">
                  <c:v>0</c:v>
                </c:pt>
                <c:pt idx="180">
                  <c:v>4.4383110795709342E-2</c:v>
                </c:pt>
                <c:pt idx="181">
                  <c:v>0</c:v>
                </c:pt>
                <c:pt idx="182">
                  <c:v>0</c:v>
                </c:pt>
                <c:pt idx="183">
                  <c:v>4.5646019606860877E-2</c:v>
                </c:pt>
                <c:pt idx="184">
                  <c:v>0</c:v>
                </c:pt>
                <c:pt idx="185">
                  <c:v>0</c:v>
                </c:pt>
                <c:pt idx="186">
                  <c:v>9.0879981544722765E-2</c:v>
                </c:pt>
                <c:pt idx="187">
                  <c:v>0</c:v>
                </c:pt>
                <c:pt idx="188">
                  <c:v>0</c:v>
                </c:pt>
                <c:pt idx="189">
                  <c:v>2.6483115193417731E-2</c:v>
                </c:pt>
                <c:pt idx="190">
                  <c:v>0</c:v>
                </c:pt>
                <c:pt idx="191">
                  <c:v>0</c:v>
                </c:pt>
                <c:pt idx="192">
                  <c:v>8.7034600081078217E-2</c:v>
                </c:pt>
                <c:pt idx="193">
                  <c:v>0</c:v>
                </c:pt>
                <c:pt idx="194">
                  <c:v>0</c:v>
                </c:pt>
                <c:pt idx="195">
                  <c:v>4.426572835975362E-2</c:v>
                </c:pt>
                <c:pt idx="196">
                  <c:v>0</c:v>
                </c:pt>
                <c:pt idx="197">
                  <c:v>0</c:v>
                </c:pt>
                <c:pt idx="198">
                  <c:v>6.3971809202924224E-2</c:v>
                </c:pt>
                <c:pt idx="199">
                  <c:v>0</c:v>
                </c:pt>
                <c:pt idx="200">
                  <c:v>0</c:v>
                </c:pt>
                <c:pt idx="201">
                  <c:v>1.2412233383173101E-2</c:v>
                </c:pt>
                <c:pt idx="202">
                  <c:v>0</c:v>
                </c:pt>
                <c:pt idx="203">
                  <c:v>0</c:v>
                </c:pt>
                <c:pt idx="204">
                  <c:v>0.10036021002518369</c:v>
                </c:pt>
                <c:pt idx="205">
                  <c:v>0</c:v>
                </c:pt>
                <c:pt idx="206">
                  <c:v>0</c:v>
                </c:pt>
                <c:pt idx="207">
                  <c:v>5.1497573394729379E-2</c:v>
                </c:pt>
                <c:pt idx="208">
                  <c:v>0</c:v>
                </c:pt>
                <c:pt idx="209">
                  <c:v>0</c:v>
                </c:pt>
                <c:pt idx="210">
                  <c:v>9.1940002828739154E-2</c:v>
                </c:pt>
                <c:pt idx="211">
                  <c:v>0</c:v>
                </c:pt>
                <c:pt idx="212">
                  <c:v>0</c:v>
                </c:pt>
                <c:pt idx="213">
                  <c:v>9.5395986872523153E-2</c:v>
                </c:pt>
                <c:pt idx="214">
                  <c:v>0</c:v>
                </c:pt>
                <c:pt idx="215">
                  <c:v>0</c:v>
                </c:pt>
                <c:pt idx="216">
                  <c:v>0.100982479057544</c:v>
                </c:pt>
                <c:pt idx="217">
                  <c:v>0</c:v>
                </c:pt>
                <c:pt idx="218">
                  <c:v>0</c:v>
                </c:pt>
                <c:pt idx="219">
                  <c:v>1.373425320265032E-2</c:v>
                </c:pt>
                <c:pt idx="220">
                  <c:v>0</c:v>
                </c:pt>
                <c:pt idx="221">
                  <c:v>0</c:v>
                </c:pt>
                <c:pt idx="222">
                  <c:v>3.4308985871634563E-2</c:v>
                </c:pt>
                <c:pt idx="223">
                  <c:v>0</c:v>
                </c:pt>
                <c:pt idx="224">
                  <c:v>0</c:v>
                </c:pt>
                <c:pt idx="225">
                  <c:v>3.3222338325639138E-2</c:v>
                </c:pt>
                <c:pt idx="226">
                  <c:v>0</c:v>
                </c:pt>
                <c:pt idx="227">
                  <c:v>0</c:v>
                </c:pt>
                <c:pt idx="228">
                  <c:v>3.5895409464262729E-2</c:v>
                </c:pt>
                <c:pt idx="229">
                  <c:v>0</c:v>
                </c:pt>
                <c:pt idx="230">
                  <c:v>0</c:v>
                </c:pt>
                <c:pt idx="231">
                  <c:v>2.4541678795020339E-3</c:v>
                </c:pt>
                <c:pt idx="232">
                  <c:v>0</c:v>
                </c:pt>
                <c:pt idx="233">
                  <c:v>0</c:v>
                </c:pt>
                <c:pt idx="234">
                  <c:v>3.8385319245969551E-2</c:v>
                </c:pt>
                <c:pt idx="235">
                  <c:v>0</c:v>
                </c:pt>
                <c:pt idx="236">
                  <c:v>0</c:v>
                </c:pt>
                <c:pt idx="237">
                  <c:v>3.0503528184631978E-2</c:v>
                </c:pt>
                <c:pt idx="238">
                  <c:v>0</c:v>
                </c:pt>
                <c:pt idx="239">
                  <c:v>0</c:v>
                </c:pt>
                <c:pt idx="240">
                  <c:v>8.4110145813841353E-2</c:v>
                </c:pt>
                <c:pt idx="241">
                  <c:v>0</c:v>
                </c:pt>
                <c:pt idx="242">
                  <c:v>0</c:v>
                </c:pt>
                <c:pt idx="243">
                  <c:v>6.852565923772147E-2</c:v>
                </c:pt>
                <c:pt idx="244">
                  <c:v>0</c:v>
                </c:pt>
                <c:pt idx="245">
                  <c:v>0</c:v>
                </c:pt>
                <c:pt idx="246">
                  <c:v>3.1360425530983838E-2</c:v>
                </c:pt>
                <c:pt idx="247">
                  <c:v>0</c:v>
                </c:pt>
                <c:pt idx="248">
                  <c:v>0</c:v>
                </c:pt>
                <c:pt idx="249">
                  <c:v>1.5825865664408582E-2</c:v>
                </c:pt>
                <c:pt idx="250">
                  <c:v>0</c:v>
                </c:pt>
                <c:pt idx="251">
                  <c:v>0</c:v>
                </c:pt>
                <c:pt idx="252">
                  <c:v>6.4089767847923085E-2</c:v>
                </c:pt>
                <c:pt idx="253">
                  <c:v>0</c:v>
                </c:pt>
                <c:pt idx="254">
                  <c:v>0</c:v>
                </c:pt>
                <c:pt idx="255">
                  <c:v>1.221537317702515E-2</c:v>
                </c:pt>
                <c:pt idx="256">
                  <c:v>0</c:v>
                </c:pt>
                <c:pt idx="257">
                  <c:v>0</c:v>
                </c:pt>
                <c:pt idx="258">
                  <c:v>2.6683490197652041E-2</c:v>
                </c:pt>
                <c:pt idx="259">
                  <c:v>0</c:v>
                </c:pt>
                <c:pt idx="260">
                  <c:v>0</c:v>
                </c:pt>
                <c:pt idx="261">
                  <c:v>-1.9365539313737409E-2</c:v>
                </c:pt>
                <c:pt idx="262">
                  <c:v>0</c:v>
                </c:pt>
                <c:pt idx="263">
                  <c:v>0</c:v>
                </c:pt>
                <c:pt idx="264">
                  <c:v>-5.9256150066525626E-3</c:v>
                </c:pt>
                <c:pt idx="265">
                  <c:v>0</c:v>
                </c:pt>
                <c:pt idx="266">
                  <c:v>0</c:v>
                </c:pt>
                <c:pt idx="267">
                  <c:v>5.6892979569385096E-3</c:v>
                </c:pt>
                <c:pt idx="268">
                  <c:v>0</c:v>
                </c:pt>
                <c:pt idx="269">
                  <c:v>0</c:v>
                </c:pt>
                <c:pt idx="270">
                  <c:v>3.7374724507416517E-2</c:v>
                </c:pt>
                <c:pt idx="271">
                  <c:v>0</c:v>
                </c:pt>
                <c:pt idx="272">
                  <c:v>0</c:v>
                </c:pt>
                <c:pt idx="273">
                  <c:v>-4.2181388825872079E-2</c:v>
                </c:pt>
                <c:pt idx="274">
                  <c:v>0</c:v>
                </c:pt>
                <c:pt idx="275">
                  <c:v>0</c:v>
                </c:pt>
                <c:pt idx="276">
                  <c:v>0.1131463651735802</c:v>
                </c:pt>
                <c:pt idx="277">
                  <c:v>0</c:v>
                </c:pt>
                <c:pt idx="278">
                  <c:v>0</c:v>
                </c:pt>
                <c:pt idx="279">
                  <c:v>2.1821124394593161E-2</c:v>
                </c:pt>
                <c:pt idx="280">
                  <c:v>0</c:v>
                </c:pt>
                <c:pt idx="281">
                  <c:v>0</c:v>
                </c:pt>
                <c:pt idx="282">
                  <c:v>3.3327282382066732E-2</c:v>
                </c:pt>
                <c:pt idx="283">
                  <c:v>0</c:v>
                </c:pt>
                <c:pt idx="284">
                  <c:v>0</c:v>
                </c:pt>
                <c:pt idx="285">
                  <c:v>9.464762427640272E-3</c:v>
                </c:pt>
                <c:pt idx="286">
                  <c:v>0</c:v>
                </c:pt>
                <c:pt idx="287">
                  <c:v>0</c:v>
                </c:pt>
                <c:pt idx="288">
                  <c:v>7.5612407343295995E-2</c:v>
                </c:pt>
                <c:pt idx="289">
                  <c:v>0</c:v>
                </c:pt>
                <c:pt idx="290">
                  <c:v>0</c:v>
                </c:pt>
                <c:pt idx="291">
                  <c:v>9.3929053762295656E-2</c:v>
                </c:pt>
                <c:pt idx="292">
                  <c:v>0</c:v>
                </c:pt>
                <c:pt idx="293">
                  <c:v>0</c:v>
                </c:pt>
                <c:pt idx="294">
                  <c:v>3.8313766779282547E-2</c:v>
                </c:pt>
                <c:pt idx="295">
                  <c:v>0</c:v>
                </c:pt>
                <c:pt idx="296">
                  <c:v>0</c:v>
                </c:pt>
                <c:pt idx="297">
                  <c:v>6.8679494830585552E-2</c:v>
                </c:pt>
                <c:pt idx="298">
                  <c:v>0</c:v>
                </c:pt>
                <c:pt idx="299">
                  <c:v>0</c:v>
                </c:pt>
                <c:pt idx="300">
                  <c:v>0.1027280596009803</c:v>
                </c:pt>
                <c:pt idx="301">
                  <c:v>0</c:v>
                </c:pt>
                <c:pt idx="302">
                  <c:v>0</c:v>
                </c:pt>
                <c:pt idx="303">
                  <c:v>4.4262787966369732E-2</c:v>
                </c:pt>
                <c:pt idx="304">
                  <c:v>0</c:v>
                </c:pt>
                <c:pt idx="305">
                  <c:v>0</c:v>
                </c:pt>
                <c:pt idx="306">
                  <c:v>-2.0870580913895931E-2</c:v>
                </c:pt>
                <c:pt idx="307">
                  <c:v>0</c:v>
                </c:pt>
                <c:pt idx="308">
                  <c:v>0</c:v>
                </c:pt>
                <c:pt idx="309">
                  <c:v>3.8512677530483819E-2</c:v>
                </c:pt>
                <c:pt idx="310">
                  <c:v>0</c:v>
                </c:pt>
                <c:pt idx="311">
                  <c:v>0</c:v>
                </c:pt>
                <c:pt idx="312">
                  <c:v>-3.3949914388930691E-2</c:v>
                </c:pt>
                <c:pt idx="313">
                  <c:v>0</c:v>
                </c:pt>
                <c:pt idx="314">
                  <c:v>0</c:v>
                </c:pt>
                <c:pt idx="315">
                  <c:v>9.5412788260365033E-3</c:v>
                </c:pt>
                <c:pt idx="316">
                  <c:v>0</c:v>
                </c:pt>
                <c:pt idx="317">
                  <c:v>0</c:v>
                </c:pt>
                <c:pt idx="318">
                  <c:v>-3.7273103393761782E-2</c:v>
                </c:pt>
                <c:pt idx="319">
                  <c:v>0</c:v>
                </c:pt>
                <c:pt idx="320">
                  <c:v>0</c:v>
                </c:pt>
                <c:pt idx="321">
                  <c:v>-1.5435473022839759E-2</c:v>
                </c:pt>
                <c:pt idx="322">
                  <c:v>0</c:v>
                </c:pt>
                <c:pt idx="323">
                  <c:v>0</c:v>
                </c:pt>
                <c:pt idx="324">
                  <c:v>-4.7809557156305638E-2</c:v>
                </c:pt>
                <c:pt idx="325">
                  <c:v>0</c:v>
                </c:pt>
                <c:pt idx="326">
                  <c:v>0</c:v>
                </c:pt>
                <c:pt idx="327">
                  <c:v>2.888924771416268E-2</c:v>
                </c:pt>
                <c:pt idx="328">
                  <c:v>0</c:v>
                </c:pt>
                <c:pt idx="329">
                  <c:v>0</c:v>
                </c:pt>
                <c:pt idx="330">
                  <c:v>7.0244074865320139E-2</c:v>
                </c:pt>
                <c:pt idx="331">
                  <c:v>0</c:v>
                </c:pt>
                <c:pt idx="332">
                  <c:v>0</c:v>
                </c:pt>
                <c:pt idx="333">
                  <c:v>5.4958641008029607E-2</c:v>
                </c:pt>
                <c:pt idx="334">
                  <c:v>0</c:v>
                </c:pt>
                <c:pt idx="335">
                  <c:v>0</c:v>
                </c:pt>
                <c:pt idx="336">
                  <c:v>9.3030301011741479E-2</c:v>
                </c:pt>
                <c:pt idx="337">
                  <c:v>0</c:v>
                </c:pt>
                <c:pt idx="338">
                  <c:v>0</c:v>
                </c:pt>
                <c:pt idx="339">
                  <c:v>2.9672595741234709E-2</c:v>
                </c:pt>
                <c:pt idx="340">
                  <c:v>0</c:v>
                </c:pt>
                <c:pt idx="341">
                  <c:v>0</c:v>
                </c:pt>
                <c:pt idx="342">
                  <c:v>2.2129539098495469E-2</c:v>
                </c:pt>
                <c:pt idx="343">
                  <c:v>0</c:v>
                </c:pt>
                <c:pt idx="344">
                  <c:v>0</c:v>
                </c:pt>
                <c:pt idx="345">
                  <c:v>2.931081062144569E-2</c:v>
                </c:pt>
                <c:pt idx="346">
                  <c:v>0</c:v>
                </c:pt>
                <c:pt idx="347">
                  <c:v>0</c:v>
                </c:pt>
                <c:pt idx="348">
                  <c:v>4.8103502453763942E-2</c:v>
                </c:pt>
                <c:pt idx="349">
                  <c:v>0</c:v>
                </c:pt>
                <c:pt idx="350">
                  <c:v>0</c:v>
                </c:pt>
                <c:pt idx="351">
                  <c:v>8.0061803046076241E-2</c:v>
                </c:pt>
                <c:pt idx="352">
                  <c:v>0</c:v>
                </c:pt>
                <c:pt idx="353">
                  <c:v>0</c:v>
                </c:pt>
                <c:pt idx="354">
                  <c:v>7.4151259847902606E-2</c:v>
                </c:pt>
                <c:pt idx="355">
                  <c:v>0</c:v>
                </c:pt>
                <c:pt idx="356">
                  <c:v>0</c:v>
                </c:pt>
                <c:pt idx="357">
                  <c:v>8.7433743543918752E-5</c:v>
                </c:pt>
                <c:pt idx="358">
                  <c:v>0</c:v>
                </c:pt>
                <c:pt idx="359">
                  <c:v>0</c:v>
                </c:pt>
                <c:pt idx="360">
                  <c:v>1.282777891271847E-2</c:v>
                </c:pt>
                <c:pt idx="361">
                  <c:v>0</c:v>
                </c:pt>
                <c:pt idx="362">
                  <c:v>0</c:v>
                </c:pt>
                <c:pt idx="363">
                  <c:v>0.16376340193805031</c:v>
                </c:pt>
                <c:pt idx="364">
                  <c:v>0</c:v>
                </c:pt>
                <c:pt idx="365">
                  <c:v>0</c:v>
                </c:pt>
                <c:pt idx="366">
                  <c:v>4.0831400694179898E-2</c:v>
                </c:pt>
                <c:pt idx="367">
                  <c:v>0</c:v>
                </c:pt>
                <c:pt idx="368">
                  <c:v>0</c:v>
                </c:pt>
                <c:pt idx="369">
                  <c:v>5.4859501505211572E-2</c:v>
                </c:pt>
                <c:pt idx="370">
                  <c:v>0</c:v>
                </c:pt>
                <c:pt idx="371">
                  <c:v>0</c:v>
                </c:pt>
                <c:pt idx="372">
                  <c:v>7.2109088409857414E-3</c:v>
                </c:pt>
                <c:pt idx="373">
                  <c:v>0</c:v>
                </c:pt>
                <c:pt idx="374">
                  <c:v>0</c:v>
                </c:pt>
                <c:pt idx="375">
                  <c:v>4.2836572536188999E-3</c:v>
                </c:pt>
                <c:pt idx="376">
                  <c:v>0</c:v>
                </c:pt>
                <c:pt idx="377">
                  <c:v>0</c:v>
                </c:pt>
                <c:pt idx="378">
                  <c:v>3.0047616412103961E-2</c:v>
                </c:pt>
                <c:pt idx="379">
                  <c:v>0</c:v>
                </c:pt>
                <c:pt idx="380">
                  <c:v>0</c:v>
                </c:pt>
                <c:pt idx="381">
                  <c:v>1.0040586479814319E-2</c:v>
                </c:pt>
                <c:pt idx="382">
                  <c:v>0</c:v>
                </c:pt>
                <c:pt idx="383">
                  <c:v>0</c:v>
                </c:pt>
                <c:pt idx="384">
                  <c:v>1.264024091996396E-2</c:v>
                </c:pt>
                <c:pt idx="385">
                  <c:v>0</c:v>
                </c:pt>
                <c:pt idx="386">
                  <c:v>0</c:v>
                </c:pt>
                <c:pt idx="387">
                  <c:v>-7.9906370318043152E-2</c:v>
                </c:pt>
                <c:pt idx="388">
                  <c:v>0</c:v>
                </c:pt>
                <c:pt idx="389">
                  <c:v>0</c:v>
                </c:pt>
                <c:pt idx="390">
                  <c:v>-4.745416622351839E-3</c:v>
                </c:pt>
                <c:pt idx="391">
                  <c:v>0</c:v>
                </c:pt>
                <c:pt idx="392">
                  <c:v>0</c:v>
                </c:pt>
                <c:pt idx="393">
                  <c:v>7.6709858133567232E-2</c:v>
                </c:pt>
                <c:pt idx="394">
                  <c:v>0</c:v>
                </c:pt>
                <c:pt idx="395">
                  <c:v>0</c:v>
                </c:pt>
                <c:pt idx="396">
                  <c:v>8.0711035982251378E-2</c:v>
                </c:pt>
                <c:pt idx="397">
                  <c:v>0</c:v>
                </c:pt>
                <c:pt idx="398">
                  <c:v>0</c:v>
                </c:pt>
                <c:pt idx="399">
                  <c:v>-2.931466422968176E-2</c:v>
                </c:pt>
                <c:pt idx="400">
                  <c:v>0</c:v>
                </c:pt>
                <c:pt idx="401">
                  <c:v>0</c:v>
                </c:pt>
                <c:pt idx="402">
                  <c:v>4.8768338275421819E-2</c:v>
                </c:pt>
                <c:pt idx="403">
                  <c:v>0</c:v>
                </c:pt>
                <c:pt idx="404">
                  <c:v>0</c:v>
                </c:pt>
                <c:pt idx="405">
                  <c:v>-4.2875433350734633E-2</c:v>
                </c:pt>
                <c:pt idx="406">
                  <c:v>0</c:v>
                </c:pt>
                <c:pt idx="407">
                  <c:v>0</c:v>
                </c:pt>
                <c:pt idx="408">
                  <c:v>-6.0708618578961808E-2</c:v>
                </c:pt>
                <c:pt idx="409">
                  <c:v>0</c:v>
                </c:pt>
                <c:pt idx="410">
                  <c:v>0</c:v>
                </c:pt>
                <c:pt idx="411">
                  <c:v>1.8373191068485228E-2</c:v>
                </c:pt>
                <c:pt idx="412">
                  <c:v>0</c:v>
                </c:pt>
                <c:pt idx="413">
                  <c:v>0</c:v>
                </c:pt>
                <c:pt idx="414">
                  <c:v>-1.520450261025641E-2</c:v>
                </c:pt>
                <c:pt idx="415">
                  <c:v>0</c:v>
                </c:pt>
                <c:pt idx="416">
                  <c:v>0</c:v>
                </c:pt>
                <c:pt idx="417">
                  <c:v>1.5988086330049891E-3</c:v>
                </c:pt>
                <c:pt idx="418">
                  <c:v>0</c:v>
                </c:pt>
                <c:pt idx="419">
                  <c:v>0</c:v>
                </c:pt>
                <c:pt idx="420">
                  <c:v>5.3765121497419077E-2</c:v>
                </c:pt>
                <c:pt idx="421">
                  <c:v>0</c:v>
                </c:pt>
                <c:pt idx="422">
                  <c:v>0</c:v>
                </c:pt>
                <c:pt idx="423">
                  <c:v>9.4178949150713009E-2</c:v>
                </c:pt>
                <c:pt idx="424">
                  <c:v>0</c:v>
                </c:pt>
                <c:pt idx="425">
                  <c:v>0</c:v>
                </c:pt>
                <c:pt idx="426">
                  <c:v>8.2392441412500128E-2</c:v>
                </c:pt>
                <c:pt idx="427">
                  <c:v>0</c:v>
                </c:pt>
                <c:pt idx="428">
                  <c:v>0</c:v>
                </c:pt>
                <c:pt idx="429">
                  <c:v>8.6096590027290532E-2</c:v>
                </c:pt>
                <c:pt idx="430">
                  <c:v>0</c:v>
                </c:pt>
                <c:pt idx="431">
                  <c:v>0</c:v>
                </c:pt>
                <c:pt idx="432">
                  <c:v>8.0513511399357585E-2</c:v>
                </c:pt>
                <c:pt idx="433">
                  <c:v>0</c:v>
                </c:pt>
                <c:pt idx="434">
                  <c:v>0</c:v>
                </c:pt>
                <c:pt idx="435">
                  <c:v>7.0923587812259603E-2</c:v>
                </c:pt>
                <c:pt idx="436">
                  <c:v>0</c:v>
                </c:pt>
                <c:pt idx="437">
                  <c:v>0</c:v>
                </c:pt>
                <c:pt idx="438">
                  <c:v>3.9123789055161673E-2</c:v>
                </c:pt>
                <c:pt idx="439">
                  <c:v>0</c:v>
                </c:pt>
                <c:pt idx="440">
                  <c:v>0</c:v>
                </c:pt>
                <c:pt idx="441">
                  <c:v>3.3240786663843558E-2</c:v>
                </c:pt>
                <c:pt idx="442">
                  <c:v>0</c:v>
                </c:pt>
                <c:pt idx="443">
                  <c:v>0</c:v>
                </c:pt>
                <c:pt idx="444">
                  <c:v>3.9330001743275167E-2</c:v>
                </c:pt>
                <c:pt idx="445">
                  <c:v>0</c:v>
                </c:pt>
                <c:pt idx="446">
                  <c:v>0</c:v>
                </c:pt>
                <c:pt idx="447">
                  <c:v>3.568652295878616E-2</c:v>
                </c:pt>
                <c:pt idx="448">
                  <c:v>0</c:v>
                </c:pt>
                <c:pt idx="449">
                  <c:v>0</c:v>
                </c:pt>
                <c:pt idx="450">
                  <c:v>6.2498410129544053E-2</c:v>
                </c:pt>
                <c:pt idx="451">
                  <c:v>0</c:v>
                </c:pt>
                <c:pt idx="452">
                  <c:v>0</c:v>
                </c:pt>
                <c:pt idx="453">
                  <c:v>3.006626101659382E-2</c:v>
                </c:pt>
                <c:pt idx="454">
                  <c:v>0</c:v>
                </c:pt>
                <c:pt idx="455">
                  <c:v>0</c:v>
                </c:pt>
                <c:pt idx="456">
                  <c:v>3.7867131071648297E-2</c:v>
                </c:pt>
                <c:pt idx="457">
                  <c:v>0</c:v>
                </c:pt>
                <c:pt idx="458">
                  <c:v>0</c:v>
                </c:pt>
                <c:pt idx="459">
                  <c:v>1.813716419389122E-2</c:v>
                </c:pt>
                <c:pt idx="460">
                  <c:v>0</c:v>
                </c:pt>
                <c:pt idx="461">
                  <c:v>0</c:v>
                </c:pt>
                <c:pt idx="462">
                  <c:v>3.8832730867670813E-2</c:v>
                </c:pt>
                <c:pt idx="463">
                  <c:v>0</c:v>
                </c:pt>
                <c:pt idx="464">
                  <c:v>0</c:v>
                </c:pt>
                <c:pt idx="465">
                  <c:v>2.1653061124957459E-2</c:v>
                </c:pt>
                <c:pt idx="466">
                  <c:v>0</c:v>
                </c:pt>
                <c:pt idx="467">
                  <c:v>0</c:v>
                </c:pt>
                <c:pt idx="468">
                  <c:v>3.013547493148994E-2</c:v>
                </c:pt>
                <c:pt idx="469">
                  <c:v>0</c:v>
                </c:pt>
                <c:pt idx="470">
                  <c:v>0</c:v>
                </c:pt>
                <c:pt idx="471">
                  <c:v>4.3857069297295492E-2</c:v>
                </c:pt>
                <c:pt idx="472">
                  <c:v>0</c:v>
                </c:pt>
                <c:pt idx="473">
                  <c:v>0</c:v>
                </c:pt>
                <c:pt idx="474">
                  <c:v>3.5156895213603212E-2</c:v>
                </c:pt>
                <c:pt idx="475">
                  <c:v>0</c:v>
                </c:pt>
                <c:pt idx="476">
                  <c:v>0</c:v>
                </c:pt>
                <c:pt idx="477">
                  <c:v>7.0470707277670686E-2</c:v>
                </c:pt>
                <c:pt idx="478">
                  <c:v>0</c:v>
                </c:pt>
                <c:pt idx="479">
                  <c:v>0</c:v>
                </c:pt>
                <c:pt idx="480">
                  <c:v>2.0826877962181412E-2</c:v>
                </c:pt>
                <c:pt idx="481">
                  <c:v>0</c:v>
                </c:pt>
                <c:pt idx="482">
                  <c:v>0</c:v>
                </c:pt>
                <c:pt idx="483">
                  <c:v>5.3600928330452602E-2</c:v>
                </c:pt>
                <c:pt idx="484">
                  <c:v>0</c:v>
                </c:pt>
                <c:pt idx="485">
                  <c:v>0</c:v>
                </c:pt>
                <c:pt idx="486">
                  <c:v>2.364392556959816E-2</c:v>
                </c:pt>
                <c:pt idx="487">
                  <c:v>0</c:v>
                </c:pt>
                <c:pt idx="488">
                  <c:v>0</c:v>
                </c:pt>
                <c:pt idx="489">
                  <c:v>5.4374852018120423E-2</c:v>
                </c:pt>
                <c:pt idx="490">
                  <c:v>0</c:v>
                </c:pt>
                <c:pt idx="491">
                  <c:v>0</c:v>
                </c:pt>
                <c:pt idx="492">
                  <c:v>4.1288202625324288E-2</c:v>
                </c:pt>
                <c:pt idx="493">
                  <c:v>0</c:v>
                </c:pt>
                <c:pt idx="494">
                  <c:v>0</c:v>
                </c:pt>
                <c:pt idx="495">
                  <c:v>3.0881952971449911E-2</c:v>
                </c:pt>
                <c:pt idx="496">
                  <c:v>0</c:v>
                </c:pt>
                <c:pt idx="497">
                  <c:v>0</c:v>
                </c:pt>
                <c:pt idx="498">
                  <c:v>2.9966048660892589E-2</c:v>
                </c:pt>
                <c:pt idx="499">
                  <c:v>0</c:v>
                </c:pt>
                <c:pt idx="500">
                  <c:v>0</c:v>
                </c:pt>
                <c:pt idx="501">
                  <c:v>7.9053670440918378E-3</c:v>
                </c:pt>
                <c:pt idx="502">
                  <c:v>0</c:v>
                </c:pt>
                <c:pt idx="503">
                  <c:v>0</c:v>
                </c:pt>
                <c:pt idx="504">
                  <c:v>4.4433572064092493E-2</c:v>
                </c:pt>
                <c:pt idx="505">
                  <c:v>0</c:v>
                </c:pt>
                <c:pt idx="506">
                  <c:v>0</c:v>
                </c:pt>
                <c:pt idx="507">
                  <c:v>1.459568596150662E-2</c:v>
                </c:pt>
                <c:pt idx="508">
                  <c:v>0</c:v>
                </c:pt>
                <c:pt idx="509">
                  <c:v>0</c:v>
                </c:pt>
                <c:pt idx="510">
                  <c:v>2.6631528059206659E-3</c:v>
                </c:pt>
                <c:pt idx="511">
                  <c:v>0</c:v>
                </c:pt>
                <c:pt idx="512">
                  <c:v>0</c:v>
                </c:pt>
                <c:pt idx="513">
                  <c:v>-3.5921502051109888E-2</c:v>
                </c:pt>
                <c:pt idx="514">
                  <c:v>0</c:v>
                </c:pt>
                <c:pt idx="515">
                  <c:v>0</c:v>
                </c:pt>
                <c:pt idx="516">
                  <c:v>-1.858377250133569E-2</c:v>
                </c:pt>
                <c:pt idx="517">
                  <c:v>0</c:v>
                </c:pt>
                <c:pt idx="518">
                  <c:v>0</c:v>
                </c:pt>
                <c:pt idx="519">
                  <c:v>3.1555397477190723E-2</c:v>
                </c:pt>
                <c:pt idx="520">
                  <c:v>0</c:v>
                </c:pt>
                <c:pt idx="521">
                  <c:v>0</c:v>
                </c:pt>
                <c:pt idx="522">
                  <c:v>2.0367274229972528E-2</c:v>
                </c:pt>
                <c:pt idx="523">
                  <c:v>0</c:v>
                </c:pt>
                <c:pt idx="524">
                  <c:v>0</c:v>
                </c:pt>
                <c:pt idx="525">
                  <c:v>1.401562371143839E-2</c:v>
                </c:pt>
                <c:pt idx="526">
                  <c:v>0</c:v>
                </c:pt>
                <c:pt idx="527">
                  <c:v>0</c:v>
                </c:pt>
                <c:pt idx="528">
                  <c:v>4.8753098259492589E-2</c:v>
                </c:pt>
                <c:pt idx="529">
                  <c:v>0</c:v>
                </c:pt>
                <c:pt idx="530">
                  <c:v>0</c:v>
                </c:pt>
                <c:pt idx="531">
                  <c:v>4.4083388249948292E-2</c:v>
                </c:pt>
                <c:pt idx="532">
                  <c:v>0</c:v>
                </c:pt>
                <c:pt idx="533">
                  <c:v>0</c:v>
                </c:pt>
                <c:pt idx="534">
                  <c:v>4.0113969545816142E-2</c:v>
                </c:pt>
                <c:pt idx="535">
                  <c:v>0</c:v>
                </c:pt>
                <c:pt idx="536">
                  <c:v>0</c:v>
                </c:pt>
                <c:pt idx="537">
                  <c:v>4.2372302676989992E-2</c:v>
                </c:pt>
                <c:pt idx="538">
                  <c:v>0</c:v>
                </c:pt>
                <c:pt idx="539">
                  <c:v>0</c:v>
                </c:pt>
                <c:pt idx="540">
                  <c:v>6.6959115187377183E-3</c:v>
                </c:pt>
                <c:pt idx="541">
                  <c:v>0</c:v>
                </c:pt>
                <c:pt idx="542">
                  <c:v>0</c:v>
                </c:pt>
                <c:pt idx="543">
                  <c:v>2.348864193376721E-2</c:v>
                </c:pt>
                <c:pt idx="544">
                  <c:v>0</c:v>
                </c:pt>
                <c:pt idx="545">
                  <c:v>0</c:v>
                </c:pt>
                <c:pt idx="546">
                  <c:v>1.9223305608814249E-2</c:v>
                </c:pt>
                <c:pt idx="547">
                  <c:v>0</c:v>
                </c:pt>
                <c:pt idx="548">
                  <c:v>0</c:v>
                </c:pt>
                <c:pt idx="549">
                  <c:v>5.5523003439976508E-2</c:v>
                </c:pt>
                <c:pt idx="550">
                  <c:v>0</c:v>
                </c:pt>
                <c:pt idx="551">
                  <c:v>0</c:v>
                </c:pt>
                <c:pt idx="552">
                  <c:v>3.9381080899375531E-2</c:v>
                </c:pt>
                <c:pt idx="553">
                  <c:v>0</c:v>
                </c:pt>
                <c:pt idx="554">
                  <c:v>0</c:v>
                </c:pt>
                <c:pt idx="555">
                  <c:v>5.5315754474926093E-2</c:v>
                </c:pt>
                <c:pt idx="556">
                  <c:v>0</c:v>
                </c:pt>
                <c:pt idx="557">
                  <c:v>0</c:v>
                </c:pt>
                <c:pt idx="558">
                  <c:v>2.358725012773033E-2</c:v>
                </c:pt>
                <c:pt idx="559">
                  <c:v>0</c:v>
                </c:pt>
                <c:pt idx="560">
                  <c:v>0</c:v>
                </c:pt>
                <c:pt idx="561">
                  <c:v>4.6614087713841679E-2</c:v>
                </c:pt>
                <c:pt idx="562">
                  <c:v>0</c:v>
                </c:pt>
                <c:pt idx="563">
                  <c:v>0</c:v>
                </c:pt>
                <c:pt idx="564">
                  <c:v>1.426348278840983E-2</c:v>
                </c:pt>
                <c:pt idx="565">
                  <c:v>0</c:v>
                </c:pt>
                <c:pt idx="566">
                  <c:v>0</c:v>
                </c:pt>
                <c:pt idx="567">
                  <c:v>1.198572599682368E-2</c:v>
                </c:pt>
                <c:pt idx="568">
                  <c:v>0</c:v>
                </c:pt>
                <c:pt idx="569">
                  <c:v>0</c:v>
                </c:pt>
                <c:pt idx="570">
                  <c:v>3.4463240659767143E-2</c:v>
                </c:pt>
                <c:pt idx="571">
                  <c:v>0</c:v>
                </c:pt>
                <c:pt idx="572">
                  <c:v>0</c:v>
                </c:pt>
                <c:pt idx="573">
                  <c:v>2.743937030821075E-2</c:v>
                </c:pt>
                <c:pt idx="574">
                  <c:v>0</c:v>
                </c:pt>
                <c:pt idx="575">
                  <c:v>0</c:v>
                </c:pt>
                <c:pt idx="576">
                  <c:v>3.0297111703896821E-2</c:v>
                </c:pt>
                <c:pt idx="577">
                  <c:v>0</c:v>
                </c:pt>
                <c:pt idx="578">
                  <c:v>0</c:v>
                </c:pt>
                <c:pt idx="579">
                  <c:v>6.8403096521844287E-2</c:v>
                </c:pt>
                <c:pt idx="580">
                  <c:v>0</c:v>
                </c:pt>
                <c:pt idx="581">
                  <c:v>0</c:v>
                </c:pt>
                <c:pt idx="582">
                  <c:v>3.6366108120872383E-2</c:v>
                </c:pt>
                <c:pt idx="583">
                  <c:v>0</c:v>
                </c:pt>
                <c:pt idx="584">
                  <c:v>0</c:v>
                </c:pt>
                <c:pt idx="585">
                  <c:v>4.2187358088936922E-2</c:v>
                </c:pt>
                <c:pt idx="586">
                  <c:v>0</c:v>
                </c:pt>
                <c:pt idx="587">
                  <c:v>0</c:v>
                </c:pt>
                <c:pt idx="588">
                  <c:v>2.6073558191095358E-2</c:v>
                </c:pt>
                <c:pt idx="589">
                  <c:v>0</c:v>
                </c:pt>
                <c:pt idx="590">
                  <c:v>0</c:v>
                </c:pt>
                <c:pt idx="591">
                  <c:v>6.8154865904908712E-2</c:v>
                </c:pt>
                <c:pt idx="592">
                  <c:v>0</c:v>
                </c:pt>
                <c:pt idx="593">
                  <c:v>0</c:v>
                </c:pt>
                <c:pt idx="594">
                  <c:v>5.0977662738524332E-2</c:v>
                </c:pt>
                <c:pt idx="595">
                  <c:v>0</c:v>
                </c:pt>
                <c:pt idx="596">
                  <c:v>0</c:v>
                </c:pt>
                <c:pt idx="597">
                  <c:v>3.4794745335392292E-2</c:v>
                </c:pt>
                <c:pt idx="598">
                  <c:v>0</c:v>
                </c:pt>
                <c:pt idx="599">
                  <c:v>0</c:v>
                </c:pt>
                <c:pt idx="600">
                  <c:v>4.0578269241347893E-2</c:v>
                </c:pt>
                <c:pt idx="601">
                  <c:v>0</c:v>
                </c:pt>
                <c:pt idx="602">
                  <c:v>0</c:v>
                </c:pt>
                <c:pt idx="603">
                  <c:v>3.7550288034241763E-2</c:v>
                </c:pt>
                <c:pt idx="604">
                  <c:v>0</c:v>
                </c:pt>
                <c:pt idx="605">
                  <c:v>0</c:v>
                </c:pt>
                <c:pt idx="606">
                  <c:v>5.1060122602257341E-2</c:v>
                </c:pt>
                <c:pt idx="607">
                  <c:v>0</c:v>
                </c:pt>
                <c:pt idx="608">
                  <c:v>0</c:v>
                </c:pt>
                <c:pt idx="609">
                  <c:v>6.6231826182913345E-2</c:v>
                </c:pt>
                <c:pt idx="610">
                  <c:v>0</c:v>
                </c:pt>
                <c:pt idx="611">
                  <c:v>0</c:v>
                </c:pt>
                <c:pt idx="612">
                  <c:v>3.8290920801855137E-2</c:v>
                </c:pt>
                <c:pt idx="613">
                  <c:v>0</c:v>
                </c:pt>
                <c:pt idx="614">
                  <c:v>0</c:v>
                </c:pt>
                <c:pt idx="615">
                  <c:v>3.3820669815360922E-2</c:v>
                </c:pt>
                <c:pt idx="616">
                  <c:v>0</c:v>
                </c:pt>
                <c:pt idx="617">
                  <c:v>0</c:v>
                </c:pt>
                <c:pt idx="618">
                  <c:v>5.3980615300018853E-2</c:v>
                </c:pt>
                <c:pt idx="619">
                  <c:v>0</c:v>
                </c:pt>
                <c:pt idx="620">
                  <c:v>0</c:v>
                </c:pt>
                <c:pt idx="621">
                  <c:v>6.734820036933864E-2</c:v>
                </c:pt>
                <c:pt idx="622">
                  <c:v>0</c:v>
                </c:pt>
                <c:pt idx="623">
                  <c:v>0</c:v>
                </c:pt>
                <c:pt idx="624">
                  <c:v>1.46577813755211E-2</c:v>
                </c:pt>
                <c:pt idx="625">
                  <c:v>0</c:v>
                </c:pt>
                <c:pt idx="626">
                  <c:v>0</c:v>
                </c:pt>
                <c:pt idx="627">
                  <c:v>7.4836281142319105E-2</c:v>
                </c:pt>
                <c:pt idx="628">
                  <c:v>0</c:v>
                </c:pt>
                <c:pt idx="629">
                  <c:v>0</c:v>
                </c:pt>
                <c:pt idx="630">
                  <c:v>3.9969420303305192E-3</c:v>
                </c:pt>
                <c:pt idx="631">
                  <c:v>0</c:v>
                </c:pt>
                <c:pt idx="632">
                  <c:v>0</c:v>
                </c:pt>
                <c:pt idx="633">
                  <c:v>2.3987270862187989E-2</c:v>
                </c:pt>
                <c:pt idx="634">
                  <c:v>0</c:v>
                </c:pt>
                <c:pt idx="635">
                  <c:v>0</c:v>
                </c:pt>
                <c:pt idx="636">
                  <c:v>-1.2905904790564421E-2</c:v>
                </c:pt>
                <c:pt idx="637">
                  <c:v>0</c:v>
                </c:pt>
                <c:pt idx="638">
                  <c:v>0</c:v>
                </c:pt>
                <c:pt idx="639">
                  <c:v>2.508820455389205E-2</c:v>
                </c:pt>
                <c:pt idx="640">
                  <c:v>0</c:v>
                </c:pt>
                <c:pt idx="641">
                  <c:v>0</c:v>
                </c:pt>
                <c:pt idx="642">
                  <c:v>-1.5918049455029729E-2</c:v>
                </c:pt>
                <c:pt idx="643">
                  <c:v>0</c:v>
                </c:pt>
                <c:pt idx="644">
                  <c:v>0</c:v>
                </c:pt>
                <c:pt idx="645">
                  <c:v>1.113880165656167E-2</c:v>
                </c:pt>
                <c:pt idx="646">
                  <c:v>0</c:v>
                </c:pt>
                <c:pt idx="647">
                  <c:v>0</c:v>
                </c:pt>
                <c:pt idx="648">
                  <c:v>3.354294204519781E-2</c:v>
                </c:pt>
                <c:pt idx="649">
                  <c:v>0</c:v>
                </c:pt>
                <c:pt idx="650">
                  <c:v>0</c:v>
                </c:pt>
                <c:pt idx="651">
                  <c:v>2.484833834627009E-2</c:v>
                </c:pt>
                <c:pt idx="652">
                  <c:v>0</c:v>
                </c:pt>
                <c:pt idx="653">
                  <c:v>0</c:v>
                </c:pt>
                <c:pt idx="654">
                  <c:v>1.6239112509100821E-2</c:v>
                </c:pt>
                <c:pt idx="655">
                  <c:v>0</c:v>
                </c:pt>
                <c:pt idx="656">
                  <c:v>0</c:v>
                </c:pt>
                <c:pt idx="657">
                  <c:v>5.2364821646193596E-3</c:v>
                </c:pt>
                <c:pt idx="658">
                  <c:v>0</c:v>
                </c:pt>
                <c:pt idx="659">
                  <c:v>0</c:v>
                </c:pt>
                <c:pt idx="660">
                  <c:v>2.0829681766981079E-2</c:v>
                </c:pt>
                <c:pt idx="661">
                  <c:v>0</c:v>
                </c:pt>
                <c:pt idx="662">
                  <c:v>0</c:v>
                </c:pt>
                <c:pt idx="663">
                  <c:v>3.621684485857446E-2</c:v>
                </c:pt>
                <c:pt idx="664">
                  <c:v>0</c:v>
                </c:pt>
                <c:pt idx="665">
                  <c:v>0</c:v>
                </c:pt>
                <c:pt idx="666">
                  <c:v>6.8361580068855954E-2</c:v>
                </c:pt>
                <c:pt idx="667">
                  <c:v>0</c:v>
                </c:pt>
                <c:pt idx="668">
                  <c:v>0</c:v>
                </c:pt>
                <c:pt idx="669">
                  <c:v>4.6967087698897902E-2</c:v>
                </c:pt>
                <c:pt idx="670">
                  <c:v>0</c:v>
                </c:pt>
                <c:pt idx="671">
                  <c:v>0</c:v>
                </c:pt>
                <c:pt idx="672">
                  <c:v>2.3114352701243179E-2</c:v>
                </c:pt>
                <c:pt idx="673">
                  <c:v>0</c:v>
                </c:pt>
                <c:pt idx="674">
                  <c:v>0</c:v>
                </c:pt>
                <c:pt idx="675">
                  <c:v>3.1515303444719089E-2</c:v>
                </c:pt>
                <c:pt idx="676">
                  <c:v>0</c:v>
                </c:pt>
                <c:pt idx="677">
                  <c:v>0</c:v>
                </c:pt>
                <c:pt idx="678">
                  <c:v>3.8184800216271693E-2</c:v>
                </c:pt>
                <c:pt idx="679">
                  <c:v>0</c:v>
                </c:pt>
                <c:pt idx="680">
                  <c:v>0</c:v>
                </c:pt>
                <c:pt idx="681">
                  <c:v>4.1512099828914462E-2</c:v>
                </c:pt>
                <c:pt idx="682">
                  <c:v>0</c:v>
                </c:pt>
                <c:pt idx="683">
                  <c:v>0</c:v>
                </c:pt>
                <c:pt idx="684">
                  <c:v>4.5181235086873883E-2</c:v>
                </c:pt>
                <c:pt idx="685">
                  <c:v>0</c:v>
                </c:pt>
                <c:pt idx="686">
                  <c:v>0</c:v>
                </c:pt>
                <c:pt idx="687">
                  <c:v>1.9606710928381729E-2</c:v>
                </c:pt>
                <c:pt idx="688">
                  <c:v>0</c:v>
                </c:pt>
                <c:pt idx="689">
                  <c:v>0</c:v>
                </c:pt>
                <c:pt idx="690">
                  <c:v>3.1797143707306803E-2</c:v>
                </c:pt>
                <c:pt idx="691">
                  <c:v>0</c:v>
                </c:pt>
                <c:pt idx="692">
                  <c:v>0</c:v>
                </c:pt>
                <c:pt idx="693">
                  <c:v>2.2911388788951159E-2</c:v>
                </c:pt>
                <c:pt idx="694">
                  <c:v>0</c:v>
                </c:pt>
                <c:pt idx="695">
                  <c:v>0</c:v>
                </c:pt>
                <c:pt idx="696">
                  <c:v>5.5047830418741617E-2</c:v>
                </c:pt>
                <c:pt idx="697">
                  <c:v>0</c:v>
                </c:pt>
                <c:pt idx="698">
                  <c:v>0</c:v>
                </c:pt>
                <c:pt idx="699">
                  <c:v>9.8595953259017488E-3</c:v>
                </c:pt>
                <c:pt idx="700">
                  <c:v>0</c:v>
                </c:pt>
                <c:pt idx="701">
                  <c:v>0</c:v>
                </c:pt>
                <c:pt idx="702">
                  <c:v>6.0318433917740943E-3</c:v>
                </c:pt>
                <c:pt idx="703">
                  <c:v>0</c:v>
                </c:pt>
                <c:pt idx="704">
                  <c:v>0</c:v>
                </c:pt>
                <c:pt idx="705">
                  <c:v>3.4177984960281238E-2</c:v>
                </c:pt>
                <c:pt idx="706">
                  <c:v>0</c:v>
                </c:pt>
                <c:pt idx="707">
                  <c:v>0</c:v>
                </c:pt>
                <c:pt idx="708">
                  <c:v>1.1795775906866529E-2</c:v>
                </c:pt>
                <c:pt idx="709">
                  <c:v>0</c:v>
                </c:pt>
                <c:pt idx="710">
                  <c:v>0</c:v>
                </c:pt>
                <c:pt idx="711">
                  <c:v>2.578298295432346E-2</c:v>
                </c:pt>
                <c:pt idx="712">
                  <c:v>0</c:v>
                </c:pt>
                <c:pt idx="713">
                  <c:v>0</c:v>
                </c:pt>
                <c:pt idx="714">
                  <c:v>2.4310805602967941E-2</c:v>
                </c:pt>
                <c:pt idx="715">
                  <c:v>0</c:v>
                </c:pt>
                <c:pt idx="716">
                  <c:v>0</c:v>
                </c:pt>
                <c:pt idx="717">
                  <c:v>2.46096673082743E-2</c:v>
                </c:pt>
                <c:pt idx="718">
                  <c:v>0</c:v>
                </c:pt>
                <c:pt idx="719">
                  <c:v>0</c:v>
                </c:pt>
                <c:pt idx="720">
                  <c:v>-1.619784994668938E-2</c:v>
                </c:pt>
                <c:pt idx="721">
                  <c:v>0</c:v>
                </c:pt>
                <c:pt idx="722">
                  <c:v>0</c:v>
                </c:pt>
                <c:pt idx="723">
                  <c:v>2.3089077789477889E-2</c:v>
                </c:pt>
                <c:pt idx="724">
                  <c:v>0</c:v>
                </c:pt>
                <c:pt idx="725">
                  <c:v>0</c:v>
                </c:pt>
                <c:pt idx="726">
                  <c:v>-2.0909730735542809E-2</c:v>
                </c:pt>
                <c:pt idx="727">
                  <c:v>0</c:v>
                </c:pt>
                <c:pt idx="728">
                  <c:v>0</c:v>
                </c:pt>
                <c:pt idx="729">
                  <c:v>-8.4505728695347337E-2</c:v>
                </c:pt>
                <c:pt idx="730">
                  <c:v>0</c:v>
                </c:pt>
                <c:pt idx="731">
                  <c:v>0</c:v>
                </c:pt>
                <c:pt idx="732">
                  <c:v>-4.5819873793169208E-2</c:v>
                </c:pt>
                <c:pt idx="733">
                  <c:v>0</c:v>
                </c:pt>
                <c:pt idx="734">
                  <c:v>0</c:v>
                </c:pt>
                <c:pt idx="735">
                  <c:v>-6.7523599987623362E-3</c:v>
                </c:pt>
                <c:pt idx="736">
                  <c:v>0</c:v>
                </c:pt>
                <c:pt idx="737">
                  <c:v>0</c:v>
                </c:pt>
                <c:pt idx="738">
                  <c:v>1.4555985434920871E-2</c:v>
                </c:pt>
                <c:pt idx="739">
                  <c:v>0</c:v>
                </c:pt>
                <c:pt idx="740">
                  <c:v>0</c:v>
                </c:pt>
                <c:pt idx="741">
                  <c:v>4.34076888622974E-2</c:v>
                </c:pt>
                <c:pt idx="742">
                  <c:v>0</c:v>
                </c:pt>
                <c:pt idx="743">
                  <c:v>0</c:v>
                </c:pt>
                <c:pt idx="744">
                  <c:v>2.0152672135610231E-2</c:v>
                </c:pt>
                <c:pt idx="745">
                  <c:v>0</c:v>
                </c:pt>
                <c:pt idx="746">
                  <c:v>0</c:v>
                </c:pt>
                <c:pt idx="747">
                  <c:v>3.9273690540683408E-2</c:v>
                </c:pt>
                <c:pt idx="748">
                  <c:v>0</c:v>
                </c:pt>
                <c:pt idx="749">
                  <c:v>0</c:v>
                </c:pt>
                <c:pt idx="750">
                  <c:v>3.128626930493783E-2</c:v>
                </c:pt>
                <c:pt idx="751">
                  <c:v>0</c:v>
                </c:pt>
                <c:pt idx="752">
                  <c:v>0</c:v>
                </c:pt>
                <c:pt idx="753">
                  <c:v>2.094635569547498E-2</c:v>
                </c:pt>
                <c:pt idx="754">
                  <c:v>0</c:v>
                </c:pt>
                <c:pt idx="755">
                  <c:v>0</c:v>
                </c:pt>
                <c:pt idx="756">
                  <c:v>-9.6018742909373955E-3</c:v>
                </c:pt>
                <c:pt idx="757">
                  <c:v>0</c:v>
                </c:pt>
                <c:pt idx="758">
                  <c:v>0</c:v>
                </c:pt>
                <c:pt idx="759">
                  <c:v>2.739913079767153E-2</c:v>
                </c:pt>
                <c:pt idx="760">
                  <c:v>0</c:v>
                </c:pt>
                <c:pt idx="761">
                  <c:v>0</c:v>
                </c:pt>
                <c:pt idx="762">
                  <c:v>-1.5497850035888221E-3</c:v>
                </c:pt>
                <c:pt idx="763">
                  <c:v>0</c:v>
                </c:pt>
                <c:pt idx="764">
                  <c:v>0</c:v>
                </c:pt>
                <c:pt idx="765">
                  <c:v>4.5627685349290507E-2</c:v>
                </c:pt>
                <c:pt idx="766">
                  <c:v>0</c:v>
                </c:pt>
                <c:pt idx="767">
                  <c:v>0</c:v>
                </c:pt>
                <c:pt idx="768">
                  <c:v>3.3120505702169067E-2</c:v>
                </c:pt>
                <c:pt idx="769">
                  <c:v>0</c:v>
                </c:pt>
                <c:pt idx="770">
                  <c:v>0</c:v>
                </c:pt>
                <c:pt idx="771">
                  <c:v>1.8359463829133341E-2</c:v>
                </c:pt>
                <c:pt idx="772">
                  <c:v>0</c:v>
                </c:pt>
                <c:pt idx="773">
                  <c:v>0</c:v>
                </c:pt>
                <c:pt idx="774">
                  <c:v>7.0136909414519888E-3</c:v>
                </c:pt>
                <c:pt idx="775">
                  <c:v>0</c:v>
                </c:pt>
                <c:pt idx="776">
                  <c:v>0</c:v>
                </c:pt>
                <c:pt idx="777">
                  <c:v>4.4007666411833854E-3</c:v>
                </c:pt>
                <c:pt idx="778">
                  <c:v>0</c:v>
                </c:pt>
                <c:pt idx="779">
                  <c:v>0</c:v>
                </c:pt>
                <c:pt idx="780">
                  <c:v>3.5166036783941028E-2</c:v>
                </c:pt>
                <c:pt idx="781">
                  <c:v>0</c:v>
                </c:pt>
                <c:pt idx="782">
                  <c:v>0</c:v>
                </c:pt>
                <c:pt idx="783">
                  <c:v>5.5870765701340197E-3</c:v>
                </c:pt>
                <c:pt idx="784">
                  <c:v>0</c:v>
                </c:pt>
                <c:pt idx="785">
                  <c:v>0</c:v>
                </c:pt>
                <c:pt idx="786">
                  <c:v>3.2044153997870417E-2</c:v>
                </c:pt>
                <c:pt idx="787">
                  <c:v>0</c:v>
                </c:pt>
                <c:pt idx="788">
                  <c:v>0</c:v>
                </c:pt>
                <c:pt idx="789">
                  <c:v>2.875173987590807E-2</c:v>
                </c:pt>
                <c:pt idx="790">
                  <c:v>0</c:v>
                </c:pt>
                <c:pt idx="791">
                  <c:v>0</c:v>
                </c:pt>
                <c:pt idx="792">
                  <c:v>-1.393101487505966E-2</c:v>
                </c:pt>
                <c:pt idx="793">
                  <c:v>0</c:v>
                </c:pt>
                <c:pt idx="794">
                  <c:v>0</c:v>
                </c:pt>
                <c:pt idx="795">
                  <c:v>5.2363045756652182E-2</c:v>
                </c:pt>
                <c:pt idx="796">
                  <c:v>0</c:v>
                </c:pt>
                <c:pt idx="797">
                  <c:v>0</c:v>
                </c:pt>
                <c:pt idx="798">
                  <c:v>4.7419089621299371E-2</c:v>
                </c:pt>
                <c:pt idx="799">
                  <c:v>0</c:v>
                </c:pt>
                <c:pt idx="800">
                  <c:v>0</c:v>
                </c:pt>
                <c:pt idx="801">
                  <c:v>1.808105561066875E-2</c:v>
                </c:pt>
                <c:pt idx="802">
                  <c:v>0</c:v>
                </c:pt>
                <c:pt idx="803">
                  <c:v>0</c:v>
                </c:pt>
                <c:pt idx="804">
                  <c:v>3.2931588827004088E-2</c:v>
                </c:pt>
                <c:pt idx="805">
                  <c:v>0</c:v>
                </c:pt>
                <c:pt idx="806">
                  <c:v>0</c:v>
                </c:pt>
                <c:pt idx="807">
                  <c:v>2.3402679848250289E-2</c:v>
                </c:pt>
                <c:pt idx="808">
                  <c:v>0</c:v>
                </c:pt>
                <c:pt idx="809">
                  <c:v>0</c:v>
                </c:pt>
                <c:pt idx="810">
                  <c:v>1.299778420271624E-2</c:v>
                </c:pt>
                <c:pt idx="811">
                  <c:v>0</c:v>
                </c:pt>
                <c:pt idx="812">
                  <c:v>0</c:v>
                </c:pt>
                <c:pt idx="813">
                  <c:v>5.8622170666831064E-3</c:v>
                </c:pt>
                <c:pt idx="814">
                  <c:v>0</c:v>
                </c:pt>
                <c:pt idx="815">
                  <c:v>0</c:v>
                </c:pt>
                <c:pt idx="816">
                  <c:v>2.377629379297197E-2</c:v>
                </c:pt>
                <c:pt idx="817">
                  <c:v>0</c:v>
                </c:pt>
                <c:pt idx="818">
                  <c:v>0</c:v>
                </c:pt>
                <c:pt idx="819">
                  <c:v>1.21505263452657E-2</c:v>
                </c:pt>
                <c:pt idx="820">
                  <c:v>0</c:v>
                </c:pt>
                <c:pt idx="821">
                  <c:v>0</c:v>
                </c:pt>
                <c:pt idx="822">
                  <c:v>2.426228912334993E-2</c:v>
                </c:pt>
                <c:pt idx="823">
                  <c:v>0</c:v>
                </c:pt>
                <c:pt idx="824">
                  <c:v>0</c:v>
                </c:pt>
                <c:pt idx="825">
                  <c:v>2.002418226174996E-2</c:v>
                </c:pt>
                <c:pt idx="826">
                  <c:v>0</c:v>
                </c:pt>
                <c:pt idx="827">
                  <c:v>0</c:v>
                </c:pt>
                <c:pt idx="828">
                  <c:v>1.72976084215819E-2</c:v>
                </c:pt>
                <c:pt idx="829">
                  <c:v>0</c:v>
                </c:pt>
                <c:pt idx="830">
                  <c:v>0</c:v>
                </c:pt>
                <c:pt idx="831">
                  <c:v>2.0304515784702382E-2</c:v>
                </c:pt>
                <c:pt idx="832">
                  <c:v>0</c:v>
                </c:pt>
                <c:pt idx="833">
                  <c:v>0</c:v>
                </c:pt>
                <c:pt idx="834">
                  <c:v>3.3512662284269412E-2</c:v>
                </c:pt>
                <c:pt idx="835">
                  <c:v>0</c:v>
                </c:pt>
                <c:pt idx="836">
                  <c:v>0</c:v>
                </c:pt>
                <c:pt idx="837">
                  <c:v>4.0837293288196193E-2</c:v>
                </c:pt>
                <c:pt idx="838">
                  <c:v>0</c:v>
                </c:pt>
                <c:pt idx="839">
                  <c:v>0</c:v>
                </c:pt>
                <c:pt idx="840">
                  <c:v>2.7995347640831E-2</c:v>
                </c:pt>
                <c:pt idx="841">
                  <c:v>0</c:v>
                </c:pt>
                <c:pt idx="842">
                  <c:v>0</c:v>
                </c:pt>
                <c:pt idx="843">
                  <c:v>2.8186847936621851E-2</c:v>
                </c:pt>
                <c:pt idx="844">
                  <c:v>0</c:v>
                </c:pt>
                <c:pt idx="845">
                  <c:v>0</c:v>
                </c:pt>
                <c:pt idx="846">
                  <c:v>2.9195746482057579E-2</c:v>
                </c:pt>
                <c:pt idx="847">
                  <c:v>0</c:v>
                </c:pt>
                <c:pt idx="848">
                  <c:v>0</c:v>
                </c:pt>
                <c:pt idx="849">
                  <c:v>7.2911790523160214E-3</c:v>
                </c:pt>
                <c:pt idx="850">
                  <c:v>0</c:v>
                </c:pt>
                <c:pt idx="851">
                  <c:v>0</c:v>
                </c:pt>
                <c:pt idx="852">
                  <c:v>2.1885785527535839E-2</c:v>
                </c:pt>
                <c:pt idx="853">
                  <c:v>0</c:v>
                </c:pt>
                <c:pt idx="854">
                  <c:v>0</c:v>
                </c:pt>
                <c:pt idx="855">
                  <c:v>2.7193343623263418E-2</c:v>
                </c:pt>
                <c:pt idx="856">
                  <c:v>0</c:v>
                </c:pt>
                <c:pt idx="857">
                  <c:v>0</c:v>
                </c:pt>
                <c:pt idx="858">
                  <c:v>3.6076708933272972E-2</c:v>
                </c:pt>
                <c:pt idx="859">
                  <c:v>0</c:v>
                </c:pt>
                <c:pt idx="860">
                  <c:v>0</c:v>
                </c:pt>
                <c:pt idx="861">
                  <c:v>1.7839998335064559E-2</c:v>
                </c:pt>
                <c:pt idx="862">
                  <c:v>0</c:v>
                </c:pt>
                <c:pt idx="863">
                  <c:v>0</c:v>
                </c:pt>
                <c:pt idx="864">
                  <c:v>-4.6184048016051249E-2</c:v>
                </c:pt>
                <c:pt idx="865">
                  <c:v>0</c:v>
                </c:pt>
                <c:pt idx="866">
                  <c:v>0</c:v>
                </c:pt>
                <c:pt idx="867">
                  <c:v>-0.29857419774143368</c:v>
                </c:pt>
                <c:pt idx="868">
                  <c:v>0</c:v>
                </c:pt>
                <c:pt idx="869">
                  <c:v>0</c:v>
                </c:pt>
                <c:pt idx="870">
                  <c:v>0.35317139137290637</c:v>
                </c:pt>
                <c:pt idx="871">
                  <c:v>0</c:v>
                </c:pt>
                <c:pt idx="872">
                  <c:v>0</c:v>
                </c:pt>
                <c:pt idx="873">
                  <c:v>3.9088782255552117E-2</c:v>
                </c:pt>
                <c:pt idx="874">
                  <c:v>0</c:v>
                </c:pt>
                <c:pt idx="875">
                  <c:v>0</c:v>
                </c:pt>
                <c:pt idx="876">
                  <c:v>6.3154549562086215E-2</c:v>
                </c:pt>
                <c:pt idx="877">
                  <c:v>0</c:v>
                </c:pt>
                <c:pt idx="878">
                  <c:v>0</c:v>
                </c:pt>
                <c:pt idx="879">
                  <c:v>7.0048959400919264E-2</c:v>
                </c:pt>
                <c:pt idx="880">
                  <c:v>0</c:v>
                </c:pt>
                <c:pt idx="881">
                  <c:v>0</c:v>
                </c:pt>
                <c:pt idx="882">
                  <c:v>2.6527662900280191E-2</c:v>
                </c:pt>
                <c:pt idx="883">
                  <c:v>0</c:v>
                </c:pt>
                <c:pt idx="884">
                  <c:v>0</c:v>
                </c:pt>
                <c:pt idx="885">
                  <c:v>6.9572573442330254E-2</c:v>
                </c:pt>
                <c:pt idx="886">
                  <c:v>0</c:v>
                </c:pt>
                <c:pt idx="887">
                  <c:v>0</c:v>
                </c:pt>
                <c:pt idx="888">
                  <c:v>-1.6312777026963991E-2</c:v>
                </c:pt>
                <c:pt idx="889">
                  <c:v>0</c:v>
                </c:pt>
                <c:pt idx="890">
                  <c:v>0</c:v>
                </c:pt>
                <c:pt idx="891">
                  <c:v>-5.7728196146435984E-3</c:v>
                </c:pt>
                <c:pt idx="892">
                  <c:v>0</c:v>
                </c:pt>
                <c:pt idx="893">
                  <c:v>0</c:v>
                </c:pt>
                <c:pt idx="894">
                  <c:v>2.5666531325162278E-2</c:v>
                </c:pt>
                <c:pt idx="895">
                  <c:v>0</c:v>
                </c:pt>
                <c:pt idx="896">
                  <c:v>0</c:v>
                </c:pt>
                <c:pt idx="897">
                  <c:v>0</c:v>
                </c:pt>
              </c:numCache>
            </c:numRef>
          </c:val>
          <c:extLst>
            <c:ext xmlns:c16="http://schemas.microsoft.com/office/drawing/2014/chart" uri="{C3380CC4-5D6E-409C-BE32-E72D297353CC}">
              <c16:uniqueId val="{00000000-ADAA-D644-85C7-5E6F8B51371A}"/>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GDP'!$A$6:$A$912</c:f>
              <c:numCache>
                <c:formatCode>m/d/yy</c:formatCode>
                <c:ptCount val="90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numCache>
            </c:numRef>
          </c:cat>
          <c:val>
            <c:numRef>
              <c:f>'ISM Manufacturing vs GDP'!$B$6:$B$912</c:f>
              <c:numCache>
                <c:formatCode>0.0</c:formatCode>
                <c:ptCount val="907"/>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pt idx="888">
                  <c:v>57.6</c:v>
                </c:pt>
                <c:pt idx="889">
                  <c:v>58.6</c:v>
                </c:pt>
                <c:pt idx="890">
                  <c:v>57.1</c:v>
                </c:pt>
                <c:pt idx="891">
                  <c:v>55.4</c:v>
                </c:pt>
                <c:pt idx="892">
                  <c:v>56.1</c:v>
                </c:pt>
                <c:pt idx="893">
                  <c:v>53</c:v>
                </c:pt>
                <c:pt idx="894">
                  <c:v>52.8</c:v>
                </c:pt>
                <c:pt idx="895">
                  <c:v>52.8</c:v>
                </c:pt>
                <c:pt idx="896">
                  <c:v>50.9</c:v>
                </c:pt>
                <c:pt idx="897">
                  <c:v>50.2</c:v>
                </c:pt>
              </c:numCache>
            </c:numRef>
          </c:val>
          <c:smooth val="0"/>
          <c:extLst>
            <c:ext xmlns:c16="http://schemas.microsoft.com/office/drawing/2014/chart" uri="{C3380CC4-5D6E-409C-BE32-E72D297353CC}">
              <c16:uniqueId val="{00000001-ADAA-D644-85C7-5E6F8B51371A}"/>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ax val="44774"/>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0.1"/>
          <c:min val="-0.1"/>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manuf (rhs)  vs SPX yoy % (lhs)</a:t>
            </a:r>
            <a:endParaRPr lang="en-GB" b="1"/>
          </a:p>
        </c:rich>
      </c:tx>
      <c:overlay val="0"/>
      <c:spPr>
        <a:noFill/>
        <a:ln>
          <a:noFill/>
          <a:prstDash val="solid"/>
        </a:ln>
      </c:spPr>
    </c:title>
    <c:autoTitleDeleted val="0"/>
    <c:plotArea>
      <c:layout/>
      <c:lineChart>
        <c:grouping val="standard"/>
        <c:varyColors val="0"/>
        <c:ser>
          <c:idx val="2"/>
          <c:order val="0"/>
          <c:tx>
            <c:strRef>
              <c:f>'ISM Manufacturing vs SPX'!$D$5</c:f>
              <c:strCache>
                <c:ptCount val="1"/>
                <c:pt idx="0">
                  <c:v>S&amp;P yoy %</c:v>
                </c:pt>
              </c:strCache>
            </c:strRef>
          </c:tx>
          <c:spPr>
            <a:ln w="28575" cap="rnd">
              <a:solidFill>
                <a:schemeClr val="accent3"/>
              </a:solidFill>
              <a:prstDash val="solid"/>
              <a:round/>
            </a:ln>
          </c:spPr>
          <c:marker>
            <c:symbol val="none"/>
          </c:marker>
          <c:cat>
            <c:numRef>
              <c:f>'ISM Manufacturing vs SPX'!$A$630:$A$907</c:f>
              <c:numCache>
                <c:formatCode>m/d/yy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'ISM Manufacturing vs SPX'!$D$630:$D$907</c:f>
              <c:numCache>
                <c:formatCode>0.00%</c:formatCode>
                <c:ptCount val="278"/>
                <c:pt idx="0">
                  <c:v>8.9728318100936469E-2</c:v>
                </c:pt>
                <c:pt idx="1">
                  <c:v>0.10343776895999381</c:v>
                </c:pt>
                <c:pt idx="2">
                  <c:v>0.16496805875681805</c:v>
                </c:pt>
                <c:pt idx="3">
                  <c:v>8.7815871480494898E-2</c:v>
                </c:pt>
                <c:pt idx="4">
                  <c:v>9.1224737973682621E-2</c:v>
                </c:pt>
                <c:pt idx="5">
                  <c:v>5.9655729891047567E-2</c:v>
                </c:pt>
                <c:pt idx="6">
                  <c:v>7.6848386118204381E-2</c:v>
                </c:pt>
                <c:pt idx="7">
                  <c:v>0.14940057590050435</c:v>
                </c:pt>
                <c:pt idx="8">
                  <c:v>0.11990243586766604</c:v>
                </c:pt>
                <c:pt idx="9">
                  <c:v>4.876990607268656E-2</c:v>
                </c:pt>
                <c:pt idx="10">
                  <c:v>-5.3250449048339504E-2</c:v>
                </c:pt>
                <c:pt idx="11">
                  <c:v>-0.10139184665858431</c:v>
                </c:pt>
                <c:pt idx="12">
                  <c:v>-2.0402128400121296E-2</c:v>
                </c:pt>
                <c:pt idx="13">
                  <c:v>-9.2563120029966514E-2</c:v>
                </c:pt>
                <c:pt idx="14">
                  <c:v>-0.22571368223188498</c:v>
                </c:pt>
                <c:pt idx="15">
                  <c:v>-0.13974517551110449</c:v>
                </c:pt>
                <c:pt idx="16">
                  <c:v>-0.11599326490830823</c:v>
                </c:pt>
                <c:pt idx="17">
                  <c:v>-0.15827029737876169</c:v>
                </c:pt>
                <c:pt idx="18">
                  <c:v>-0.1534773399569114</c:v>
                </c:pt>
                <c:pt idx="19">
                  <c:v>-0.25308370938727964</c:v>
                </c:pt>
                <c:pt idx="20">
                  <c:v>-0.2753688214284804</c:v>
                </c:pt>
                <c:pt idx="21">
                  <c:v>-0.25858401343507831</c:v>
                </c:pt>
                <c:pt idx="22">
                  <c:v>-0.13346515572215925</c:v>
                </c:pt>
                <c:pt idx="23">
                  <c:v>-0.13042693172742564</c:v>
                </c:pt>
                <c:pt idx="24">
                  <c:v>-0.17262688919403266</c:v>
                </c:pt>
                <c:pt idx="25">
                  <c:v>-0.10743259128052841</c:v>
                </c:pt>
                <c:pt idx="26">
                  <c:v>-1.1151949786979492E-2</c:v>
                </c:pt>
                <c:pt idx="27">
                  <c:v>-0.13809159347749494</c:v>
                </c:pt>
                <c:pt idx="28">
                  <c:v>-0.15024441377776471</c:v>
                </c:pt>
                <c:pt idx="29">
                  <c:v>-0.19157450842317825</c:v>
                </c:pt>
                <c:pt idx="30">
                  <c:v>-0.24736011342421729</c:v>
                </c:pt>
                <c:pt idx="31">
                  <c:v>-0.19187878858363983</c:v>
                </c:pt>
                <c:pt idx="32">
                  <c:v>-0.21678475686553197</c:v>
                </c:pt>
                <c:pt idx="33">
                  <c:v>-0.16420390526391204</c:v>
                </c:pt>
                <c:pt idx="34">
                  <c:v>-0.17827896118154254</c:v>
                </c:pt>
                <c:pt idx="35">
                  <c:v>-0.23365963957103597</c:v>
                </c:pt>
                <c:pt idx="36">
                  <c:v>-0.24287732332692272</c:v>
                </c:pt>
                <c:pt idx="37">
                  <c:v>-0.23996815911881453</c:v>
                </c:pt>
                <c:pt idx="38">
                  <c:v>-0.26077446914538044</c:v>
                </c:pt>
                <c:pt idx="39">
                  <c:v>-0.14857190367540499</c:v>
                </c:pt>
                <c:pt idx="40">
                  <c:v>-9.7035052918602288E-2</c:v>
                </c:pt>
                <c:pt idx="41">
                  <c:v>-1.5477568861871502E-2</c:v>
                </c:pt>
                <c:pt idx="42">
                  <c:v>8.6318864069332701E-2</c:v>
                </c:pt>
                <c:pt idx="43">
                  <c:v>0.10036351120146052</c:v>
                </c:pt>
                <c:pt idx="44">
                  <c:v>0.22162929903003156</c:v>
                </c:pt>
                <c:pt idx="45">
                  <c:v>0.18622420221423328</c:v>
                </c:pt>
                <c:pt idx="46">
                  <c:v>0.13018119418900409</c:v>
                </c:pt>
                <c:pt idx="47">
                  <c:v>0.26380399932819792</c:v>
                </c:pt>
                <c:pt idx="48">
                  <c:v>0.32187681283933678</c:v>
                </c:pt>
                <c:pt idx="49">
                  <c:v>0.36116020706746671</c:v>
                </c:pt>
                <c:pt idx="50">
                  <c:v>0.32779595211224977</c:v>
                </c:pt>
                <c:pt idx="51">
                  <c:v>0.20762996713599055</c:v>
                </c:pt>
                <c:pt idx="52">
                  <c:v>0.16302579154758265</c:v>
                </c:pt>
                <c:pt idx="53">
                  <c:v>0.17069262782997643</c:v>
                </c:pt>
                <c:pt idx="54">
                  <c:v>0.11250009938220325</c:v>
                </c:pt>
                <c:pt idx="55">
                  <c:v>9.546530246373712E-2</c:v>
                </c:pt>
                <c:pt idx="56">
                  <c:v>0.1190899212230544</c:v>
                </c:pt>
                <c:pt idx="57">
                  <c:v>7.5653599175408745E-2</c:v>
                </c:pt>
                <c:pt idx="58">
                  <c:v>0.10926100968833612</c:v>
                </c:pt>
                <c:pt idx="59">
                  <c:v>8.9934524109467659E-2</c:v>
                </c:pt>
                <c:pt idx="60">
                  <c:v>4.4327366820786078E-2</c:v>
                </c:pt>
                <c:pt idx="61">
                  <c:v>5.1234158280512004E-2</c:v>
                </c:pt>
                <c:pt idx="62">
                  <c:v>4.8285849680768281E-2</c:v>
                </c:pt>
                <c:pt idx="63">
                  <c:v>4.474841919338169E-2</c:v>
                </c:pt>
                <c:pt idx="64">
                  <c:v>6.3193724252121788E-2</c:v>
                </c:pt>
                <c:pt idx="65">
                  <c:v>4.4256856129747765E-2</c:v>
                </c:pt>
                <c:pt idx="66">
                  <c:v>0.12023026406907741</c:v>
                </c:pt>
                <c:pt idx="67">
                  <c:v>0.10513110089019041</c:v>
                </c:pt>
                <c:pt idx="68">
                  <c:v>0.10248713151401516</c:v>
                </c:pt>
                <c:pt idx="69">
                  <c:v>6.7961477536879769E-2</c:v>
                </c:pt>
                <c:pt idx="70">
                  <c:v>6.4456251931040279E-2</c:v>
                </c:pt>
                <c:pt idx="71">
                  <c:v>3.0010226581275317E-2</c:v>
                </c:pt>
                <c:pt idx="72">
                  <c:v>8.3647205879861047E-2</c:v>
                </c:pt>
                <c:pt idx="73">
                  <c:v>6.4024642868770021E-2</c:v>
                </c:pt>
                <c:pt idx="74">
                  <c:v>9.6799085715988151E-2</c:v>
                </c:pt>
                <c:pt idx="75">
                  <c:v>0.13291266197913479</c:v>
                </c:pt>
                <c:pt idx="76">
                  <c:v>6.5958846680916533E-2</c:v>
                </c:pt>
                <c:pt idx="77">
                  <c:v>6.6203317323086375E-2</c:v>
                </c:pt>
                <c:pt idx="78">
                  <c:v>3.4419597319711177E-2</c:v>
                </c:pt>
                <c:pt idx="79">
                  <c:v>6.8415914745136822E-2</c:v>
                </c:pt>
                <c:pt idx="80">
                  <c:v>8.7108594402852152E-2</c:v>
                </c:pt>
                <c:pt idx="81">
                  <c:v>0.1416143447508077</c:v>
                </c:pt>
                <c:pt idx="82">
                  <c:v>0.12097034508496662</c:v>
                </c:pt>
                <c:pt idx="83">
                  <c:v>0.13619431738260698</c:v>
                </c:pt>
                <c:pt idx="84">
                  <c:v>0.1235548087692501</c:v>
                </c:pt>
                <c:pt idx="85">
                  <c:v>9.8511633643806468E-2</c:v>
                </c:pt>
                <c:pt idx="86">
                  <c:v>9.7299335616292337E-2</c:v>
                </c:pt>
                <c:pt idx="87">
                  <c:v>0.13105348783036511</c:v>
                </c:pt>
                <c:pt idx="88">
                  <c:v>0.2051272242975383</c:v>
                </c:pt>
                <c:pt idx="89">
                  <c:v>0.18355379733636493</c:v>
                </c:pt>
                <c:pt idx="90">
                  <c:v>0.13990410960606836</c:v>
                </c:pt>
                <c:pt idx="91">
                  <c:v>0.13051652141820017</c:v>
                </c:pt>
                <c:pt idx="92">
                  <c:v>0.1429052871976349</c:v>
                </c:pt>
                <c:pt idx="93">
                  <c:v>0.12441766025128767</c:v>
                </c:pt>
                <c:pt idx="94">
                  <c:v>5.7481283054736515E-2</c:v>
                </c:pt>
                <c:pt idx="95">
                  <c:v>3.5295730663479304E-2</c:v>
                </c:pt>
                <c:pt idx="96">
                  <c:v>-4.1502073236416512E-2</c:v>
                </c:pt>
                <c:pt idx="97">
                  <c:v>-5.4157564091428585E-2</c:v>
                </c:pt>
                <c:pt idx="98">
                  <c:v>-6.9084945168189388E-2</c:v>
                </c:pt>
                <c:pt idx="99">
                  <c:v>-6.5287363894076272E-2</c:v>
                </c:pt>
                <c:pt idx="100">
                  <c:v>-8.5089696103443635E-2</c:v>
                </c:pt>
                <c:pt idx="101">
                  <c:v>-0.14856818386476256</c:v>
                </c:pt>
                <c:pt idx="102">
                  <c:v>-0.12911007038333566</c:v>
                </c:pt>
                <c:pt idx="103">
                  <c:v>-0.12968882790668831</c:v>
                </c:pt>
                <c:pt idx="104">
                  <c:v>-0.23605044352280199</c:v>
                </c:pt>
                <c:pt idx="105">
                  <c:v>-0.37474990193043584</c:v>
                </c:pt>
                <c:pt idx="106">
                  <c:v>-0.39489853668756247</c:v>
                </c:pt>
                <c:pt idx="107">
                  <c:v>-0.38485793060906698</c:v>
                </c:pt>
                <c:pt idx="108">
                  <c:v>-0.40090676752369281</c:v>
                </c:pt>
                <c:pt idx="109">
                  <c:v>-0.44756241467724323</c:v>
                </c:pt>
                <c:pt idx="110">
                  <c:v>-0.39678685675440067</c:v>
                </c:pt>
                <c:pt idx="111">
                  <c:v>-0.37008060170104995</c:v>
                </c:pt>
                <c:pt idx="112">
                  <c:v>-0.34364957265627777</c:v>
                </c:pt>
                <c:pt idx="113">
                  <c:v>-0.28178124427795409</c:v>
                </c:pt>
                <c:pt idx="114">
                  <c:v>-0.22084932958993853</c:v>
                </c:pt>
                <c:pt idx="115">
                  <c:v>-0.2043996242057835</c:v>
                </c:pt>
                <c:pt idx="116">
                  <c:v>-9.3693225650171033E-2</c:v>
                </c:pt>
                <c:pt idx="117">
                  <c:v>6.9615423387096781E-2</c:v>
                </c:pt>
                <c:pt idx="118">
                  <c:v>0.22247390969052241</c:v>
                </c:pt>
                <c:pt idx="119">
                  <c:v>0.23454190488340765</c:v>
                </c:pt>
                <c:pt idx="120">
                  <c:v>0.30027363390346734</c:v>
                </c:pt>
                <c:pt idx="121">
                  <c:v>0.50252343234624863</c:v>
                </c:pt>
                <c:pt idx="122">
                  <c:v>0.46568997564468811</c:v>
                </c:pt>
                <c:pt idx="123">
                  <c:v>0.35962001435092955</c:v>
                </c:pt>
                <c:pt idx="124">
                  <c:v>0.18524927303527</c:v>
                </c:pt>
                <c:pt idx="125">
                  <c:v>0.1211655927488121</c:v>
                </c:pt>
                <c:pt idx="126">
                  <c:v>0.11556689489848287</c:v>
                </c:pt>
                <c:pt idx="127">
                  <c:v>2.8129922081531936E-2</c:v>
                </c:pt>
                <c:pt idx="128">
                  <c:v>7.9577703309356013E-2</c:v>
                </c:pt>
                <c:pt idx="129">
                  <c:v>0.14193350319515841</c:v>
                </c:pt>
                <c:pt idx="130">
                  <c:v>7.7507957583176953E-2</c:v>
                </c:pt>
                <c:pt idx="131">
                  <c:v>0.12782713853760172</c:v>
                </c:pt>
                <c:pt idx="132">
                  <c:v>0.19764962329247113</c:v>
                </c:pt>
                <c:pt idx="133">
                  <c:v>0.20165866819805786</c:v>
                </c:pt>
                <c:pt idx="134">
                  <c:v>0.13374027958957282</c:v>
                </c:pt>
                <c:pt idx="135">
                  <c:v>0.14908700054848231</c:v>
                </c:pt>
                <c:pt idx="136">
                  <c:v>0.23479673306368398</c:v>
                </c:pt>
                <c:pt idx="137">
                  <c:v>0.28129159967293521</c:v>
                </c:pt>
                <c:pt idx="138">
                  <c:v>0.17309373451058299</c:v>
                </c:pt>
                <c:pt idx="139">
                  <c:v>0.16158888595086771</c:v>
                </c:pt>
                <c:pt idx="140">
                  <c:v>-8.5698454653105865E-3</c:v>
                </c:pt>
                <c:pt idx="141">
                  <c:v>5.9192433179900354E-2</c:v>
                </c:pt>
                <c:pt idx="142">
                  <c:v>5.6253364417118028E-2</c:v>
                </c:pt>
                <c:pt idx="143">
                  <c:v>-3.1836663936931554E-5</c:v>
                </c:pt>
                <c:pt idx="144">
                  <c:v>2.0441357853319526E-2</c:v>
                </c:pt>
                <c:pt idx="145">
                  <c:v>2.8977926686439059E-2</c:v>
                </c:pt>
                <c:pt idx="146">
                  <c:v>6.2330779502336349E-2</c:v>
                </c:pt>
                <c:pt idx="147">
                  <c:v>2.5153855718710337E-2</c:v>
                </c:pt>
                <c:pt idx="148">
                  <c:v>-2.592179332656825E-2</c:v>
                </c:pt>
                <c:pt idx="149">
                  <c:v>3.143931659703865E-2</c:v>
                </c:pt>
                <c:pt idx="150">
                  <c:v>6.7353758488046242E-2</c:v>
                </c:pt>
                <c:pt idx="151">
                  <c:v>0.15398431289995024</c:v>
                </c:pt>
                <c:pt idx="152">
                  <c:v>0.27332908026061786</c:v>
                </c:pt>
                <c:pt idx="153">
                  <c:v>0.12675335447413574</c:v>
                </c:pt>
                <c:pt idx="154">
                  <c:v>0.13570611573302921</c:v>
                </c:pt>
                <c:pt idx="155">
                  <c:v>0.13405690926621003</c:v>
                </c:pt>
                <c:pt idx="156">
                  <c:v>0.14149537593862155</c:v>
                </c:pt>
                <c:pt idx="157">
                  <c:v>0.10910315311051441</c:v>
                </c:pt>
                <c:pt idx="158">
                  <c:v>0.11410961827101765</c:v>
                </c:pt>
                <c:pt idx="159">
                  <c:v>0.14282744041288548</c:v>
                </c:pt>
                <c:pt idx="160">
                  <c:v>0.24452622234511015</c:v>
                </c:pt>
                <c:pt idx="161">
                  <c:v>0.17921535575238012</c:v>
                </c:pt>
                <c:pt idx="162">
                  <c:v>0.22214572841062508</c:v>
                </c:pt>
                <c:pt idx="163">
                  <c:v>0.16095069012886956</c:v>
                </c:pt>
                <c:pt idx="164">
                  <c:v>0.16719998163018429</c:v>
                </c:pt>
                <c:pt idx="165">
                  <c:v>0.24386754797437638</c:v>
                </c:pt>
                <c:pt idx="166">
                  <c:v>0.27512744856265359</c:v>
                </c:pt>
                <c:pt idx="167">
                  <c:v>0.29601249573324329</c:v>
                </c:pt>
                <c:pt idx="168">
                  <c:v>0.18989258682632101</c:v>
                </c:pt>
                <c:pt idx="169">
                  <c:v>0.2276189592754306</c:v>
                </c:pt>
                <c:pt idx="170">
                  <c:v>0.1931888654233854</c:v>
                </c:pt>
                <c:pt idx="171">
                  <c:v>0.17925975982963049</c:v>
                </c:pt>
                <c:pt idx="172">
                  <c:v>0.1795687588507599</c:v>
                </c:pt>
                <c:pt idx="173">
                  <c:v>0.22035382667791201</c:v>
                </c:pt>
                <c:pt idx="174">
                  <c:v>0.14530207465874914</c:v>
                </c:pt>
                <c:pt idx="175">
                  <c:v>0.22682598642923968</c:v>
                </c:pt>
                <c:pt idx="176">
                  <c:v>0.17289999214533769</c:v>
                </c:pt>
                <c:pt idx="177">
                  <c:v>0.14887790995370537</c:v>
                </c:pt>
                <c:pt idx="178">
                  <c:v>0.14494879943455086</c:v>
                </c:pt>
                <c:pt idx="179">
                  <c:v>0.11390633786748137</c:v>
                </c:pt>
                <c:pt idx="180">
                  <c:v>0.11915248514053019</c:v>
                </c:pt>
                <c:pt idx="181">
                  <c:v>0.1317863106095907</c:v>
                </c:pt>
                <c:pt idx="182">
                  <c:v>0.10444146379802258</c:v>
                </c:pt>
                <c:pt idx="183">
                  <c:v>0.10698801126238699</c:v>
                </c:pt>
                <c:pt idx="184">
                  <c:v>9.5561872675172091E-2</c:v>
                </c:pt>
                <c:pt idx="185">
                  <c:v>5.2483702411552376E-2</c:v>
                </c:pt>
                <c:pt idx="186">
                  <c:v>8.9694271938586187E-2</c:v>
                </c:pt>
                <c:pt idx="187">
                  <c:v>-1.5568737418584295E-2</c:v>
                </c:pt>
                <c:pt idx="188">
                  <c:v>-2.6497121990468529E-2</c:v>
                </c:pt>
                <c:pt idx="189">
                  <c:v>3.0380841460969983E-2</c:v>
                </c:pt>
                <c:pt idx="190">
                  <c:v>6.2149844026126244E-3</c:v>
                </c:pt>
                <c:pt idx="191">
                  <c:v>-7.2659972058235168E-3</c:v>
                </c:pt>
                <c:pt idx="192">
                  <c:v>-2.7443746719535107E-2</c:v>
                </c:pt>
                <c:pt idx="193">
                  <c:v>-8.1857932777975762E-2</c:v>
                </c:pt>
                <c:pt idx="194">
                  <c:v>-3.9411684214913281E-3</c:v>
                </c:pt>
                <c:pt idx="195">
                  <c:v>-9.6906564067612642E-3</c:v>
                </c:pt>
                <c:pt idx="196">
                  <c:v>-4.9539676749033148E-3</c:v>
                </c:pt>
                <c:pt idx="197">
                  <c:v>1.7328207482185373E-2</c:v>
                </c:pt>
                <c:pt idx="198">
                  <c:v>3.3158418345174009E-2</c:v>
                </c:pt>
                <c:pt idx="199">
                  <c:v>0.10078689168715764</c:v>
                </c:pt>
                <c:pt idx="200">
                  <c:v>0.1292896394569838</c:v>
                </c:pt>
                <c:pt idx="201">
                  <c:v>2.2502016247627262E-2</c:v>
                </c:pt>
                <c:pt idx="202">
                  <c:v>5.6911931535803151E-2</c:v>
                </c:pt>
                <c:pt idx="203">
                  <c:v>9.5350226672836449E-2</c:v>
                </c:pt>
                <c:pt idx="204">
                  <c:v>0.17453002136721216</c:v>
                </c:pt>
                <c:pt idx="205">
                  <c:v>0.2232704783954946</c:v>
                </c:pt>
                <c:pt idx="206">
                  <c:v>0.14709622666221786</c:v>
                </c:pt>
                <c:pt idx="207">
                  <c:v>0.15440850956484384</c:v>
                </c:pt>
                <c:pt idx="208">
                  <c:v>0.15014669161765012</c:v>
                </c:pt>
                <c:pt idx="209">
                  <c:v>0.15463146092483468</c:v>
                </c:pt>
                <c:pt idx="210">
                  <c:v>0.13650162764153384</c:v>
                </c:pt>
                <c:pt idx="211">
                  <c:v>0.13851077083078664</c:v>
                </c:pt>
                <c:pt idx="212">
                  <c:v>0.16192175546776497</c:v>
                </c:pt>
                <c:pt idx="213">
                  <c:v>0.2112316290242757</c:v>
                </c:pt>
                <c:pt idx="214">
                  <c:v>0.20409676487393416</c:v>
                </c:pt>
                <c:pt idx="215">
                  <c:v>0.19419965523287919</c:v>
                </c:pt>
                <c:pt idx="216">
                  <c:v>0.23912724876080055</c:v>
                </c:pt>
                <c:pt idx="217">
                  <c:v>0.14815716499221349</c:v>
                </c:pt>
                <c:pt idx="218">
                  <c:v>0.11772455048983224</c:v>
                </c:pt>
                <c:pt idx="219">
                  <c:v>0.11066609473193016</c:v>
                </c:pt>
                <c:pt idx="220">
                  <c:v>0.12168088761990024</c:v>
                </c:pt>
                <c:pt idx="221">
                  <c:v>0.12171288216832739</c:v>
                </c:pt>
                <c:pt idx="222">
                  <c:v>0.14005990502996091</c:v>
                </c:pt>
                <c:pt idx="223">
                  <c:v>0.17392030998398045</c:v>
                </c:pt>
                <c:pt idx="224">
                  <c:v>0.15663496134766519</c:v>
                </c:pt>
                <c:pt idx="225">
                  <c:v>5.2996582850355009E-2</c:v>
                </c:pt>
                <c:pt idx="226">
                  <c:v>4.2525566905509966E-2</c:v>
                </c:pt>
                <c:pt idx="227">
                  <c:v>-6.237259849620682E-2</c:v>
                </c:pt>
                <c:pt idx="228">
                  <c:v>-4.2393064141543306E-2</c:v>
                </c:pt>
                <c:pt idx="229">
                  <c:v>2.6036969918984139E-2</c:v>
                </c:pt>
                <c:pt idx="230">
                  <c:v>7.3282583606329443E-2</c:v>
                </c:pt>
                <c:pt idx="231">
                  <c:v>0.11245256842054603</c:v>
                </c:pt>
                <c:pt idx="232">
                  <c:v>1.729588496700505E-2</c:v>
                </c:pt>
                <c:pt idx="233">
                  <c:v>8.2177879739661897E-2</c:v>
                </c:pt>
                <c:pt idx="234">
                  <c:v>5.8264540041700751E-2</c:v>
                </c:pt>
                <c:pt idx="235">
                  <c:v>8.5954745231360246E-3</c:v>
                </c:pt>
                <c:pt idx="236">
                  <c:v>2.1537556944893378E-2</c:v>
                </c:pt>
                <c:pt idx="237">
                  <c:v>0.12015166259771626</c:v>
                </c:pt>
                <c:pt idx="238">
                  <c:v>0.13796616490011726</c:v>
                </c:pt>
                <c:pt idx="239">
                  <c:v>0.28878070225158448</c:v>
                </c:pt>
                <c:pt idx="240">
                  <c:v>0.19282567325334413</c:v>
                </c:pt>
                <c:pt idx="241">
                  <c:v>6.0955500312092542E-2</c:v>
                </c:pt>
                <c:pt idx="242">
                  <c:v>-8.813499261221347E-2</c:v>
                </c:pt>
                <c:pt idx="243">
                  <c:v>-1.1338110345330561E-2</c:v>
                </c:pt>
                <c:pt idx="244">
                  <c:v>0.10619317666683994</c:v>
                </c:pt>
                <c:pt idx="245">
                  <c:v>5.3889518101616102E-2</c:v>
                </c:pt>
                <c:pt idx="246">
                  <c:v>9.7551401434315371E-2</c:v>
                </c:pt>
                <c:pt idx="247">
                  <c:v>0.19609019269561967</c:v>
                </c:pt>
                <c:pt idx="248">
                  <c:v>0.12975940493049667</c:v>
                </c:pt>
                <c:pt idx="249">
                  <c:v>7.6508743155959333E-2</c:v>
                </c:pt>
                <c:pt idx="250">
                  <c:v>0.15302545872069498</c:v>
                </c:pt>
                <c:pt idx="251">
                  <c:v>0.16258923055706165</c:v>
                </c:pt>
                <c:pt idx="252">
                  <c:v>0.15151664467863027</c:v>
                </c:pt>
                <c:pt idx="253">
                  <c:v>0.29006977819484098</c:v>
                </c:pt>
                <c:pt idx="254">
                  <c:v>0.53714506265113027</c:v>
                </c:pt>
                <c:pt idx="255">
                  <c:v>0.43562936105373379</c:v>
                </c:pt>
                <c:pt idx="256">
                  <c:v>0.38097295688181093</c:v>
                </c:pt>
                <c:pt idx="257">
                  <c:v>0.3861606320225206</c:v>
                </c:pt>
                <c:pt idx="258">
                  <c:v>0.34365587571392275</c:v>
                </c:pt>
                <c:pt idx="259">
                  <c:v>0.29207987294652327</c:v>
                </c:pt>
                <c:pt idx="260">
                  <c:v>0.28086233692016055</c:v>
                </c:pt>
                <c:pt idx="261">
                  <c:v>0.40839029768796742</c:v>
                </c:pt>
                <c:pt idx="262">
                  <c:v>0.26103443691859002</c:v>
                </c:pt>
                <c:pt idx="263">
                  <c:v>0.26892738661371246</c:v>
                </c:pt>
                <c:pt idx="264">
                  <c:v>0.21573991356507929</c:v>
                </c:pt>
                <c:pt idx="265">
                  <c:v>0.14766935268444834</c:v>
                </c:pt>
                <c:pt idx="266">
                  <c:v>0.14033116415166585</c:v>
                </c:pt>
                <c:pt idx="267">
                  <c:v>-1.1776547476852835E-2</c:v>
                </c:pt>
                <c:pt idx="268">
                  <c:v>-1.7116574798865088E-2</c:v>
                </c:pt>
                <c:pt idx="269">
                  <c:v>-0.11916698480221059</c:v>
                </c:pt>
                <c:pt idx="270">
                  <c:v>-6.0285339363741031E-2</c:v>
                </c:pt>
                <c:pt idx="271">
                  <c:v>-0.12551853186991907</c:v>
                </c:pt>
                <c:pt idx="272">
                  <c:v>-0.16759447743453124</c:v>
                </c:pt>
                <c:pt idx="273">
                  <c:v>-0.15924851391322437</c:v>
                </c:pt>
              </c:numCache>
            </c:numRef>
          </c:val>
          <c:smooth val="0"/>
          <c:extLst>
            <c:ext xmlns:c16="http://schemas.microsoft.com/office/drawing/2014/chart" uri="{C3380CC4-5D6E-409C-BE32-E72D297353CC}">
              <c16:uniqueId val="{00000000-CAA3-B04D-957D-7E8F380F73C9}"/>
            </c:ext>
          </c:extLst>
        </c:ser>
        <c:dLbls>
          <c:showLegendKey val="0"/>
          <c:showVal val="0"/>
          <c:showCatName val="0"/>
          <c:showSerName val="0"/>
          <c:showPercent val="0"/>
          <c:showBubbleSize val="0"/>
        </c:dLbls>
        <c:marker val="1"/>
        <c:smooth val="0"/>
        <c:axId val="668098368"/>
        <c:axId val="668098760"/>
      </c:lineChart>
      <c:lineChart>
        <c:grouping val="standard"/>
        <c:varyColors val="0"/>
        <c:ser>
          <c:idx val="3"/>
          <c:order val="1"/>
          <c:tx>
            <c:strRef>
              <c:f>'ISM Manufacturing vs SPX'!$B$5</c:f>
              <c:strCache>
                <c:ptCount val="1"/>
                <c:pt idx="0">
                  <c:v>PMI</c:v>
                </c:pt>
              </c:strCache>
            </c:strRef>
          </c:tx>
          <c:spPr>
            <a:ln w="28575" cap="rnd">
              <a:solidFill>
                <a:schemeClr val="accent1"/>
              </a:solidFill>
              <a:prstDash val="solid"/>
              <a:round/>
            </a:ln>
          </c:spPr>
          <c:marker>
            <c:symbol val="none"/>
          </c:marker>
          <c:cat>
            <c:numRef>
              <c:f>'ISM Manufacturing vs SPX'!$A$630:$A$905</c:f>
              <c:numCache>
                <c:formatCode>m/d/yy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'ISM Manufacturing vs SPX'!$B$630:$B$905</c:f>
              <c:numCache>
                <c:formatCode>General</c:formatCode>
                <c:ptCount val="276"/>
                <c:pt idx="0">
                  <c:v>56.7</c:v>
                </c:pt>
                <c:pt idx="1">
                  <c:v>55.8</c:v>
                </c:pt>
                <c:pt idx="2">
                  <c:v>54.9</c:v>
                </c:pt>
                <c:pt idx="3">
                  <c:v>54.7</c:v>
                </c:pt>
                <c:pt idx="4">
                  <c:v>53.2</c:v>
                </c:pt>
                <c:pt idx="5">
                  <c:v>51.4</c:v>
                </c:pt>
                <c:pt idx="6">
                  <c:v>52.5</c:v>
                </c:pt>
                <c:pt idx="7">
                  <c:v>49.9</c:v>
                </c:pt>
                <c:pt idx="8">
                  <c:v>49.7</c:v>
                </c:pt>
                <c:pt idx="9">
                  <c:v>48.7</c:v>
                </c:pt>
                <c:pt idx="10">
                  <c:v>48.5</c:v>
                </c:pt>
                <c:pt idx="11">
                  <c:v>43.9</c:v>
                </c:pt>
                <c:pt idx="12">
                  <c:v>42.3</c:v>
                </c:pt>
                <c:pt idx="13">
                  <c:v>42.1</c:v>
                </c:pt>
                <c:pt idx="14">
                  <c:v>43.1</c:v>
                </c:pt>
                <c:pt idx="15">
                  <c:v>42.7</c:v>
                </c:pt>
                <c:pt idx="16">
                  <c:v>41.3</c:v>
                </c:pt>
                <c:pt idx="17">
                  <c:v>43.2</c:v>
                </c:pt>
                <c:pt idx="18">
                  <c:v>43.5</c:v>
                </c:pt>
                <c:pt idx="19">
                  <c:v>46.3</c:v>
                </c:pt>
                <c:pt idx="20">
                  <c:v>46.2</c:v>
                </c:pt>
                <c:pt idx="21">
                  <c:v>40.799999999999997</c:v>
                </c:pt>
                <c:pt idx="22">
                  <c:v>44.1</c:v>
                </c:pt>
                <c:pt idx="23">
                  <c:v>45.3</c:v>
                </c:pt>
                <c:pt idx="24">
                  <c:v>47.5</c:v>
                </c:pt>
                <c:pt idx="25">
                  <c:v>50.7</c:v>
                </c:pt>
                <c:pt idx="26">
                  <c:v>52.4</c:v>
                </c:pt>
                <c:pt idx="27">
                  <c:v>52.4</c:v>
                </c:pt>
                <c:pt idx="28">
                  <c:v>53.1</c:v>
                </c:pt>
                <c:pt idx="29">
                  <c:v>53.6</c:v>
                </c:pt>
                <c:pt idx="30">
                  <c:v>50.2</c:v>
                </c:pt>
                <c:pt idx="31">
                  <c:v>50.3</c:v>
                </c:pt>
                <c:pt idx="32">
                  <c:v>50.5</c:v>
                </c:pt>
                <c:pt idx="33">
                  <c:v>49</c:v>
                </c:pt>
                <c:pt idx="34">
                  <c:v>48.5</c:v>
                </c:pt>
                <c:pt idx="35">
                  <c:v>51.6</c:v>
                </c:pt>
                <c:pt idx="36">
                  <c:v>51.3</c:v>
                </c:pt>
                <c:pt idx="37">
                  <c:v>48.8</c:v>
                </c:pt>
                <c:pt idx="38">
                  <c:v>46.3</c:v>
                </c:pt>
                <c:pt idx="39">
                  <c:v>46.1</c:v>
                </c:pt>
                <c:pt idx="40">
                  <c:v>49</c:v>
                </c:pt>
                <c:pt idx="41">
                  <c:v>49</c:v>
                </c:pt>
                <c:pt idx="42">
                  <c:v>51</c:v>
                </c:pt>
                <c:pt idx="43">
                  <c:v>53.2</c:v>
                </c:pt>
                <c:pt idx="44">
                  <c:v>52.4</c:v>
                </c:pt>
                <c:pt idx="45">
                  <c:v>55.2</c:v>
                </c:pt>
                <c:pt idx="46">
                  <c:v>58.4</c:v>
                </c:pt>
                <c:pt idx="47">
                  <c:v>60.1</c:v>
                </c:pt>
                <c:pt idx="48">
                  <c:v>60.8</c:v>
                </c:pt>
                <c:pt idx="49">
                  <c:v>59.9</c:v>
                </c:pt>
                <c:pt idx="50">
                  <c:v>60.6</c:v>
                </c:pt>
                <c:pt idx="51">
                  <c:v>60.6</c:v>
                </c:pt>
                <c:pt idx="52">
                  <c:v>61.4</c:v>
                </c:pt>
                <c:pt idx="53">
                  <c:v>60.5</c:v>
                </c:pt>
                <c:pt idx="54">
                  <c:v>59.9</c:v>
                </c:pt>
                <c:pt idx="55">
                  <c:v>58.5</c:v>
                </c:pt>
                <c:pt idx="56">
                  <c:v>57.4</c:v>
                </c:pt>
                <c:pt idx="57">
                  <c:v>56.3</c:v>
                </c:pt>
                <c:pt idx="58">
                  <c:v>56.2</c:v>
                </c:pt>
                <c:pt idx="59">
                  <c:v>57.2</c:v>
                </c:pt>
                <c:pt idx="60">
                  <c:v>56.8</c:v>
                </c:pt>
                <c:pt idx="61">
                  <c:v>55.5</c:v>
                </c:pt>
                <c:pt idx="62">
                  <c:v>55.2</c:v>
                </c:pt>
                <c:pt idx="63">
                  <c:v>52.2</c:v>
                </c:pt>
                <c:pt idx="64">
                  <c:v>50.8</c:v>
                </c:pt>
                <c:pt idx="65">
                  <c:v>52.4</c:v>
                </c:pt>
                <c:pt idx="66">
                  <c:v>52.8</c:v>
                </c:pt>
                <c:pt idx="67">
                  <c:v>52.4</c:v>
                </c:pt>
                <c:pt idx="68">
                  <c:v>56.8</c:v>
                </c:pt>
                <c:pt idx="69">
                  <c:v>57.2</c:v>
                </c:pt>
                <c:pt idx="70">
                  <c:v>56.7</c:v>
                </c:pt>
                <c:pt idx="71">
                  <c:v>55.1</c:v>
                </c:pt>
                <c:pt idx="72">
                  <c:v>55</c:v>
                </c:pt>
                <c:pt idx="73">
                  <c:v>55.8</c:v>
                </c:pt>
                <c:pt idx="74">
                  <c:v>54.3</c:v>
                </c:pt>
                <c:pt idx="75">
                  <c:v>55.2</c:v>
                </c:pt>
                <c:pt idx="76">
                  <c:v>53.7</c:v>
                </c:pt>
                <c:pt idx="77">
                  <c:v>52</c:v>
                </c:pt>
                <c:pt idx="78">
                  <c:v>53</c:v>
                </c:pt>
                <c:pt idx="79">
                  <c:v>53.7</c:v>
                </c:pt>
                <c:pt idx="80">
                  <c:v>52.2</c:v>
                </c:pt>
                <c:pt idx="81">
                  <c:v>51.4</c:v>
                </c:pt>
                <c:pt idx="82">
                  <c:v>50.3</c:v>
                </c:pt>
                <c:pt idx="83">
                  <c:v>51.4</c:v>
                </c:pt>
                <c:pt idx="84">
                  <c:v>50.4</c:v>
                </c:pt>
                <c:pt idx="85">
                  <c:v>54.1</c:v>
                </c:pt>
                <c:pt idx="86">
                  <c:v>52.8</c:v>
                </c:pt>
                <c:pt idx="87">
                  <c:v>52.7</c:v>
                </c:pt>
                <c:pt idx="88">
                  <c:v>53.1</c:v>
                </c:pt>
                <c:pt idx="89">
                  <c:v>54</c:v>
                </c:pt>
                <c:pt idx="90">
                  <c:v>51.8</c:v>
                </c:pt>
                <c:pt idx="91">
                  <c:v>52.2</c:v>
                </c:pt>
                <c:pt idx="92">
                  <c:v>53.8</c:v>
                </c:pt>
                <c:pt idx="93">
                  <c:v>52.8</c:v>
                </c:pt>
                <c:pt idx="94">
                  <c:v>51.5</c:v>
                </c:pt>
                <c:pt idx="95">
                  <c:v>50.1</c:v>
                </c:pt>
                <c:pt idx="96">
                  <c:v>50.9</c:v>
                </c:pt>
                <c:pt idx="97">
                  <c:v>48.8</c:v>
                </c:pt>
                <c:pt idx="98">
                  <c:v>49.7</c:v>
                </c:pt>
                <c:pt idx="99">
                  <c:v>48.5</c:v>
                </c:pt>
                <c:pt idx="100">
                  <c:v>48.9</c:v>
                </c:pt>
                <c:pt idx="101">
                  <c:v>49.9</c:v>
                </c:pt>
                <c:pt idx="102">
                  <c:v>50.8</c:v>
                </c:pt>
                <c:pt idx="103">
                  <c:v>50.1</c:v>
                </c:pt>
                <c:pt idx="104">
                  <c:v>47.2</c:v>
                </c:pt>
                <c:pt idx="105">
                  <c:v>38.200000000000003</c:v>
                </c:pt>
                <c:pt idx="106">
                  <c:v>39</c:v>
                </c:pt>
                <c:pt idx="107">
                  <c:v>34.5</c:v>
                </c:pt>
                <c:pt idx="108">
                  <c:v>36.4</c:v>
                </c:pt>
                <c:pt idx="109">
                  <c:v>36.6</c:v>
                </c:pt>
                <c:pt idx="110">
                  <c:v>37.200000000000003</c:v>
                </c:pt>
                <c:pt idx="111">
                  <c:v>39.9</c:v>
                </c:pt>
                <c:pt idx="112">
                  <c:v>44.1</c:v>
                </c:pt>
                <c:pt idx="113">
                  <c:v>46.3</c:v>
                </c:pt>
                <c:pt idx="114">
                  <c:v>49.7</c:v>
                </c:pt>
                <c:pt idx="115">
                  <c:v>53.4</c:v>
                </c:pt>
                <c:pt idx="116">
                  <c:v>54.9</c:v>
                </c:pt>
                <c:pt idx="117">
                  <c:v>57.6</c:v>
                </c:pt>
                <c:pt idx="118">
                  <c:v>55.4</c:v>
                </c:pt>
                <c:pt idx="119">
                  <c:v>55.8</c:v>
                </c:pt>
                <c:pt idx="120">
                  <c:v>56.3</c:v>
                </c:pt>
                <c:pt idx="121">
                  <c:v>55.5</c:v>
                </c:pt>
                <c:pt idx="122">
                  <c:v>58.8</c:v>
                </c:pt>
                <c:pt idx="123">
                  <c:v>58.1</c:v>
                </c:pt>
                <c:pt idx="124">
                  <c:v>57.4</c:v>
                </c:pt>
                <c:pt idx="125">
                  <c:v>56.5</c:v>
                </c:pt>
                <c:pt idx="126">
                  <c:v>56.1</c:v>
                </c:pt>
                <c:pt idx="127">
                  <c:v>56.4</c:v>
                </c:pt>
                <c:pt idx="128">
                  <c:v>55.3</c:v>
                </c:pt>
                <c:pt idx="129">
                  <c:v>56.9</c:v>
                </c:pt>
                <c:pt idx="130">
                  <c:v>57.3</c:v>
                </c:pt>
                <c:pt idx="131">
                  <c:v>56.6</c:v>
                </c:pt>
                <c:pt idx="132">
                  <c:v>59.1</c:v>
                </c:pt>
                <c:pt idx="133">
                  <c:v>59.2</c:v>
                </c:pt>
                <c:pt idx="134">
                  <c:v>58.4</c:v>
                </c:pt>
                <c:pt idx="135">
                  <c:v>57.9</c:v>
                </c:pt>
                <c:pt idx="136">
                  <c:v>54.8</c:v>
                </c:pt>
                <c:pt idx="137">
                  <c:v>55.8</c:v>
                </c:pt>
                <c:pt idx="138">
                  <c:v>52.9</c:v>
                </c:pt>
                <c:pt idx="139">
                  <c:v>52.6</c:v>
                </c:pt>
                <c:pt idx="140">
                  <c:v>53.7</c:v>
                </c:pt>
                <c:pt idx="141">
                  <c:v>51.4</c:v>
                </c:pt>
                <c:pt idx="142">
                  <c:v>51.8</c:v>
                </c:pt>
                <c:pt idx="143">
                  <c:v>53</c:v>
                </c:pt>
                <c:pt idx="144">
                  <c:v>52.6</c:v>
                </c:pt>
                <c:pt idx="145">
                  <c:v>53.1</c:v>
                </c:pt>
                <c:pt idx="146">
                  <c:v>53.5</c:v>
                </c:pt>
                <c:pt idx="147">
                  <c:v>53.5</c:v>
                </c:pt>
                <c:pt idx="148">
                  <c:v>52.6</c:v>
                </c:pt>
                <c:pt idx="149">
                  <c:v>49.7</c:v>
                </c:pt>
                <c:pt idx="150">
                  <c:v>50</c:v>
                </c:pt>
                <c:pt idx="151">
                  <c:v>50.2</c:v>
                </c:pt>
                <c:pt idx="152">
                  <c:v>51.8</c:v>
                </c:pt>
                <c:pt idx="153">
                  <c:v>50.7</c:v>
                </c:pt>
                <c:pt idx="154">
                  <c:v>48.9</c:v>
                </c:pt>
                <c:pt idx="155">
                  <c:v>49.8</c:v>
                </c:pt>
                <c:pt idx="156">
                  <c:v>52</c:v>
                </c:pt>
                <c:pt idx="157">
                  <c:v>53.6</c:v>
                </c:pt>
                <c:pt idx="158">
                  <c:v>52</c:v>
                </c:pt>
                <c:pt idx="159">
                  <c:v>49.7</c:v>
                </c:pt>
                <c:pt idx="160">
                  <c:v>50.5</c:v>
                </c:pt>
                <c:pt idx="161">
                  <c:v>51.5</c:v>
                </c:pt>
                <c:pt idx="162">
                  <c:v>53.5</c:v>
                </c:pt>
                <c:pt idx="163">
                  <c:v>55.9</c:v>
                </c:pt>
                <c:pt idx="164">
                  <c:v>54.8</c:v>
                </c:pt>
                <c:pt idx="165">
                  <c:v>55.3</c:v>
                </c:pt>
                <c:pt idx="166">
                  <c:v>56.3</c:v>
                </c:pt>
                <c:pt idx="167">
                  <c:v>55.9</c:v>
                </c:pt>
                <c:pt idx="168">
                  <c:v>51.7</c:v>
                </c:pt>
                <c:pt idx="169">
                  <c:v>54.6</c:v>
                </c:pt>
                <c:pt idx="170">
                  <c:v>55.3</c:v>
                </c:pt>
                <c:pt idx="171">
                  <c:v>55.7</c:v>
                </c:pt>
                <c:pt idx="172">
                  <c:v>55.8</c:v>
                </c:pt>
                <c:pt idx="173">
                  <c:v>54.9</c:v>
                </c:pt>
                <c:pt idx="174">
                  <c:v>55.3</c:v>
                </c:pt>
                <c:pt idx="175">
                  <c:v>58.2</c:v>
                </c:pt>
                <c:pt idx="176">
                  <c:v>55.5</c:v>
                </c:pt>
                <c:pt idx="177">
                  <c:v>56.8</c:v>
                </c:pt>
                <c:pt idx="178">
                  <c:v>57</c:v>
                </c:pt>
                <c:pt idx="179">
                  <c:v>54.7</c:v>
                </c:pt>
                <c:pt idx="180">
                  <c:v>53.9</c:v>
                </c:pt>
                <c:pt idx="181">
                  <c:v>53</c:v>
                </c:pt>
                <c:pt idx="182">
                  <c:v>51.8</c:v>
                </c:pt>
                <c:pt idx="183">
                  <c:v>51.6</c:v>
                </c:pt>
                <c:pt idx="184">
                  <c:v>52.9</c:v>
                </c:pt>
                <c:pt idx="185">
                  <c:v>52.3</c:v>
                </c:pt>
                <c:pt idx="186">
                  <c:v>51.9</c:v>
                </c:pt>
                <c:pt idx="187">
                  <c:v>50.8</c:v>
                </c:pt>
                <c:pt idx="188">
                  <c:v>50.1</c:v>
                </c:pt>
                <c:pt idx="189">
                  <c:v>49.6</c:v>
                </c:pt>
                <c:pt idx="190">
                  <c:v>49.1</c:v>
                </c:pt>
                <c:pt idx="191">
                  <c:v>48.4</c:v>
                </c:pt>
                <c:pt idx="192">
                  <c:v>47.8</c:v>
                </c:pt>
                <c:pt idx="193">
                  <c:v>49.4</c:v>
                </c:pt>
                <c:pt idx="194">
                  <c:v>51.2</c:v>
                </c:pt>
                <c:pt idx="195">
                  <c:v>50.8</c:v>
                </c:pt>
                <c:pt idx="196">
                  <c:v>50.9</c:v>
                </c:pt>
                <c:pt idx="197">
                  <c:v>52.5</c:v>
                </c:pt>
                <c:pt idx="198">
                  <c:v>52.9</c:v>
                </c:pt>
                <c:pt idx="199">
                  <c:v>49.9</c:v>
                </c:pt>
                <c:pt idx="200">
                  <c:v>51.4</c:v>
                </c:pt>
                <c:pt idx="201">
                  <c:v>51.8</c:v>
                </c:pt>
                <c:pt idx="202">
                  <c:v>53.4</c:v>
                </c:pt>
                <c:pt idx="203">
                  <c:v>54.3</c:v>
                </c:pt>
                <c:pt idx="204">
                  <c:v>55.6</c:v>
                </c:pt>
                <c:pt idx="205">
                  <c:v>57.6</c:v>
                </c:pt>
                <c:pt idx="206">
                  <c:v>56.6</c:v>
                </c:pt>
                <c:pt idx="207">
                  <c:v>55.5</c:v>
                </c:pt>
                <c:pt idx="208">
                  <c:v>56.7</c:v>
                </c:pt>
                <c:pt idx="209">
                  <c:v>56.5</c:v>
                </c:pt>
                <c:pt idx="210">
                  <c:v>59.3</c:v>
                </c:pt>
                <c:pt idx="211">
                  <c:v>60.2</c:v>
                </c:pt>
                <c:pt idx="212">
                  <c:v>58.5</c:v>
                </c:pt>
                <c:pt idx="213">
                  <c:v>58.2</c:v>
                </c:pt>
                <c:pt idx="214">
                  <c:v>59.3</c:v>
                </c:pt>
                <c:pt idx="215">
                  <c:v>59.1</c:v>
                </c:pt>
                <c:pt idx="216">
                  <c:v>60.8</c:v>
                </c:pt>
                <c:pt idx="217">
                  <c:v>59.3</c:v>
                </c:pt>
                <c:pt idx="218">
                  <c:v>57.3</c:v>
                </c:pt>
                <c:pt idx="219">
                  <c:v>57.3</c:v>
                </c:pt>
                <c:pt idx="220">
                  <c:v>58.7</c:v>
                </c:pt>
                <c:pt idx="221">
                  <c:v>60.2</c:v>
                </c:pt>
                <c:pt idx="222">
                  <c:v>58.1</c:v>
                </c:pt>
                <c:pt idx="223">
                  <c:v>61.3</c:v>
                </c:pt>
                <c:pt idx="224">
                  <c:v>59.8</c:v>
                </c:pt>
                <c:pt idx="225">
                  <c:v>57.7</c:v>
                </c:pt>
                <c:pt idx="226">
                  <c:v>59.3</c:v>
                </c:pt>
                <c:pt idx="227">
                  <c:v>54.3</c:v>
                </c:pt>
                <c:pt idx="228">
                  <c:v>56.6</c:v>
                </c:pt>
                <c:pt idx="229">
                  <c:v>54.2</c:v>
                </c:pt>
                <c:pt idx="230">
                  <c:v>55.3</c:v>
                </c:pt>
                <c:pt idx="231">
                  <c:v>52.8</c:v>
                </c:pt>
                <c:pt idx="232">
                  <c:v>52.1</c:v>
                </c:pt>
                <c:pt idx="233">
                  <c:v>51.7</c:v>
                </c:pt>
                <c:pt idx="234">
                  <c:v>51.2</c:v>
                </c:pt>
                <c:pt idx="235">
                  <c:v>49.1</c:v>
                </c:pt>
                <c:pt idx="236">
                  <c:v>47.8</c:v>
                </c:pt>
                <c:pt idx="237">
                  <c:v>48.3</c:v>
                </c:pt>
                <c:pt idx="238">
                  <c:v>48.1</c:v>
                </c:pt>
                <c:pt idx="239">
                  <c:v>47.8</c:v>
                </c:pt>
                <c:pt idx="240">
                  <c:v>50.9</c:v>
                </c:pt>
                <c:pt idx="241">
                  <c:v>50.1</c:v>
                </c:pt>
                <c:pt idx="242">
                  <c:v>49.1</c:v>
                </c:pt>
                <c:pt idx="243">
                  <c:v>41.5</c:v>
                </c:pt>
                <c:pt idx="244">
                  <c:v>43.1</c:v>
                </c:pt>
                <c:pt idx="245">
                  <c:v>52.6</c:v>
                </c:pt>
                <c:pt idx="246">
                  <c:v>54.2</c:v>
                </c:pt>
                <c:pt idx="247">
                  <c:v>56</c:v>
                </c:pt>
                <c:pt idx="248">
                  <c:v>55.4</c:v>
                </c:pt>
                <c:pt idx="249">
                  <c:v>59.3</c:v>
                </c:pt>
                <c:pt idx="250">
                  <c:v>57.5</c:v>
                </c:pt>
                <c:pt idx="251">
                  <c:v>60.5</c:v>
                </c:pt>
                <c:pt idx="252">
                  <c:v>58.7</c:v>
                </c:pt>
                <c:pt idx="253">
                  <c:v>60.8</c:v>
                </c:pt>
                <c:pt idx="254">
                  <c:v>64.7</c:v>
                </c:pt>
                <c:pt idx="255">
                  <c:v>60.7</c:v>
                </c:pt>
                <c:pt idx="256">
                  <c:v>61.2</c:v>
                </c:pt>
                <c:pt idx="257">
                  <c:v>60.6</c:v>
                </c:pt>
                <c:pt idx="258">
                  <c:v>59.5</c:v>
                </c:pt>
                <c:pt idx="259">
                  <c:v>59.9</c:v>
                </c:pt>
                <c:pt idx="260">
                  <c:v>61.1</c:v>
                </c:pt>
                <c:pt idx="261">
                  <c:v>60.8</c:v>
                </c:pt>
                <c:pt idx="262">
                  <c:v>61.1</c:v>
                </c:pt>
                <c:pt idx="263">
                  <c:v>58.7</c:v>
                </c:pt>
                <c:pt idx="264">
                  <c:v>57.6</c:v>
                </c:pt>
                <c:pt idx="265">
                  <c:v>58.6</c:v>
                </c:pt>
                <c:pt idx="266">
                  <c:v>57.1</c:v>
                </c:pt>
                <c:pt idx="267">
                  <c:v>55.4</c:v>
                </c:pt>
                <c:pt idx="268">
                  <c:v>56.1</c:v>
                </c:pt>
                <c:pt idx="269">
                  <c:v>53</c:v>
                </c:pt>
                <c:pt idx="270">
                  <c:v>52.8</c:v>
                </c:pt>
                <c:pt idx="271">
                  <c:v>52.8</c:v>
                </c:pt>
                <c:pt idx="272">
                  <c:v>50.9</c:v>
                </c:pt>
                <c:pt idx="273">
                  <c:v>50.2</c:v>
                </c:pt>
              </c:numCache>
            </c:numRef>
          </c:val>
          <c:smooth val="0"/>
          <c:extLst>
            <c:ext xmlns:c16="http://schemas.microsoft.com/office/drawing/2014/chart" uri="{C3380CC4-5D6E-409C-BE32-E72D297353CC}">
              <c16:uniqueId val="{00000001-CAA3-B04D-957D-7E8F380F73C9}"/>
            </c:ext>
          </c:extLst>
        </c:ser>
        <c:dLbls>
          <c:showLegendKey val="0"/>
          <c:showVal val="0"/>
          <c:showCatName val="0"/>
          <c:showSerName val="0"/>
          <c:showPercent val="0"/>
          <c:showBubbleSize val="0"/>
        </c:dLbls>
        <c:marker val="1"/>
        <c:smooth val="0"/>
        <c:axId val="668099544"/>
        <c:axId val="668099152"/>
      </c:lineChart>
      <c:dateAx>
        <c:axId val="668098368"/>
        <c:scaling>
          <c:orientation val="minMax"/>
          <c:max val="44713"/>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760"/>
        <c:crosses val="autoZero"/>
        <c:auto val="0"/>
        <c:lblOffset val="100"/>
        <c:baseTimeUnit val="months"/>
        <c:majorUnit val="12"/>
        <c:majorTimeUnit val="months"/>
      </c:dateAx>
      <c:valAx>
        <c:axId val="668098760"/>
        <c:scaling>
          <c:orientation val="minMax"/>
          <c:max val="0.8"/>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368"/>
        <c:crosses val="autoZero"/>
        <c:crossBetween val="between"/>
      </c:valAx>
      <c:dateAx>
        <c:axId val="668099544"/>
        <c:scaling>
          <c:orientation val="minMax"/>
        </c:scaling>
        <c:delete val="1"/>
        <c:axPos val="b"/>
        <c:numFmt formatCode="m/d/yy" sourceLinked="1"/>
        <c:majorTickMark val="out"/>
        <c:minorTickMark val="none"/>
        <c:tickLblPos val="nextTo"/>
        <c:crossAx val="668099152"/>
        <c:crosses val="autoZero"/>
        <c:auto val="0"/>
        <c:lblOffset val="100"/>
        <c:baseTimeUnit val="months"/>
        <c:majorUnit val="1"/>
        <c:minorUnit val="1"/>
      </c:dateAx>
      <c:valAx>
        <c:axId val="668099152"/>
        <c:scaling>
          <c:orientation val="minMax"/>
          <c:max val="75"/>
          <c:min val="3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954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1990</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Manufacturing'!$A$510:$A$905</c:f>
              <c:numCache>
                <c:formatCode>m/d/yy</c:formatCode>
                <c:ptCount val="396"/>
                <c:pt idx="0">
                  <c:v>32874</c:v>
                </c:pt>
                <c:pt idx="1">
                  <c:v>32905</c:v>
                </c:pt>
                <c:pt idx="2">
                  <c:v>32933</c:v>
                </c:pt>
                <c:pt idx="3">
                  <c:v>32964</c:v>
                </c:pt>
                <c:pt idx="4">
                  <c:v>32994</c:v>
                </c:pt>
                <c:pt idx="5">
                  <c:v>33025</c:v>
                </c:pt>
                <c:pt idx="6">
                  <c:v>33055</c:v>
                </c:pt>
                <c:pt idx="7">
                  <c:v>33086</c:v>
                </c:pt>
                <c:pt idx="8">
                  <c:v>33117</c:v>
                </c:pt>
                <c:pt idx="9">
                  <c:v>33147</c:v>
                </c:pt>
                <c:pt idx="10">
                  <c:v>33178</c:v>
                </c:pt>
                <c:pt idx="11">
                  <c:v>33208</c:v>
                </c:pt>
                <c:pt idx="12">
                  <c:v>33239</c:v>
                </c:pt>
                <c:pt idx="13">
                  <c:v>33270</c:v>
                </c:pt>
                <c:pt idx="14">
                  <c:v>33298</c:v>
                </c:pt>
                <c:pt idx="15">
                  <c:v>33329</c:v>
                </c:pt>
                <c:pt idx="16">
                  <c:v>33359</c:v>
                </c:pt>
                <c:pt idx="17">
                  <c:v>33390</c:v>
                </c:pt>
                <c:pt idx="18">
                  <c:v>33420</c:v>
                </c:pt>
                <c:pt idx="19">
                  <c:v>33451</c:v>
                </c:pt>
                <c:pt idx="20">
                  <c:v>33482</c:v>
                </c:pt>
                <c:pt idx="21">
                  <c:v>33512</c:v>
                </c:pt>
                <c:pt idx="22">
                  <c:v>33543</c:v>
                </c:pt>
                <c:pt idx="23">
                  <c:v>33573</c:v>
                </c:pt>
                <c:pt idx="24">
                  <c:v>33604</c:v>
                </c:pt>
                <c:pt idx="25">
                  <c:v>33635</c:v>
                </c:pt>
                <c:pt idx="26">
                  <c:v>33664</c:v>
                </c:pt>
                <c:pt idx="27">
                  <c:v>33695</c:v>
                </c:pt>
                <c:pt idx="28">
                  <c:v>33725</c:v>
                </c:pt>
                <c:pt idx="29">
                  <c:v>33756</c:v>
                </c:pt>
                <c:pt idx="30">
                  <c:v>33786</c:v>
                </c:pt>
                <c:pt idx="31">
                  <c:v>33817</c:v>
                </c:pt>
                <c:pt idx="32">
                  <c:v>33848</c:v>
                </c:pt>
                <c:pt idx="33">
                  <c:v>33878</c:v>
                </c:pt>
                <c:pt idx="34">
                  <c:v>33909</c:v>
                </c:pt>
                <c:pt idx="35">
                  <c:v>33939</c:v>
                </c:pt>
                <c:pt idx="36">
                  <c:v>33970</c:v>
                </c:pt>
                <c:pt idx="37">
                  <c:v>34001</c:v>
                </c:pt>
                <c:pt idx="38">
                  <c:v>34029</c:v>
                </c:pt>
                <c:pt idx="39">
                  <c:v>34060</c:v>
                </c:pt>
                <c:pt idx="40">
                  <c:v>34090</c:v>
                </c:pt>
                <c:pt idx="41">
                  <c:v>34121</c:v>
                </c:pt>
                <c:pt idx="42">
                  <c:v>34151</c:v>
                </c:pt>
                <c:pt idx="43">
                  <c:v>34182</c:v>
                </c:pt>
                <c:pt idx="44">
                  <c:v>34213</c:v>
                </c:pt>
                <c:pt idx="45">
                  <c:v>34243</c:v>
                </c:pt>
                <c:pt idx="46">
                  <c:v>34274</c:v>
                </c:pt>
                <c:pt idx="47">
                  <c:v>34304</c:v>
                </c:pt>
                <c:pt idx="48">
                  <c:v>34335</c:v>
                </c:pt>
                <c:pt idx="49">
                  <c:v>34366</c:v>
                </c:pt>
                <c:pt idx="50">
                  <c:v>34394</c:v>
                </c:pt>
                <c:pt idx="51">
                  <c:v>34425</c:v>
                </c:pt>
                <c:pt idx="52">
                  <c:v>34455</c:v>
                </c:pt>
                <c:pt idx="53">
                  <c:v>34486</c:v>
                </c:pt>
                <c:pt idx="54">
                  <c:v>34516</c:v>
                </c:pt>
                <c:pt idx="55">
                  <c:v>34547</c:v>
                </c:pt>
                <c:pt idx="56">
                  <c:v>34578</c:v>
                </c:pt>
                <c:pt idx="57">
                  <c:v>34608</c:v>
                </c:pt>
                <c:pt idx="58">
                  <c:v>34639</c:v>
                </c:pt>
                <c:pt idx="59">
                  <c:v>34669</c:v>
                </c:pt>
                <c:pt idx="60">
                  <c:v>34700</c:v>
                </c:pt>
                <c:pt idx="61">
                  <c:v>34731</c:v>
                </c:pt>
                <c:pt idx="62">
                  <c:v>34759</c:v>
                </c:pt>
                <c:pt idx="63">
                  <c:v>34790</c:v>
                </c:pt>
                <c:pt idx="64">
                  <c:v>34820</c:v>
                </c:pt>
                <c:pt idx="65">
                  <c:v>34851</c:v>
                </c:pt>
                <c:pt idx="66">
                  <c:v>34881</c:v>
                </c:pt>
                <c:pt idx="67">
                  <c:v>34912</c:v>
                </c:pt>
                <c:pt idx="68">
                  <c:v>34943</c:v>
                </c:pt>
                <c:pt idx="69">
                  <c:v>34973</c:v>
                </c:pt>
                <c:pt idx="70">
                  <c:v>35004</c:v>
                </c:pt>
                <c:pt idx="71">
                  <c:v>35034</c:v>
                </c:pt>
                <c:pt idx="72">
                  <c:v>35065</c:v>
                </c:pt>
                <c:pt idx="73">
                  <c:v>35096</c:v>
                </c:pt>
                <c:pt idx="74">
                  <c:v>35125</c:v>
                </c:pt>
                <c:pt idx="75">
                  <c:v>35156</c:v>
                </c:pt>
                <c:pt idx="76">
                  <c:v>35186</c:v>
                </c:pt>
                <c:pt idx="77">
                  <c:v>35217</c:v>
                </c:pt>
                <c:pt idx="78">
                  <c:v>35247</c:v>
                </c:pt>
                <c:pt idx="79">
                  <c:v>35278</c:v>
                </c:pt>
                <c:pt idx="80">
                  <c:v>35309</c:v>
                </c:pt>
                <c:pt idx="81">
                  <c:v>35339</c:v>
                </c:pt>
                <c:pt idx="82">
                  <c:v>35370</c:v>
                </c:pt>
                <c:pt idx="83">
                  <c:v>35400</c:v>
                </c:pt>
                <c:pt idx="84">
                  <c:v>35431</c:v>
                </c:pt>
                <c:pt idx="85">
                  <c:v>35462</c:v>
                </c:pt>
                <c:pt idx="86">
                  <c:v>35490</c:v>
                </c:pt>
                <c:pt idx="87">
                  <c:v>35521</c:v>
                </c:pt>
                <c:pt idx="88">
                  <c:v>35551</c:v>
                </c:pt>
                <c:pt idx="89">
                  <c:v>35582</c:v>
                </c:pt>
                <c:pt idx="90">
                  <c:v>35612</c:v>
                </c:pt>
                <c:pt idx="91">
                  <c:v>35643</c:v>
                </c:pt>
                <c:pt idx="92">
                  <c:v>35674</c:v>
                </c:pt>
                <c:pt idx="93">
                  <c:v>35704</c:v>
                </c:pt>
                <c:pt idx="94">
                  <c:v>35735</c:v>
                </c:pt>
                <c:pt idx="95">
                  <c:v>35765</c:v>
                </c:pt>
                <c:pt idx="96">
                  <c:v>35796</c:v>
                </c:pt>
                <c:pt idx="97">
                  <c:v>35827</c:v>
                </c:pt>
                <c:pt idx="98">
                  <c:v>35855</c:v>
                </c:pt>
                <c:pt idx="99">
                  <c:v>35886</c:v>
                </c:pt>
                <c:pt idx="100">
                  <c:v>35916</c:v>
                </c:pt>
                <c:pt idx="101">
                  <c:v>35947</c:v>
                </c:pt>
                <c:pt idx="102">
                  <c:v>35977</c:v>
                </c:pt>
                <c:pt idx="103">
                  <c:v>36008</c:v>
                </c:pt>
                <c:pt idx="104">
                  <c:v>36039</c:v>
                </c:pt>
                <c:pt idx="105">
                  <c:v>36069</c:v>
                </c:pt>
                <c:pt idx="106">
                  <c:v>36100</c:v>
                </c:pt>
                <c:pt idx="107">
                  <c:v>36130</c:v>
                </c:pt>
                <c:pt idx="108">
                  <c:v>36161</c:v>
                </c:pt>
                <c:pt idx="109">
                  <c:v>36192</c:v>
                </c:pt>
                <c:pt idx="110">
                  <c:v>36220</c:v>
                </c:pt>
                <c:pt idx="111">
                  <c:v>36251</c:v>
                </c:pt>
                <c:pt idx="112">
                  <c:v>36281</c:v>
                </c:pt>
                <c:pt idx="113">
                  <c:v>36312</c:v>
                </c:pt>
                <c:pt idx="114">
                  <c:v>36342</c:v>
                </c:pt>
                <c:pt idx="115">
                  <c:v>36373</c:v>
                </c:pt>
                <c:pt idx="116">
                  <c:v>36404</c:v>
                </c:pt>
                <c:pt idx="117">
                  <c:v>36434</c:v>
                </c:pt>
                <c:pt idx="118">
                  <c:v>36465</c:v>
                </c:pt>
                <c:pt idx="119">
                  <c:v>36495</c:v>
                </c:pt>
                <c:pt idx="120">
                  <c:v>36526</c:v>
                </c:pt>
                <c:pt idx="121">
                  <c:v>36557</c:v>
                </c:pt>
                <c:pt idx="122">
                  <c:v>36586</c:v>
                </c:pt>
                <c:pt idx="123">
                  <c:v>36617</c:v>
                </c:pt>
                <c:pt idx="124">
                  <c:v>36647</c:v>
                </c:pt>
                <c:pt idx="125">
                  <c:v>36678</c:v>
                </c:pt>
                <c:pt idx="126">
                  <c:v>36708</c:v>
                </c:pt>
                <c:pt idx="127">
                  <c:v>36739</c:v>
                </c:pt>
                <c:pt idx="128">
                  <c:v>36770</c:v>
                </c:pt>
                <c:pt idx="129">
                  <c:v>36800</c:v>
                </c:pt>
                <c:pt idx="130">
                  <c:v>36831</c:v>
                </c:pt>
                <c:pt idx="131">
                  <c:v>36861</c:v>
                </c:pt>
                <c:pt idx="132">
                  <c:v>36892</c:v>
                </c:pt>
                <c:pt idx="133">
                  <c:v>36923</c:v>
                </c:pt>
                <c:pt idx="134">
                  <c:v>36951</c:v>
                </c:pt>
                <c:pt idx="135">
                  <c:v>36982</c:v>
                </c:pt>
                <c:pt idx="136">
                  <c:v>37012</c:v>
                </c:pt>
                <c:pt idx="137">
                  <c:v>37043</c:v>
                </c:pt>
                <c:pt idx="138">
                  <c:v>37073</c:v>
                </c:pt>
                <c:pt idx="139">
                  <c:v>37104</c:v>
                </c:pt>
                <c:pt idx="140">
                  <c:v>37135</c:v>
                </c:pt>
                <c:pt idx="141">
                  <c:v>37165</c:v>
                </c:pt>
                <c:pt idx="142">
                  <c:v>37196</c:v>
                </c:pt>
                <c:pt idx="143">
                  <c:v>37226</c:v>
                </c:pt>
                <c:pt idx="144">
                  <c:v>37257</c:v>
                </c:pt>
                <c:pt idx="145">
                  <c:v>37288</c:v>
                </c:pt>
                <c:pt idx="146">
                  <c:v>37316</c:v>
                </c:pt>
                <c:pt idx="147">
                  <c:v>37347</c:v>
                </c:pt>
                <c:pt idx="148">
                  <c:v>37377</c:v>
                </c:pt>
                <c:pt idx="149">
                  <c:v>37408</c:v>
                </c:pt>
                <c:pt idx="150">
                  <c:v>37438</c:v>
                </c:pt>
                <c:pt idx="151">
                  <c:v>37469</c:v>
                </c:pt>
                <c:pt idx="152">
                  <c:v>37500</c:v>
                </c:pt>
                <c:pt idx="153">
                  <c:v>37530</c:v>
                </c:pt>
                <c:pt idx="154">
                  <c:v>37561</c:v>
                </c:pt>
                <c:pt idx="155">
                  <c:v>37591</c:v>
                </c:pt>
                <c:pt idx="156">
                  <c:v>37622</c:v>
                </c:pt>
                <c:pt idx="157">
                  <c:v>37653</c:v>
                </c:pt>
                <c:pt idx="158">
                  <c:v>37681</c:v>
                </c:pt>
                <c:pt idx="159">
                  <c:v>37712</c:v>
                </c:pt>
                <c:pt idx="160">
                  <c:v>37742</c:v>
                </c:pt>
                <c:pt idx="161">
                  <c:v>37773</c:v>
                </c:pt>
                <c:pt idx="162">
                  <c:v>37803</c:v>
                </c:pt>
                <c:pt idx="163">
                  <c:v>37834</c:v>
                </c:pt>
                <c:pt idx="164">
                  <c:v>37865</c:v>
                </c:pt>
                <c:pt idx="165">
                  <c:v>37895</c:v>
                </c:pt>
                <c:pt idx="166">
                  <c:v>37926</c:v>
                </c:pt>
                <c:pt idx="167">
                  <c:v>37956</c:v>
                </c:pt>
                <c:pt idx="168">
                  <c:v>37987</c:v>
                </c:pt>
                <c:pt idx="169">
                  <c:v>38018</c:v>
                </c:pt>
                <c:pt idx="170">
                  <c:v>38047</c:v>
                </c:pt>
                <c:pt idx="171">
                  <c:v>38078</c:v>
                </c:pt>
                <c:pt idx="172">
                  <c:v>38108</c:v>
                </c:pt>
                <c:pt idx="173">
                  <c:v>38139</c:v>
                </c:pt>
                <c:pt idx="174">
                  <c:v>38169</c:v>
                </c:pt>
                <c:pt idx="175">
                  <c:v>38200</c:v>
                </c:pt>
                <c:pt idx="176">
                  <c:v>38231</c:v>
                </c:pt>
                <c:pt idx="177">
                  <c:v>38261</c:v>
                </c:pt>
                <c:pt idx="178">
                  <c:v>38292</c:v>
                </c:pt>
                <c:pt idx="179">
                  <c:v>38322</c:v>
                </c:pt>
                <c:pt idx="180">
                  <c:v>38353</c:v>
                </c:pt>
                <c:pt idx="181">
                  <c:v>38384</c:v>
                </c:pt>
                <c:pt idx="182">
                  <c:v>38412</c:v>
                </c:pt>
                <c:pt idx="183">
                  <c:v>38443</c:v>
                </c:pt>
                <c:pt idx="184">
                  <c:v>38473</c:v>
                </c:pt>
                <c:pt idx="185">
                  <c:v>38504</c:v>
                </c:pt>
                <c:pt idx="186">
                  <c:v>38534</c:v>
                </c:pt>
                <c:pt idx="187">
                  <c:v>38565</c:v>
                </c:pt>
                <c:pt idx="188">
                  <c:v>38596</c:v>
                </c:pt>
                <c:pt idx="189">
                  <c:v>38626</c:v>
                </c:pt>
                <c:pt idx="190">
                  <c:v>38657</c:v>
                </c:pt>
                <c:pt idx="191">
                  <c:v>38687</c:v>
                </c:pt>
                <c:pt idx="192">
                  <c:v>38718</c:v>
                </c:pt>
                <c:pt idx="193">
                  <c:v>38749</c:v>
                </c:pt>
                <c:pt idx="194">
                  <c:v>38777</c:v>
                </c:pt>
                <c:pt idx="195">
                  <c:v>38808</c:v>
                </c:pt>
                <c:pt idx="196">
                  <c:v>38838</c:v>
                </c:pt>
                <c:pt idx="197">
                  <c:v>38869</c:v>
                </c:pt>
                <c:pt idx="198">
                  <c:v>38899</c:v>
                </c:pt>
                <c:pt idx="199">
                  <c:v>38930</c:v>
                </c:pt>
                <c:pt idx="200">
                  <c:v>38961</c:v>
                </c:pt>
                <c:pt idx="201">
                  <c:v>38991</c:v>
                </c:pt>
                <c:pt idx="202">
                  <c:v>39022</c:v>
                </c:pt>
                <c:pt idx="203">
                  <c:v>39052</c:v>
                </c:pt>
                <c:pt idx="204">
                  <c:v>39083</c:v>
                </c:pt>
                <c:pt idx="205">
                  <c:v>39114</c:v>
                </c:pt>
                <c:pt idx="206">
                  <c:v>39142</c:v>
                </c:pt>
                <c:pt idx="207">
                  <c:v>39173</c:v>
                </c:pt>
                <c:pt idx="208">
                  <c:v>39203</c:v>
                </c:pt>
                <c:pt idx="209">
                  <c:v>39234</c:v>
                </c:pt>
                <c:pt idx="210">
                  <c:v>39264</c:v>
                </c:pt>
                <c:pt idx="211">
                  <c:v>39295</c:v>
                </c:pt>
                <c:pt idx="212">
                  <c:v>39326</c:v>
                </c:pt>
                <c:pt idx="213">
                  <c:v>39356</c:v>
                </c:pt>
                <c:pt idx="214">
                  <c:v>39387</c:v>
                </c:pt>
                <c:pt idx="215">
                  <c:v>39417</c:v>
                </c:pt>
                <c:pt idx="216">
                  <c:v>39448</c:v>
                </c:pt>
                <c:pt idx="217">
                  <c:v>39479</c:v>
                </c:pt>
                <c:pt idx="218">
                  <c:v>39508</c:v>
                </c:pt>
                <c:pt idx="219">
                  <c:v>39539</c:v>
                </c:pt>
                <c:pt idx="220">
                  <c:v>39569</c:v>
                </c:pt>
                <c:pt idx="221">
                  <c:v>39600</c:v>
                </c:pt>
                <c:pt idx="222">
                  <c:v>39630</c:v>
                </c:pt>
                <c:pt idx="223">
                  <c:v>39661</c:v>
                </c:pt>
                <c:pt idx="224">
                  <c:v>39692</c:v>
                </c:pt>
                <c:pt idx="225">
                  <c:v>39722</c:v>
                </c:pt>
                <c:pt idx="226">
                  <c:v>39753</c:v>
                </c:pt>
                <c:pt idx="227">
                  <c:v>39783</c:v>
                </c:pt>
                <c:pt idx="228">
                  <c:v>39814</c:v>
                </c:pt>
                <c:pt idx="229">
                  <c:v>39845</c:v>
                </c:pt>
                <c:pt idx="230">
                  <c:v>39873</c:v>
                </c:pt>
                <c:pt idx="231">
                  <c:v>39904</c:v>
                </c:pt>
                <c:pt idx="232">
                  <c:v>39934</c:v>
                </c:pt>
                <c:pt idx="233">
                  <c:v>39965</c:v>
                </c:pt>
                <c:pt idx="234">
                  <c:v>39995</c:v>
                </c:pt>
                <c:pt idx="235">
                  <c:v>40026</c:v>
                </c:pt>
                <c:pt idx="236">
                  <c:v>40057</c:v>
                </c:pt>
                <c:pt idx="237">
                  <c:v>40087</c:v>
                </c:pt>
                <c:pt idx="238">
                  <c:v>40118</c:v>
                </c:pt>
                <c:pt idx="239">
                  <c:v>40148</c:v>
                </c:pt>
                <c:pt idx="240">
                  <c:v>40179</c:v>
                </c:pt>
                <c:pt idx="241">
                  <c:v>40210</c:v>
                </c:pt>
                <c:pt idx="242">
                  <c:v>40238</c:v>
                </c:pt>
                <c:pt idx="243">
                  <c:v>40269</c:v>
                </c:pt>
                <c:pt idx="244">
                  <c:v>40299</c:v>
                </c:pt>
                <c:pt idx="245">
                  <c:v>40330</c:v>
                </c:pt>
                <c:pt idx="246">
                  <c:v>40360</c:v>
                </c:pt>
                <c:pt idx="247">
                  <c:v>40391</c:v>
                </c:pt>
                <c:pt idx="248">
                  <c:v>40422</c:v>
                </c:pt>
                <c:pt idx="249">
                  <c:v>40452</c:v>
                </c:pt>
                <c:pt idx="250">
                  <c:v>40483</c:v>
                </c:pt>
                <c:pt idx="251">
                  <c:v>40513</c:v>
                </c:pt>
                <c:pt idx="252">
                  <c:v>40544</c:v>
                </c:pt>
                <c:pt idx="253">
                  <c:v>40575</c:v>
                </c:pt>
                <c:pt idx="254">
                  <c:v>40603</c:v>
                </c:pt>
                <c:pt idx="255">
                  <c:v>40634</c:v>
                </c:pt>
                <c:pt idx="256">
                  <c:v>40664</c:v>
                </c:pt>
                <c:pt idx="257">
                  <c:v>40695</c:v>
                </c:pt>
                <c:pt idx="258">
                  <c:v>40725</c:v>
                </c:pt>
                <c:pt idx="259">
                  <c:v>40756</c:v>
                </c:pt>
                <c:pt idx="260">
                  <c:v>40787</c:v>
                </c:pt>
                <c:pt idx="261">
                  <c:v>40817</c:v>
                </c:pt>
                <c:pt idx="262">
                  <c:v>40848</c:v>
                </c:pt>
                <c:pt idx="263">
                  <c:v>40878</c:v>
                </c:pt>
                <c:pt idx="264">
                  <c:v>40909</c:v>
                </c:pt>
                <c:pt idx="265">
                  <c:v>40940</c:v>
                </c:pt>
                <c:pt idx="266">
                  <c:v>40969</c:v>
                </c:pt>
                <c:pt idx="267">
                  <c:v>41000</c:v>
                </c:pt>
                <c:pt idx="268">
                  <c:v>41030</c:v>
                </c:pt>
                <c:pt idx="269">
                  <c:v>41061</c:v>
                </c:pt>
                <c:pt idx="270">
                  <c:v>41091</c:v>
                </c:pt>
                <c:pt idx="271">
                  <c:v>41122</c:v>
                </c:pt>
                <c:pt idx="272">
                  <c:v>41153</c:v>
                </c:pt>
                <c:pt idx="273">
                  <c:v>41183</c:v>
                </c:pt>
                <c:pt idx="274">
                  <c:v>41214</c:v>
                </c:pt>
                <c:pt idx="275">
                  <c:v>41244</c:v>
                </c:pt>
                <c:pt idx="276">
                  <c:v>41275</c:v>
                </c:pt>
                <c:pt idx="277">
                  <c:v>41306</c:v>
                </c:pt>
                <c:pt idx="278">
                  <c:v>41334</c:v>
                </c:pt>
                <c:pt idx="279">
                  <c:v>41365</c:v>
                </c:pt>
                <c:pt idx="280">
                  <c:v>41395</c:v>
                </c:pt>
                <c:pt idx="281">
                  <c:v>41426</c:v>
                </c:pt>
                <c:pt idx="282">
                  <c:v>41456</c:v>
                </c:pt>
                <c:pt idx="283">
                  <c:v>41487</c:v>
                </c:pt>
                <c:pt idx="284">
                  <c:v>41518</c:v>
                </c:pt>
                <c:pt idx="285">
                  <c:v>41548</c:v>
                </c:pt>
                <c:pt idx="286">
                  <c:v>41579</c:v>
                </c:pt>
                <c:pt idx="287">
                  <c:v>41609</c:v>
                </c:pt>
                <c:pt idx="288">
                  <c:v>41640</c:v>
                </c:pt>
                <c:pt idx="289">
                  <c:v>41671</c:v>
                </c:pt>
                <c:pt idx="290">
                  <c:v>41699</c:v>
                </c:pt>
                <c:pt idx="291">
                  <c:v>41730</c:v>
                </c:pt>
                <c:pt idx="292">
                  <c:v>41760</c:v>
                </c:pt>
                <c:pt idx="293">
                  <c:v>41791</c:v>
                </c:pt>
                <c:pt idx="294">
                  <c:v>41821</c:v>
                </c:pt>
                <c:pt idx="295">
                  <c:v>41852</c:v>
                </c:pt>
                <c:pt idx="296">
                  <c:v>41883</c:v>
                </c:pt>
                <c:pt idx="297">
                  <c:v>41913</c:v>
                </c:pt>
                <c:pt idx="298">
                  <c:v>41944</c:v>
                </c:pt>
                <c:pt idx="299">
                  <c:v>41974</c:v>
                </c:pt>
                <c:pt idx="300">
                  <c:v>42005</c:v>
                </c:pt>
                <c:pt idx="301">
                  <c:v>42036</c:v>
                </c:pt>
                <c:pt idx="302">
                  <c:v>42064</c:v>
                </c:pt>
                <c:pt idx="303">
                  <c:v>42095</c:v>
                </c:pt>
                <c:pt idx="304">
                  <c:v>42125</c:v>
                </c:pt>
                <c:pt idx="305">
                  <c:v>42156</c:v>
                </c:pt>
                <c:pt idx="306">
                  <c:v>42186</c:v>
                </c:pt>
                <c:pt idx="307">
                  <c:v>42217</c:v>
                </c:pt>
                <c:pt idx="308">
                  <c:v>42248</c:v>
                </c:pt>
                <c:pt idx="309">
                  <c:v>42278</c:v>
                </c:pt>
                <c:pt idx="310">
                  <c:v>42309</c:v>
                </c:pt>
                <c:pt idx="311">
                  <c:v>42339</c:v>
                </c:pt>
                <c:pt idx="312">
                  <c:v>42370</c:v>
                </c:pt>
                <c:pt idx="313">
                  <c:v>42401</c:v>
                </c:pt>
                <c:pt idx="314">
                  <c:v>42430</c:v>
                </c:pt>
                <c:pt idx="315">
                  <c:v>42461</c:v>
                </c:pt>
                <c:pt idx="316">
                  <c:v>42491</c:v>
                </c:pt>
                <c:pt idx="317">
                  <c:v>42522</c:v>
                </c:pt>
                <c:pt idx="318">
                  <c:v>42552</c:v>
                </c:pt>
                <c:pt idx="319">
                  <c:v>42583</c:v>
                </c:pt>
                <c:pt idx="320">
                  <c:v>42614</c:v>
                </c:pt>
                <c:pt idx="321">
                  <c:v>42644</c:v>
                </c:pt>
                <c:pt idx="322">
                  <c:v>42675</c:v>
                </c:pt>
                <c:pt idx="323">
                  <c:v>42705</c:v>
                </c:pt>
                <c:pt idx="324">
                  <c:v>42736</c:v>
                </c:pt>
                <c:pt idx="325">
                  <c:v>42767</c:v>
                </c:pt>
                <c:pt idx="326">
                  <c:v>42795</c:v>
                </c:pt>
                <c:pt idx="327">
                  <c:v>42826</c:v>
                </c:pt>
                <c:pt idx="328">
                  <c:v>42856</c:v>
                </c:pt>
                <c:pt idx="329">
                  <c:v>42887</c:v>
                </c:pt>
                <c:pt idx="330">
                  <c:v>42917</c:v>
                </c:pt>
                <c:pt idx="331">
                  <c:v>42948</c:v>
                </c:pt>
                <c:pt idx="332">
                  <c:v>42979</c:v>
                </c:pt>
                <c:pt idx="333">
                  <c:v>43009</c:v>
                </c:pt>
                <c:pt idx="334">
                  <c:v>43040</c:v>
                </c:pt>
                <c:pt idx="335">
                  <c:v>43070</c:v>
                </c:pt>
                <c:pt idx="336">
                  <c:v>43101</c:v>
                </c:pt>
                <c:pt idx="337">
                  <c:v>43132</c:v>
                </c:pt>
                <c:pt idx="338">
                  <c:v>43160</c:v>
                </c:pt>
                <c:pt idx="339">
                  <c:v>43191</c:v>
                </c:pt>
                <c:pt idx="340">
                  <c:v>43221</c:v>
                </c:pt>
                <c:pt idx="341">
                  <c:v>43252</c:v>
                </c:pt>
                <c:pt idx="342">
                  <c:v>43282</c:v>
                </c:pt>
                <c:pt idx="343">
                  <c:v>43313</c:v>
                </c:pt>
                <c:pt idx="344">
                  <c:v>43344</c:v>
                </c:pt>
                <c:pt idx="345">
                  <c:v>43374</c:v>
                </c:pt>
                <c:pt idx="346">
                  <c:v>43405</c:v>
                </c:pt>
                <c:pt idx="347">
                  <c:v>43435</c:v>
                </c:pt>
                <c:pt idx="348">
                  <c:v>43466</c:v>
                </c:pt>
                <c:pt idx="349">
                  <c:v>43497</c:v>
                </c:pt>
                <c:pt idx="350">
                  <c:v>43525</c:v>
                </c:pt>
                <c:pt idx="351">
                  <c:v>43556</c:v>
                </c:pt>
                <c:pt idx="352">
                  <c:v>43586</c:v>
                </c:pt>
                <c:pt idx="353">
                  <c:v>43617</c:v>
                </c:pt>
                <c:pt idx="354">
                  <c:v>43647</c:v>
                </c:pt>
                <c:pt idx="355">
                  <c:v>43678</c:v>
                </c:pt>
                <c:pt idx="356">
                  <c:v>43709</c:v>
                </c:pt>
                <c:pt idx="357">
                  <c:v>43739</c:v>
                </c:pt>
                <c:pt idx="358">
                  <c:v>43770</c:v>
                </c:pt>
                <c:pt idx="359">
                  <c:v>43800</c:v>
                </c:pt>
                <c:pt idx="360">
                  <c:v>43831</c:v>
                </c:pt>
                <c:pt idx="361">
                  <c:v>43862</c:v>
                </c:pt>
                <c:pt idx="362">
                  <c:v>43891</c:v>
                </c:pt>
                <c:pt idx="363">
                  <c:v>43922</c:v>
                </c:pt>
                <c:pt idx="364">
                  <c:v>43952</c:v>
                </c:pt>
                <c:pt idx="365">
                  <c:v>43983</c:v>
                </c:pt>
                <c:pt idx="366">
                  <c:v>44013</c:v>
                </c:pt>
                <c:pt idx="367">
                  <c:v>44044</c:v>
                </c:pt>
                <c:pt idx="368">
                  <c:v>44075</c:v>
                </c:pt>
                <c:pt idx="369">
                  <c:v>44105</c:v>
                </c:pt>
                <c:pt idx="370">
                  <c:v>44136</c:v>
                </c:pt>
                <c:pt idx="371">
                  <c:v>44166</c:v>
                </c:pt>
                <c:pt idx="372">
                  <c:v>44197</c:v>
                </c:pt>
                <c:pt idx="373">
                  <c:v>44228</c:v>
                </c:pt>
                <c:pt idx="374">
                  <c:v>44256</c:v>
                </c:pt>
                <c:pt idx="375">
                  <c:v>44287</c:v>
                </c:pt>
                <c:pt idx="376">
                  <c:v>44317</c:v>
                </c:pt>
                <c:pt idx="377">
                  <c:v>44348</c:v>
                </c:pt>
                <c:pt idx="378">
                  <c:v>44378</c:v>
                </c:pt>
                <c:pt idx="379">
                  <c:v>44409</c:v>
                </c:pt>
                <c:pt idx="380">
                  <c:v>44440</c:v>
                </c:pt>
                <c:pt idx="381">
                  <c:v>44470</c:v>
                </c:pt>
                <c:pt idx="382">
                  <c:v>44501</c:v>
                </c:pt>
                <c:pt idx="383">
                  <c:v>44531</c:v>
                </c:pt>
                <c:pt idx="384">
                  <c:v>44562</c:v>
                </c:pt>
                <c:pt idx="385">
                  <c:v>44593</c:v>
                </c:pt>
                <c:pt idx="386">
                  <c:v>44621</c:v>
                </c:pt>
                <c:pt idx="387">
                  <c:v>44652</c:v>
                </c:pt>
                <c:pt idx="388">
                  <c:v>44682</c:v>
                </c:pt>
                <c:pt idx="389">
                  <c:v>44713</c:v>
                </c:pt>
                <c:pt idx="390">
                  <c:v>44743</c:v>
                </c:pt>
                <c:pt idx="391">
                  <c:v>44774</c:v>
                </c:pt>
                <c:pt idx="392">
                  <c:v>44805</c:v>
                </c:pt>
                <c:pt idx="393">
                  <c:v>44835</c:v>
                </c:pt>
              </c:numCache>
            </c:numRef>
          </c:cat>
          <c:val>
            <c:numRef>
              <c:f>'ISM Manufacturing'!$B$510:$B$905</c:f>
              <c:numCache>
                <c:formatCode>General</c:formatCode>
                <c:ptCount val="396"/>
                <c:pt idx="0">
                  <c:v>47.2</c:v>
                </c:pt>
                <c:pt idx="1">
                  <c:v>49.1</c:v>
                </c:pt>
                <c:pt idx="2">
                  <c:v>49.9</c:v>
                </c:pt>
                <c:pt idx="3">
                  <c:v>50</c:v>
                </c:pt>
                <c:pt idx="4">
                  <c:v>49.5</c:v>
                </c:pt>
                <c:pt idx="5">
                  <c:v>49.2</c:v>
                </c:pt>
                <c:pt idx="6">
                  <c:v>46.6</c:v>
                </c:pt>
                <c:pt idx="7">
                  <c:v>46.1</c:v>
                </c:pt>
                <c:pt idx="8">
                  <c:v>44.5</c:v>
                </c:pt>
                <c:pt idx="9">
                  <c:v>43.2</c:v>
                </c:pt>
                <c:pt idx="10">
                  <c:v>41.3</c:v>
                </c:pt>
                <c:pt idx="11">
                  <c:v>40.799999999999997</c:v>
                </c:pt>
                <c:pt idx="12">
                  <c:v>39.200000000000003</c:v>
                </c:pt>
                <c:pt idx="13">
                  <c:v>39.4</c:v>
                </c:pt>
                <c:pt idx="14">
                  <c:v>40.700000000000003</c:v>
                </c:pt>
                <c:pt idx="15">
                  <c:v>42.8</c:v>
                </c:pt>
                <c:pt idx="16">
                  <c:v>44.5</c:v>
                </c:pt>
                <c:pt idx="17">
                  <c:v>50.3</c:v>
                </c:pt>
                <c:pt idx="18">
                  <c:v>50.6</c:v>
                </c:pt>
                <c:pt idx="19">
                  <c:v>52.9</c:v>
                </c:pt>
                <c:pt idx="20">
                  <c:v>54.9</c:v>
                </c:pt>
                <c:pt idx="21">
                  <c:v>53.1</c:v>
                </c:pt>
                <c:pt idx="22">
                  <c:v>49.5</c:v>
                </c:pt>
                <c:pt idx="23">
                  <c:v>46.8</c:v>
                </c:pt>
                <c:pt idx="24">
                  <c:v>47.3</c:v>
                </c:pt>
                <c:pt idx="25">
                  <c:v>52.7</c:v>
                </c:pt>
                <c:pt idx="26">
                  <c:v>54.6</c:v>
                </c:pt>
                <c:pt idx="27">
                  <c:v>52.6</c:v>
                </c:pt>
                <c:pt idx="28">
                  <c:v>55.7</c:v>
                </c:pt>
                <c:pt idx="29">
                  <c:v>53.6</c:v>
                </c:pt>
                <c:pt idx="30">
                  <c:v>53.9</c:v>
                </c:pt>
                <c:pt idx="31">
                  <c:v>53.4</c:v>
                </c:pt>
                <c:pt idx="32">
                  <c:v>49.7</c:v>
                </c:pt>
                <c:pt idx="33">
                  <c:v>50.3</c:v>
                </c:pt>
                <c:pt idx="34">
                  <c:v>53.6</c:v>
                </c:pt>
                <c:pt idx="35">
                  <c:v>54.2</c:v>
                </c:pt>
                <c:pt idx="36">
                  <c:v>55.8</c:v>
                </c:pt>
                <c:pt idx="37">
                  <c:v>55.2</c:v>
                </c:pt>
                <c:pt idx="38">
                  <c:v>53.5</c:v>
                </c:pt>
                <c:pt idx="39">
                  <c:v>50.2</c:v>
                </c:pt>
                <c:pt idx="40">
                  <c:v>51.2</c:v>
                </c:pt>
                <c:pt idx="41">
                  <c:v>49.6</c:v>
                </c:pt>
                <c:pt idx="42">
                  <c:v>50.2</c:v>
                </c:pt>
                <c:pt idx="43">
                  <c:v>50.7</c:v>
                </c:pt>
                <c:pt idx="44">
                  <c:v>50.8</c:v>
                </c:pt>
                <c:pt idx="45">
                  <c:v>53.4</c:v>
                </c:pt>
                <c:pt idx="46">
                  <c:v>53.8</c:v>
                </c:pt>
                <c:pt idx="47">
                  <c:v>55.6</c:v>
                </c:pt>
                <c:pt idx="48">
                  <c:v>56</c:v>
                </c:pt>
                <c:pt idx="49">
                  <c:v>56.5</c:v>
                </c:pt>
                <c:pt idx="50">
                  <c:v>56.9</c:v>
                </c:pt>
                <c:pt idx="51">
                  <c:v>57.4</c:v>
                </c:pt>
                <c:pt idx="52">
                  <c:v>58.2</c:v>
                </c:pt>
                <c:pt idx="53">
                  <c:v>58.8</c:v>
                </c:pt>
                <c:pt idx="54">
                  <c:v>58.5</c:v>
                </c:pt>
                <c:pt idx="55">
                  <c:v>58</c:v>
                </c:pt>
                <c:pt idx="56">
                  <c:v>59</c:v>
                </c:pt>
                <c:pt idx="57">
                  <c:v>59.4</c:v>
                </c:pt>
                <c:pt idx="58">
                  <c:v>59.2</c:v>
                </c:pt>
                <c:pt idx="59">
                  <c:v>56.1</c:v>
                </c:pt>
                <c:pt idx="60">
                  <c:v>57.4</c:v>
                </c:pt>
                <c:pt idx="61">
                  <c:v>55.1</c:v>
                </c:pt>
                <c:pt idx="62">
                  <c:v>52.1</c:v>
                </c:pt>
                <c:pt idx="63">
                  <c:v>51.5</c:v>
                </c:pt>
                <c:pt idx="64">
                  <c:v>46.7</c:v>
                </c:pt>
                <c:pt idx="65">
                  <c:v>45.9</c:v>
                </c:pt>
                <c:pt idx="66">
                  <c:v>50.7</c:v>
                </c:pt>
                <c:pt idx="67">
                  <c:v>47.1</c:v>
                </c:pt>
                <c:pt idx="68">
                  <c:v>48.1</c:v>
                </c:pt>
                <c:pt idx="69">
                  <c:v>46.7</c:v>
                </c:pt>
                <c:pt idx="70">
                  <c:v>45.9</c:v>
                </c:pt>
                <c:pt idx="71">
                  <c:v>46.2</c:v>
                </c:pt>
                <c:pt idx="72">
                  <c:v>45.5</c:v>
                </c:pt>
                <c:pt idx="73">
                  <c:v>45.9</c:v>
                </c:pt>
                <c:pt idx="74">
                  <c:v>46.9</c:v>
                </c:pt>
                <c:pt idx="75">
                  <c:v>49.3</c:v>
                </c:pt>
                <c:pt idx="76">
                  <c:v>49.1</c:v>
                </c:pt>
                <c:pt idx="77">
                  <c:v>53.6</c:v>
                </c:pt>
                <c:pt idx="78">
                  <c:v>49.7</c:v>
                </c:pt>
                <c:pt idx="79">
                  <c:v>51.6</c:v>
                </c:pt>
                <c:pt idx="80">
                  <c:v>51.1</c:v>
                </c:pt>
                <c:pt idx="81">
                  <c:v>50.5</c:v>
                </c:pt>
                <c:pt idx="82">
                  <c:v>53</c:v>
                </c:pt>
                <c:pt idx="83">
                  <c:v>55.2</c:v>
                </c:pt>
                <c:pt idx="84">
                  <c:v>53.8</c:v>
                </c:pt>
                <c:pt idx="85">
                  <c:v>53.1</c:v>
                </c:pt>
                <c:pt idx="86">
                  <c:v>53.8</c:v>
                </c:pt>
                <c:pt idx="87">
                  <c:v>53.7</c:v>
                </c:pt>
                <c:pt idx="88">
                  <c:v>56.1</c:v>
                </c:pt>
                <c:pt idx="89">
                  <c:v>54.9</c:v>
                </c:pt>
                <c:pt idx="90">
                  <c:v>57.7</c:v>
                </c:pt>
                <c:pt idx="91">
                  <c:v>56.3</c:v>
                </c:pt>
                <c:pt idx="92">
                  <c:v>53.9</c:v>
                </c:pt>
                <c:pt idx="93">
                  <c:v>56.4</c:v>
                </c:pt>
                <c:pt idx="94">
                  <c:v>55.7</c:v>
                </c:pt>
                <c:pt idx="95">
                  <c:v>54.5</c:v>
                </c:pt>
                <c:pt idx="96">
                  <c:v>53.8</c:v>
                </c:pt>
                <c:pt idx="97">
                  <c:v>52.9</c:v>
                </c:pt>
                <c:pt idx="98">
                  <c:v>52.9</c:v>
                </c:pt>
                <c:pt idx="99">
                  <c:v>52.2</c:v>
                </c:pt>
                <c:pt idx="100">
                  <c:v>50.9</c:v>
                </c:pt>
                <c:pt idx="101">
                  <c:v>48.9</c:v>
                </c:pt>
                <c:pt idx="102">
                  <c:v>49.2</c:v>
                </c:pt>
                <c:pt idx="103">
                  <c:v>49.3</c:v>
                </c:pt>
                <c:pt idx="104">
                  <c:v>48.7</c:v>
                </c:pt>
                <c:pt idx="105">
                  <c:v>48.7</c:v>
                </c:pt>
                <c:pt idx="106">
                  <c:v>48.2</c:v>
                </c:pt>
                <c:pt idx="107">
                  <c:v>46.8</c:v>
                </c:pt>
                <c:pt idx="108">
                  <c:v>50.6</c:v>
                </c:pt>
                <c:pt idx="109">
                  <c:v>51.7</c:v>
                </c:pt>
                <c:pt idx="110">
                  <c:v>52.4</c:v>
                </c:pt>
                <c:pt idx="111">
                  <c:v>52.3</c:v>
                </c:pt>
                <c:pt idx="112">
                  <c:v>54.3</c:v>
                </c:pt>
                <c:pt idx="113">
                  <c:v>55.8</c:v>
                </c:pt>
                <c:pt idx="114">
                  <c:v>53.6</c:v>
                </c:pt>
                <c:pt idx="115">
                  <c:v>54.8</c:v>
                </c:pt>
                <c:pt idx="116">
                  <c:v>57</c:v>
                </c:pt>
                <c:pt idx="117">
                  <c:v>57.2</c:v>
                </c:pt>
                <c:pt idx="118">
                  <c:v>58.1</c:v>
                </c:pt>
                <c:pt idx="119">
                  <c:v>57.8</c:v>
                </c:pt>
                <c:pt idx="120">
                  <c:v>56.7</c:v>
                </c:pt>
                <c:pt idx="121">
                  <c:v>55.8</c:v>
                </c:pt>
                <c:pt idx="122">
                  <c:v>54.9</c:v>
                </c:pt>
                <c:pt idx="123">
                  <c:v>54.7</c:v>
                </c:pt>
                <c:pt idx="124">
                  <c:v>53.2</c:v>
                </c:pt>
                <c:pt idx="125">
                  <c:v>51.4</c:v>
                </c:pt>
                <c:pt idx="126">
                  <c:v>52.5</c:v>
                </c:pt>
                <c:pt idx="127">
                  <c:v>49.9</c:v>
                </c:pt>
                <c:pt idx="128">
                  <c:v>49.7</c:v>
                </c:pt>
                <c:pt idx="129">
                  <c:v>48.7</c:v>
                </c:pt>
                <c:pt idx="130">
                  <c:v>48.5</c:v>
                </c:pt>
                <c:pt idx="131">
                  <c:v>43.9</c:v>
                </c:pt>
                <c:pt idx="132">
                  <c:v>42.3</c:v>
                </c:pt>
                <c:pt idx="133">
                  <c:v>42.1</c:v>
                </c:pt>
                <c:pt idx="134">
                  <c:v>43.1</c:v>
                </c:pt>
                <c:pt idx="135">
                  <c:v>42.7</c:v>
                </c:pt>
                <c:pt idx="136">
                  <c:v>41.3</c:v>
                </c:pt>
                <c:pt idx="137">
                  <c:v>43.2</c:v>
                </c:pt>
                <c:pt idx="138">
                  <c:v>43.5</c:v>
                </c:pt>
                <c:pt idx="139">
                  <c:v>46.3</c:v>
                </c:pt>
                <c:pt idx="140">
                  <c:v>46.2</c:v>
                </c:pt>
                <c:pt idx="141">
                  <c:v>40.799999999999997</c:v>
                </c:pt>
                <c:pt idx="142">
                  <c:v>44.1</c:v>
                </c:pt>
                <c:pt idx="143">
                  <c:v>45.3</c:v>
                </c:pt>
                <c:pt idx="144">
                  <c:v>47.5</c:v>
                </c:pt>
                <c:pt idx="145">
                  <c:v>50.7</c:v>
                </c:pt>
                <c:pt idx="146">
                  <c:v>52.4</c:v>
                </c:pt>
                <c:pt idx="147">
                  <c:v>52.4</c:v>
                </c:pt>
                <c:pt idx="148">
                  <c:v>53.1</c:v>
                </c:pt>
                <c:pt idx="149">
                  <c:v>53.6</c:v>
                </c:pt>
                <c:pt idx="150">
                  <c:v>50.2</c:v>
                </c:pt>
                <c:pt idx="151">
                  <c:v>50.3</c:v>
                </c:pt>
                <c:pt idx="152">
                  <c:v>50.5</c:v>
                </c:pt>
                <c:pt idx="153">
                  <c:v>49</c:v>
                </c:pt>
                <c:pt idx="154">
                  <c:v>48.5</c:v>
                </c:pt>
                <c:pt idx="155">
                  <c:v>51.6</c:v>
                </c:pt>
                <c:pt idx="156">
                  <c:v>51.3</c:v>
                </c:pt>
                <c:pt idx="157">
                  <c:v>48.8</c:v>
                </c:pt>
                <c:pt idx="158">
                  <c:v>46.3</c:v>
                </c:pt>
                <c:pt idx="159">
                  <c:v>46.1</c:v>
                </c:pt>
                <c:pt idx="160">
                  <c:v>49</c:v>
                </c:pt>
                <c:pt idx="161">
                  <c:v>49</c:v>
                </c:pt>
                <c:pt idx="162">
                  <c:v>51</c:v>
                </c:pt>
                <c:pt idx="163">
                  <c:v>53.2</c:v>
                </c:pt>
                <c:pt idx="164">
                  <c:v>52.4</c:v>
                </c:pt>
                <c:pt idx="165">
                  <c:v>55.2</c:v>
                </c:pt>
                <c:pt idx="166">
                  <c:v>58.4</c:v>
                </c:pt>
                <c:pt idx="167">
                  <c:v>60.1</c:v>
                </c:pt>
                <c:pt idx="168">
                  <c:v>60.8</c:v>
                </c:pt>
                <c:pt idx="169">
                  <c:v>59.9</c:v>
                </c:pt>
                <c:pt idx="170">
                  <c:v>60.6</c:v>
                </c:pt>
                <c:pt idx="171">
                  <c:v>60.6</c:v>
                </c:pt>
                <c:pt idx="172">
                  <c:v>61.4</c:v>
                </c:pt>
                <c:pt idx="173">
                  <c:v>60.5</c:v>
                </c:pt>
                <c:pt idx="174">
                  <c:v>59.9</c:v>
                </c:pt>
                <c:pt idx="175">
                  <c:v>58.5</c:v>
                </c:pt>
                <c:pt idx="176">
                  <c:v>57.4</c:v>
                </c:pt>
                <c:pt idx="177">
                  <c:v>56.3</c:v>
                </c:pt>
                <c:pt idx="178">
                  <c:v>56.2</c:v>
                </c:pt>
                <c:pt idx="179">
                  <c:v>57.2</c:v>
                </c:pt>
                <c:pt idx="180">
                  <c:v>56.8</c:v>
                </c:pt>
                <c:pt idx="181">
                  <c:v>55.5</c:v>
                </c:pt>
                <c:pt idx="182">
                  <c:v>55.2</c:v>
                </c:pt>
                <c:pt idx="183">
                  <c:v>52.2</c:v>
                </c:pt>
                <c:pt idx="184">
                  <c:v>50.8</c:v>
                </c:pt>
                <c:pt idx="185">
                  <c:v>52.4</c:v>
                </c:pt>
                <c:pt idx="186">
                  <c:v>52.8</c:v>
                </c:pt>
                <c:pt idx="187">
                  <c:v>52.4</c:v>
                </c:pt>
                <c:pt idx="188">
                  <c:v>56.8</c:v>
                </c:pt>
                <c:pt idx="189">
                  <c:v>57.2</c:v>
                </c:pt>
                <c:pt idx="190">
                  <c:v>56.7</c:v>
                </c:pt>
                <c:pt idx="191">
                  <c:v>55.1</c:v>
                </c:pt>
                <c:pt idx="192">
                  <c:v>55</c:v>
                </c:pt>
                <c:pt idx="193">
                  <c:v>55.8</c:v>
                </c:pt>
                <c:pt idx="194">
                  <c:v>54.3</c:v>
                </c:pt>
                <c:pt idx="195">
                  <c:v>55.2</c:v>
                </c:pt>
                <c:pt idx="196">
                  <c:v>53.7</c:v>
                </c:pt>
                <c:pt idx="197">
                  <c:v>52</c:v>
                </c:pt>
                <c:pt idx="198">
                  <c:v>53</c:v>
                </c:pt>
                <c:pt idx="199">
                  <c:v>53.7</c:v>
                </c:pt>
                <c:pt idx="200">
                  <c:v>52.2</c:v>
                </c:pt>
                <c:pt idx="201">
                  <c:v>51.4</c:v>
                </c:pt>
                <c:pt idx="202">
                  <c:v>50.3</c:v>
                </c:pt>
                <c:pt idx="203">
                  <c:v>51.4</c:v>
                </c:pt>
                <c:pt idx="204">
                  <c:v>50.4</c:v>
                </c:pt>
                <c:pt idx="205">
                  <c:v>54.1</c:v>
                </c:pt>
                <c:pt idx="206">
                  <c:v>52.8</c:v>
                </c:pt>
                <c:pt idx="207">
                  <c:v>52.7</c:v>
                </c:pt>
                <c:pt idx="208">
                  <c:v>53.1</c:v>
                </c:pt>
                <c:pt idx="209">
                  <c:v>54</c:v>
                </c:pt>
                <c:pt idx="210">
                  <c:v>51.8</c:v>
                </c:pt>
                <c:pt idx="211">
                  <c:v>52.2</c:v>
                </c:pt>
                <c:pt idx="212">
                  <c:v>53.8</c:v>
                </c:pt>
                <c:pt idx="213">
                  <c:v>52.8</c:v>
                </c:pt>
                <c:pt idx="214">
                  <c:v>51.5</c:v>
                </c:pt>
                <c:pt idx="215">
                  <c:v>50.1</c:v>
                </c:pt>
                <c:pt idx="216">
                  <c:v>50.9</c:v>
                </c:pt>
                <c:pt idx="217">
                  <c:v>48.8</c:v>
                </c:pt>
                <c:pt idx="218">
                  <c:v>49.7</c:v>
                </c:pt>
                <c:pt idx="219">
                  <c:v>48.5</c:v>
                </c:pt>
                <c:pt idx="220">
                  <c:v>48.9</c:v>
                </c:pt>
                <c:pt idx="221">
                  <c:v>49.9</c:v>
                </c:pt>
                <c:pt idx="222">
                  <c:v>50.8</c:v>
                </c:pt>
                <c:pt idx="223">
                  <c:v>50.1</c:v>
                </c:pt>
                <c:pt idx="224">
                  <c:v>47.2</c:v>
                </c:pt>
                <c:pt idx="225">
                  <c:v>38.200000000000003</c:v>
                </c:pt>
                <c:pt idx="226">
                  <c:v>39</c:v>
                </c:pt>
                <c:pt idx="227">
                  <c:v>34.5</c:v>
                </c:pt>
                <c:pt idx="228">
                  <c:v>36.4</c:v>
                </c:pt>
                <c:pt idx="229">
                  <c:v>36.6</c:v>
                </c:pt>
                <c:pt idx="230">
                  <c:v>37.200000000000003</c:v>
                </c:pt>
                <c:pt idx="231">
                  <c:v>39.9</c:v>
                </c:pt>
                <c:pt idx="232">
                  <c:v>44.1</c:v>
                </c:pt>
                <c:pt idx="233">
                  <c:v>46.3</c:v>
                </c:pt>
                <c:pt idx="234">
                  <c:v>49.7</c:v>
                </c:pt>
                <c:pt idx="235">
                  <c:v>53.4</c:v>
                </c:pt>
                <c:pt idx="236">
                  <c:v>54.9</c:v>
                </c:pt>
                <c:pt idx="237">
                  <c:v>57.6</c:v>
                </c:pt>
                <c:pt idx="238">
                  <c:v>55.4</c:v>
                </c:pt>
                <c:pt idx="239">
                  <c:v>55.8</c:v>
                </c:pt>
                <c:pt idx="240">
                  <c:v>56.3</c:v>
                </c:pt>
                <c:pt idx="241">
                  <c:v>55.5</c:v>
                </c:pt>
                <c:pt idx="242">
                  <c:v>58.8</c:v>
                </c:pt>
                <c:pt idx="243">
                  <c:v>58.1</c:v>
                </c:pt>
                <c:pt idx="244">
                  <c:v>57.4</c:v>
                </c:pt>
                <c:pt idx="245">
                  <c:v>56.5</c:v>
                </c:pt>
                <c:pt idx="246">
                  <c:v>56.1</c:v>
                </c:pt>
                <c:pt idx="247">
                  <c:v>56.4</c:v>
                </c:pt>
                <c:pt idx="248">
                  <c:v>55.3</c:v>
                </c:pt>
                <c:pt idx="249">
                  <c:v>56.9</c:v>
                </c:pt>
                <c:pt idx="250">
                  <c:v>57.3</c:v>
                </c:pt>
                <c:pt idx="251">
                  <c:v>56.6</c:v>
                </c:pt>
                <c:pt idx="252">
                  <c:v>59.1</c:v>
                </c:pt>
                <c:pt idx="253">
                  <c:v>59.2</c:v>
                </c:pt>
                <c:pt idx="254">
                  <c:v>58.4</c:v>
                </c:pt>
                <c:pt idx="255">
                  <c:v>57.9</c:v>
                </c:pt>
                <c:pt idx="256">
                  <c:v>54.8</c:v>
                </c:pt>
                <c:pt idx="257">
                  <c:v>55.8</c:v>
                </c:pt>
                <c:pt idx="258">
                  <c:v>52.9</c:v>
                </c:pt>
                <c:pt idx="259">
                  <c:v>52.6</c:v>
                </c:pt>
                <c:pt idx="260">
                  <c:v>53.7</c:v>
                </c:pt>
                <c:pt idx="261">
                  <c:v>51.4</c:v>
                </c:pt>
                <c:pt idx="262">
                  <c:v>51.8</c:v>
                </c:pt>
                <c:pt idx="263">
                  <c:v>53</c:v>
                </c:pt>
                <c:pt idx="264">
                  <c:v>52.6</c:v>
                </c:pt>
                <c:pt idx="265">
                  <c:v>53.1</c:v>
                </c:pt>
                <c:pt idx="266">
                  <c:v>53.5</c:v>
                </c:pt>
                <c:pt idx="267">
                  <c:v>53.5</c:v>
                </c:pt>
                <c:pt idx="268">
                  <c:v>52.6</c:v>
                </c:pt>
                <c:pt idx="269">
                  <c:v>49.7</c:v>
                </c:pt>
                <c:pt idx="270">
                  <c:v>50</c:v>
                </c:pt>
                <c:pt idx="271">
                  <c:v>50.2</c:v>
                </c:pt>
                <c:pt idx="272">
                  <c:v>51.8</c:v>
                </c:pt>
                <c:pt idx="273">
                  <c:v>50.7</c:v>
                </c:pt>
                <c:pt idx="274">
                  <c:v>48.9</c:v>
                </c:pt>
                <c:pt idx="275">
                  <c:v>49.8</c:v>
                </c:pt>
                <c:pt idx="276">
                  <c:v>52</c:v>
                </c:pt>
                <c:pt idx="277">
                  <c:v>53.6</c:v>
                </c:pt>
                <c:pt idx="278">
                  <c:v>52</c:v>
                </c:pt>
                <c:pt idx="279">
                  <c:v>49.7</c:v>
                </c:pt>
                <c:pt idx="280">
                  <c:v>50.5</c:v>
                </c:pt>
                <c:pt idx="281">
                  <c:v>51.5</c:v>
                </c:pt>
                <c:pt idx="282">
                  <c:v>53.5</c:v>
                </c:pt>
                <c:pt idx="283">
                  <c:v>55.9</c:v>
                </c:pt>
                <c:pt idx="284">
                  <c:v>54.8</c:v>
                </c:pt>
                <c:pt idx="285">
                  <c:v>55.3</c:v>
                </c:pt>
                <c:pt idx="286">
                  <c:v>56.3</c:v>
                </c:pt>
                <c:pt idx="287">
                  <c:v>55.9</c:v>
                </c:pt>
                <c:pt idx="288">
                  <c:v>51.7</c:v>
                </c:pt>
                <c:pt idx="289">
                  <c:v>54.6</c:v>
                </c:pt>
                <c:pt idx="290">
                  <c:v>55.3</c:v>
                </c:pt>
                <c:pt idx="291">
                  <c:v>55.7</c:v>
                </c:pt>
                <c:pt idx="292">
                  <c:v>55.8</c:v>
                </c:pt>
                <c:pt idx="293">
                  <c:v>54.9</c:v>
                </c:pt>
                <c:pt idx="294">
                  <c:v>55.3</c:v>
                </c:pt>
                <c:pt idx="295">
                  <c:v>58.2</c:v>
                </c:pt>
                <c:pt idx="296">
                  <c:v>55.5</c:v>
                </c:pt>
                <c:pt idx="297">
                  <c:v>56.8</c:v>
                </c:pt>
                <c:pt idx="298">
                  <c:v>57</c:v>
                </c:pt>
                <c:pt idx="299">
                  <c:v>54.7</c:v>
                </c:pt>
                <c:pt idx="300">
                  <c:v>53.9</c:v>
                </c:pt>
                <c:pt idx="301">
                  <c:v>53</c:v>
                </c:pt>
                <c:pt idx="302">
                  <c:v>51.8</c:v>
                </c:pt>
                <c:pt idx="303">
                  <c:v>51.6</c:v>
                </c:pt>
                <c:pt idx="304">
                  <c:v>52.9</c:v>
                </c:pt>
                <c:pt idx="305">
                  <c:v>52.3</c:v>
                </c:pt>
                <c:pt idx="306">
                  <c:v>51.9</c:v>
                </c:pt>
                <c:pt idx="307">
                  <c:v>50.8</c:v>
                </c:pt>
                <c:pt idx="308">
                  <c:v>50.1</c:v>
                </c:pt>
                <c:pt idx="309">
                  <c:v>49.6</c:v>
                </c:pt>
                <c:pt idx="310">
                  <c:v>49.1</c:v>
                </c:pt>
                <c:pt idx="311">
                  <c:v>48.4</c:v>
                </c:pt>
                <c:pt idx="312">
                  <c:v>47.8</c:v>
                </c:pt>
                <c:pt idx="313">
                  <c:v>49.4</c:v>
                </c:pt>
                <c:pt idx="314">
                  <c:v>51.2</c:v>
                </c:pt>
                <c:pt idx="315">
                  <c:v>50.8</c:v>
                </c:pt>
                <c:pt idx="316">
                  <c:v>50.9</c:v>
                </c:pt>
                <c:pt idx="317">
                  <c:v>52.5</c:v>
                </c:pt>
                <c:pt idx="318">
                  <c:v>52.9</c:v>
                </c:pt>
                <c:pt idx="319">
                  <c:v>49.9</c:v>
                </c:pt>
                <c:pt idx="320">
                  <c:v>51.4</c:v>
                </c:pt>
                <c:pt idx="321">
                  <c:v>51.8</c:v>
                </c:pt>
                <c:pt idx="322">
                  <c:v>53.4</c:v>
                </c:pt>
                <c:pt idx="323">
                  <c:v>54.3</c:v>
                </c:pt>
                <c:pt idx="324">
                  <c:v>55.6</c:v>
                </c:pt>
                <c:pt idx="325">
                  <c:v>57.6</c:v>
                </c:pt>
                <c:pt idx="326">
                  <c:v>56.6</c:v>
                </c:pt>
                <c:pt idx="327">
                  <c:v>55.5</c:v>
                </c:pt>
                <c:pt idx="328">
                  <c:v>56.7</c:v>
                </c:pt>
                <c:pt idx="329">
                  <c:v>56.5</c:v>
                </c:pt>
                <c:pt idx="330">
                  <c:v>59.3</c:v>
                </c:pt>
                <c:pt idx="331">
                  <c:v>60.2</c:v>
                </c:pt>
                <c:pt idx="332">
                  <c:v>58.5</c:v>
                </c:pt>
                <c:pt idx="333">
                  <c:v>58.2</c:v>
                </c:pt>
                <c:pt idx="334">
                  <c:v>59.3</c:v>
                </c:pt>
                <c:pt idx="335">
                  <c:v>59.1</c:v>
                </c:pt>
                <c:pt idx="336">
                  <c:v>60.8</c:v>
                </c:pt>
                <c:pt idx="337">
                  <c:v>59.3</c:v>
                </c:pt>
                <c:pt idx="338">
                  <c:v>57.3</c:v>
                </c:pt>
                <c:pt idx="339">
                  <c:v>57.3</c:v>
                </c:pt>
                <c:pt idx="340">
                  <c:v>58.7</c:v>
                </c:pt>
                <c:pt idx="341">
                  <c:v>60.2</c:v>
                </c:pt>
                <c:pt idx="342">
                  <c:v>58.1</c:v>
                </c:pt>
                <c:pt idx="343">
                  <c:v>61.3</c:v>
                </c:pt>
                <c:pt idx="344">
                  <c:v>59.8</c:v>
                </c:pt>
                <c:pt idx="345">
                  <c:v>57.7</c:v>
                </c:pt>
                <c:pt idx="346">
                  <c:v>59.3</c:v>
                </c:pt>
                <c:pt idx="347">
                  <c:v>54.3</c:v>
                </c:pt>
                <c:pt idx="348">
                  <c:v>56.6</c:v>
                </c:pt>
                <c:pt idx="349">
                  <c:v>54.2</c:v>
                </c:pt>
                <c:pt idx="350">
                  <c:v>55.3</c:v>
                </c:pt>
                <c:pt idx="351">
                  <c:v>52.8</c:v>
                </c:pt>
                <c:pt idx="352">
                  <c:v>52.1</c:v>
                </c:pt>
                <c:pt idx="353">
                  <c:v>51.7</c:v>
                </c:pt>
                <c:pt idx="354">
                  <c:v>51.2</c:v>
                </c:pt>
                <c:pt idx="355">
                  <c:v>49.1</c:v>
                </c:pt>
                <c:pt idx="356">
                  <c:v>47.8</c:v>
                </c:pt>
                <c:pt idx="357">
                  <c:v>48.3</c:v>
                </c:pt>
                <c:pt idx="358">
                  <c:v>48.1</c:v>
                </c:pt>
                <c:pt idx="359">
                  <c:v>47.8</c:v>
                </c:pt>
                <c:pt idx="360">
                  <c:v>50.9</c:v>
                </c:pt>
                <c:pt idx="361">
                  <c:v>50.1</c:v>
                </c:pt>
                <c:pt idx="362">
                  <c:v>49.1</c:v>
                </c:pt>
                <c:pt idx="363">
                  <c:v>41.5</c:v>
                </c:pt>
                <c:pt idx="364">
                  <c:v>43.1</c:v>
                </c:pt>
                <c:pt idx="365">
                  <c:v>52.6</c:v>
                </c:pt>
                <c:pt idx="366">
                  <c:v>54.2</c:v>
                </c:pt>
                <c:pt idx="367">
                  <c:v>56</c:v>
                </c:pt>
                <c:pt idx="368">
                  <c:v>55.4</c:v>
                </c:pt>
                <c:pt idx="369">
                  <c:v>59.3</c:v>
                </c:pt>
                <c:pt idx="370">
                  <c:v>57.5</c:v>
                </c:pt>
                <c:pt idx="371">
                  <c:v>60.5</c:v>
                </c:pt>
                <c:pt idx="372">
                  <c:v>58.7</c:v>
                </c:pt>
                <c:pt idx="373">
                  <c:v>60.8</c:v>
                </c:pt>
                <c:pt idx="374">
                  <c:v>64.7</c:v>
                </c:pt>
                <c:pt idx="375">
                  <c:v>60.7</c:v>
                </c:pt>
                <c:pt idx="376">
                  <c:v>61.2</c:v>
                </c:pt>
                <c:pt idx="377">
                  <c:v>60.6</c:v>
                </c:pt>
                <c:pt idx="378">
                  <c:v>59.5</c:v>
                </c:pt>
                <c:pt idx="379">
                  <c:v>59.9</c:v>
                </c:pt>
                <c:pt idx="380">
                  <c:v>61.1</c:v>
                </c:pt>
                <c:pt idx="381">
                  <c:v>60.8</c:v>
                </c:pt>
                <c:pt idx="382">
                  <c:v>61.1</c:v>
                </c:pt>
                <c:pt idx="383">
                  <c:v>58.7</c:v>
                </c:pt>
                <c:pt idx="384">
                  <c:v>57.6</c:v>
                </c:pt>
                <c:pt idx="385">
                  <c:v>58.6</c:v>
                </c:pt>
                <c:pt idx="386">
                  <c:v>57.1</c:v>
                </c:pt>
                <c:pt idx="387">
                  <c:v>55.4</c:v>
                </c:pt>
                <c:pt idx="388">
                  <c:v>56.1</c:v>
                </c:pt>
                <c:pt idx="389">
                  <c:v>53</c:v>
                </c:pt>
                <c:pt idx="390">
                  <c:v>52.8</c:v>
                </c:pt>
                <c:pt idx="391">
                  <c:v>52.8</c:v>
                </c:pt>
                <c:pt idx="392">
                  <c:v>50.9</c:v>
                </c:pt>
                <c:pt idx="393">
                  <c:v>50.2</c:v>
                </c:pt>
              </c:numCache>
            </c:numRef>
          </c:val>
          <c:smooth val="0"/>
          <c:extLst>
            <c:ext xmlns:c16="http://schemas.microsoft.com/office/drawing/2014/chart" uri="{C3380CC4-5D6E-409C-BE32-E72D297353CC}">
              <c16:uniqueId val="{00000000-1E3E-EC47-8C42-657177249C19}"/>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since 2016</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pt idx="72">
                  <c:v>44562</c:v>
                </c:pt>
                <c:pt idx="73">
                  <c:v>44593</c:v>
                </c:pt>
                <c:pt idx="74">
                  <c:v>44621</c:v>
                </c:pt>
                <c:pt idx="75">
                  <c:v>44652</c:v>
                </c:pt>
                <c:pt idx="76">
                  <c:v>44682</c:v>
                </c:pt>
                <c:pt idx="77">
                  <c:v>44713</c:v>
                </c:pt>
                <c:pt idx="78">
                  <c:v>44743</c:v>
                </c:pt>
                <c:pt idx="79">
                  <c:v>44774</c:v>
                </c:pt>
                <c:pt idx="80">
                  <c:v>44805</c:v>
                </c:pt>
                <c:pt idx="81">
                  <c:v>44835</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pt idx="72">
                  <c:v>57.6</c:v>
                </c:pt>
                <c:pt idx="73">
                  <c:v>58.6</c:v>
                </c:pt>
                <c:pt idx="74">
                  <c:v>57.1</c:v>
                </c:pt>
                <c:pt idx="75">
                  <c:v>55.4</c:v>
                </c:pt>
                <c:pt idx="76">
                  <c:v>56.1</c:v>
                </c:pt>
                <c:pt idx="77">
                  <c:v>53</c:v>
                </c:pt>
                <c:pt idx="78">
                  <c:v>52.8</c:v>
                </c:pt>
                <c:pt idx="79">
                  <c:v>52.8</c:v>
                </c:pt>
                <c:pt idx="80">
                  <c:v>50.9</c:v>
                </c:pt>
                <c:pt idx="81">
                  <c:v>50.2</c:v>
                </c:pt>
              </c:numCache>
            </c:numRef>
          </c:val>
          <c:smooth val="0"/>
          <c:extLst>
            <c:ext xmlns:c16="http://schemas.microsoft.com/office/drawing/2014/chart" uri="{C3380CC4-5D6E-409C-BE32-E72D297353CC}">
              <c16:uniqueId val="{00000000-511E-2049-9E7B-B6FD3613CB76}"/>
            </c:ext>
          </c:extLst>
        </c:ser>
        <c:dLbls>
          <c:showLegendKey val="0"/>
          <c:showVal val="0"/>
          <c:showCatName val="0"/>
          <c:showSerName val="0"/>
          <c:showPercent val="0"/>
          <c:showBubbleSize val="0"/>
        </c:dLbls>
        <c:smooth val="0"/>
        <c:axId val="668100328"/>
        <c:axId val="668100720"/>
      </c:lineChart>
      <c:dateAx>
        <c:axId val="668100328"/>
        <c:scaling>
          <c:orientation val="minMax"/>
          <c:max val="448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81.xml"/><Relationship Id="rId1" Type="http://schemas.openxmlformats.org/officeDocument/2006/relationships/chart" Target="../charts/chart80.xml"/></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9</xdr:row>
      <xdr:rowOff>38100</xdr:rowOff>
    </xdr:from>
    <xdr:to>
      <xdr:col>16</xdr:col>
      <xdr:colOff>323850</xdr:colOff>
      <xdr:row>43</xdr:row>
      <xdr:rowOff>148704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33375" y="1752600"/>
          <a:ext cx="10058400" cy="6587604"/>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38099</xdr:colOff>
      <xdr:row>1</xdr:row>
      <xdr:rowOff>152399</xdr:rowOff>
    </xdr:from>
    <xdr:to>
      <xdr:col>17</xdr:col>
      <xdr:colOff>0</xdr:colOff>
      <xdr:row>6</xdr:row>
      <xdr:rowOff>2047874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19049</xdr:colOff>
      <xdr:row>1</xdr:row>
      <xdr:rowOff>171450</xdr:rowOff>
    </xdr:from>
    <xdr:to>
      <xdr:col>20</xdr:col>
      <xdr:colOff>581024</xdr:colOff>
      <xdr:row>6</xdr:row>
      <xdr:rowOff>2019300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385082</xdr:colOff>
      <xdr:row>12</xdr:row>
      <xdr:rowOff>152400</xdr:rowOff>
    </xdr:from>
    <xdr:to>
      <xdr:col>9</xdr:col>
      <xdr:colOff>146955</xdr:colOff>
      <xdr:row>21</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156483</xdr:colOff>
      <xdr:row>12</xdr:row>
      <xdr:rowOff>133350</xdr:rowOff>
    </xdr:from>
    <xdr:to>
      <xdr:col>4</xdr:col>
      <xdr:colOff>175533</xdr:colOff>
      <xdr:row>21</xdr:row>
      <xdr:rowOff>171451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385083</xdr:colOff>
      <xdr:row>12</xdr:row>
      <xdr:rowOff>161925</xdr:rowOff>
    </xdr:from>
    <xdr:to>
      <xdr:col>14</xdr:col>
      <xdr:colOff>146956</xdr:colOff>
      <xdr:row>21</xdr:row>
      <xdr:rowOff>142875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544286</xdr:colOff>
      <xdr:row>13</xdr:row>
      <xdr:rowOff>0</xdr:rowOff>
    </xdr:from>
    <xdr:to>
      <xdr:col>19</xdr:col>
      <xdr:colOff>311602</xdr:colOff>
      <xdr:row>21</xdr:row>
      <xdr:rowOff>171450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35379</xdr:colOff>
      <xdr:row>13</xdr:row>
      <xdr:rowOff>28575</xdr:rowOff>
    </xdr:from>
    <xdr:to>
      <xdr:col>24</xdr:col>
      <xdr:colOff>311602</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498930</xdr:colOff>
      <xdr:row>13</xdr:row>
      <xdr:rowOff>31750</xdr:rowOff>
    </xdr:from>
    <xdr:to>
      <xdr:col>29</xdr:col>
      <xdr:colOff>154970</xdr:colOff>
      <xdr:row>22</xdr:row>
      <xdr:rowOff>12700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24</xdr:row>
      <xdr:rowOff>0</xdr:rowOff>
    </xdr:from>
    <xdr:to>
      <xdr:col>4</xdr:col>
      <xdr:colOff>309561</xdr:colOff>
      <xdr:row>32</xdr:row>
      <xdr:rowOff>171450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452438</xdr:colOff>
      <xdr:row>24</xdr:row>
      <xdr:rowOff>11907</xdr:rowOff>
    </xdr:from>
    <xdr:to>
      <xdr:col>9</xdr:col>
      <xdr:colOff>214311</xdr:colOff>
      <xdr:row>32</xdr:row>
      <xdr:rowOff>183357</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375898</xdr:colOff>
      <xdr:row>24</xdr:row>
      <xdr:rowOff>35719</xdr:rowOff>
    </xdr:from>
    <xdr:to>
      <xdr:col>14</xdr:col>
      <xdr:colOff>137772</xdr:colOff>
      <xdr:row>33</xdr:row>
      <xdr:rowOff>16669</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544286</xdr:colOff>
      <xdr:row>24</xdr:row>
      <xdr:rowOff>0</xdr:rowOff>
    </xdr:from>
    <xdr:to>
      <xdr:col>19</xdr:col>
      <xdr:colOff>316365</xdr:colOff>
      <xdr:row>32</xdr:row>
      <xdr:rowOff>171450</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544286</xdr:colOff>
      <xdr:row>24</xdr:row>
      <xdr:rowOff>0</xdr:rowOff>
    </xdr:from>
    <xdr:to>
      <xdr:col>24</xdr:col>
      <xdr:colOff>268740</xdr:colOff>
      <xdr:row>32</xdr:row>
      <xdr:rowOff>171450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571500</xdr:colOff>
      <xdr:row>24</xdr:row>
      <xdr:rowOff>0</xdr:rowOff>
    </xdr:from>
    <xdr:to>
      <xdr:col>29</xdr:col>
      <xdr:colOff>268740</xdr:colOff>
      <xdr:row>32</xdr:row>
      <xdr:rowOff>171450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34</xdr:row>
      <xdr:rowOff>0</xdr:rowOff>
    </xdr:from>
    <xdr:to>
      <xdr:col>4</xdr:col>
      <xdr:colOff>309561</xdr:colOff>
      <xdr:row>42</xdr:row>
      <xdr:rowOff>171450</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476250</xdr:colOff>
      <xdr:row>34</xdr:row>
      <xdr:rowOff>23813</xdr:rowOff>
    </xdr:from>
    <xdr:to>
      <xdr:col>9</xdr:col>
      <xdr:colOff>238123</xdr:colOff>
      <xdr:row>43</xdr:row>
      <xdr:rowOff>4763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428625</xdr:colOff>
      <xdr:row>34</xdr:row>
      <xdr:rowOff>35719</xdr:rowOff>
    </xdr:from>
    <xdr:to>
      <xdr:col>14</xdr:col>
      <xdr:colOff>190499</xdr:colOff>
      <xdr:row>43</xdr:row>
      <xdr:rowOff>16669</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34</xdr:row>
      <xdr:rowOff>0</xdr:rowOff>
    </xdr:from>
    <xdr:to>
      <xdr:col>19</xdr:col>
      <xdr:colOff>357186</xdr:colOff>
      <xdr:row>42</xdr:row>
      <xdr:rowOff>171450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0</xdr:colOff>
      <xdr:row>34</xdr:row>
      <xdr:rowOff>0</xdr:rowOff>
    </xdr:from>
    <xdr:to>
      <xdr:col>29</xdr:col>
      <xdr:colOff>309561</xdr:colOff>
      <xdr:row>42</xdr:row>
      <xdr:rowOff>171450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445912</xdr:colOff>
      <xdr:row>12</xdr:row>
      <xdr:rowOff>152400</xdr:rowOff>
    </xdr:from>
    <xdr:to>
      <xdr:col>9</xdr:col>
      <xdr:colOff>207785</xdr:colOff>
      <xdr:row>21</xdr:row>
      <xdr:rowOff>133350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217313</xdr:colOff>
      <xdr:row>12</xdr:row>
      <xdr:rowOff>133350</xdr:rowOff>
    </xdr:from>
    <xdr:to>
      <xdr:col>4</xdr:col>
      <xdr:colOff>236363</xdr:colOff>
      <xdr:row>21</xdr:row>
      <xdr:rowOff>171451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445913</xdr:colOff>
      <xdr:row>12</xdr:row>
      <xdr:rowOff>161925</xdr:rowOff>
    </xdr:from>
    <xdr:to>
      <xdr:col>14</xdr:col>
      <xdr:colOff>207786</xdr:colOff>
      <xdr:row>21</xdr:row>
      <xdr:rowOff>142875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74438</xdr:colOff>
      <xdr:row>13</xdr:row>
      <xdr:rowOff>0</xdr:rowOff>
    </xdr:from>
    <xdr:to>
      <xdr:col>19</xdr:col>
      <xdr:colOff>426861</xdr:colOff>
      <xdr:row>21</xdr:row>
      <xdr:rowOff>171450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150638</xdr:colOff>
      <xdr:row>13</xdr:row>
      <xdr:rowOff>28575</xdr:rowOff>
    </xdr:from>
    <xdr:to>
      <xdr:col>24</xdr:col>
      <xdr:colOff>426861</xdr:colOff>
      <xdr:row>22</xdr:row>
      <xdr:rowOff>9525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573368</xdr:colOff>
      <xdr:row>13</xdr:row>
      <xdr:rowOff>31750</xdr:rowOff>
    </xdr:from>
    <xdr:to>
      <xdr:col>29</xdr:col>
      <xdr:colOff>229408</xdr:colOff>
      <xdr:row>22</xdr:row>
      <xdr:rowOff>12700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33617</xdr:colOff>
      <xdr:row>24</xdr:row>
      <xdr:rowOff>0</xdr:rowOff>
    </xdr:from>
    <xdr:to>
      <xdr:col>29</xdr:col>
      <xdr:colOff>343178</xdr:colOff>
      <xdr:row>32</xdr:row>
      <xdr:rowOff>171450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40821</xdr:colOff>
      <xdr:row>34</xdr:row>
      <xdr:rowOff>0</xdr:rowOff>
    </xdr:from>
    <xdr:to>
      <xdr:col>29</xdr:col>
      <xdr:colOff>350382</xdr:colOff>
      <xdr:row>42</xdr:row>
      <xdr:rowOff>171450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427502</xdr:colOff>
      <xdr:row>12</xdr:row>
      <xdr:rowOff>152400</xdr:rowOff>
    </xdr:from>
    <xdr:to>
      <xdr:col>9</xdr:col>
      <xdr:colOff>189375</xdr:colOff>
      <xdr:row>21</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198903</xdr:colOff>
      <xdr:row>12</xdr:row>
      <xdr:rowOff>133350</xdr:rowOff>
    </xdr:from>
    <xdr:to>
      <xdr:col>4</xdr:col>
      <xdr:colOff>217953</xdr:colOff>
      <xdr:row>21</xdr:row>
      <xdr:rowOff>171451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427503</xdr:colOff>
      <xdr:row>12</xdr:row>
      <xdr:rowOff>161925</xdr:rowOff>
    </xdr:from>
    <xdr:to>
      <xdr:col>14</xdr:col>
      <xdr:colOff>189376</xdr:colOff>
      <xdr:row>21</xdr:row>
      <xdr:rowOff>142875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56028</xdr:colOff>
      <xdr:row>13</xdr:row>
      <xdr:rowOff>0</xdr:rowOff>
    </xdr:from>
    <xdr:to>
      <xdr:col>19</xdr:col>
      <xdr:colOff>408451</xdr:colOff>
      <xdr:row>21</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132228</xdr:colOff>
      <xdr:row>13</xdr:row>
      <xdr:rowOff>28575</xdr:rowOff>
    </xdr:from>
    <xdr:to>
      <xdr:col>24</xdr:col>
      <xdr:colOff>408451</xdr:colOff>
      <xdr:row>22</xdr:row>
      <xdr:rowOff>9525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539750</xdr:colOff>
      <xdr:row>13</xdr:row>
      <xdr:rowOff>31750</xdr:rowOff>
    </xdr:from>
    <xdr:to>
      <xdr:col>29</xdr:col>
      <xdr:colOff>195790</xdr:colOff>
      <xdr:row>22</xdr:row>
      <xdr:rowOff>12700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605116</xdr:colOff>
      <xdr:row>24</xdr:row>
      <xdr:rowOff>0</xdr:rowOff>
    </xdr:from>
    <xdr:to>
      <xdr:col>29</xdr:col>
      <xdr:colOff>309560</xdr:colOff>
      <xdr:row>32</xdr:row>
      <xdr:rowOff>171450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571499</xdr:colOff>
      <xdr:row>34</xdr:row>
      <xdr:rowOff>0</xdr:rowOff>
    </xdr:from>
    <xdr:to>
      <xdr:col>29</xdr:col>
      <xdr:colOff>275943</xdr:colOff>
      <xdr:row>42</xdr:row>
      <xdr:rowOff>171450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1</xdr:row>
      <xdr:rowOff>47625</xdr:rowOff>
    </xdr:from>
    <xdr:to>
      <xdr:col>5</xdr:col>
      <xdr:colOff>533400</xdr:colOff>
      <xdr:row>15</xdr:row>
      <xdr:rowOff>38100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47624</xdr:rowOff>
    </xdr:from>
    <xdr:to>
      <xdr:col>11</xdr:col>
      <xdr:colOff>400050</xdr:colOff>
      <xdr:row>15</xdr:row>
      <xdr:rowOff>38099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xdr:row>
      <xdr:rowOff>47626</xdr:rowOff>
    </xdr:from>
    <xdr:to>
      <xdr:col>17</xdr:col>
      <xdr:colOff>504825</xdr:colOff>
      <xdr:row>15</xdr:row>
      <xdr:rowOff>38101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xdr:row>
      <xdr:rowOff>47625</xdr:rowOff>
    </xdr:from>
    <xdr:to>
      <xdr:col>23</xdr:col>
      <xdr:colOff>371475</xdr:colOff>
      <xdr:row>15</xdr:row>
      <xdr:rowOff>38100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19051</xdr:rowOff>
    </xdr:from>
    <xdr:to>
      <xdr:col>5</xdr:col>
      <xdr:colOff>542925</xdr:colOff>
      <xdr:row>30</xdr:row>
      <xdr:rowOff>9526</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552450</xdr:colOff>
      <xdr:row>16</xdr:row>
      <xdr:rowOff>19050</xdr:rowOff>
    </xdr:from>
    <xdr:to>
      <xdr:col>11</xdr:col>
      <xdr:colOff>409575</xdr:colOff>
      <xdr:row>30</xdr:row>
      <xdr:rowOff>9525</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47625</xdr:colOff>
      <xdr:row>16</xdr:row>
      <xdr:rowOff>19051</xdr:rowOff>
    </xdr:from>
    <xdr:to>
      <xdr:col>17</xdr:col>
      <xdr:colOff>514350</xdr:colOff>
      <xdr:row>30</xdr:row>
      <xdr:rowOff>9526</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523875</xdr:colOff>
      <xdr:row>16</xdr:row>
      <xdr:rowOff>19050</xdr:rowOff>
    </xdr:from>
    <xdr:to>
      <xdr:col>23</xdr:col>
      <xdr:colOff>381000</xdr:colOff>
      <xdr:row>30</xdr:row>
      <xdr:rowOff>9525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30</xdr:row>
      <xdr:rowOff>180976</xdr:rowOff>
    </xdr:from>
    <xdr:to>
      <xdr:col>5</xdr:col>
      <xdr:colOff>552450</xdr:colOff>
      <xdr:row>44</xdr:row>
      <xdr:rowOff>171451</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561975</xdr:colOff>
      <xdr:row>30</xdr:row>
      <xdr:rowOff>180975</xdr:rowOff>
    </xdr:from>
    <xdr:to>
      <xdr:col>11</xdr:col>
      <xdr:colOff>419100</xdr:colOff>
      <xdr:row>44</xdr:row>
      <xdr:rowOff>171450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xdr:colOff>
      <xdr:row>30</xdr:row>
      <xdr:rowOff>180976</xdr:rowOff>
    </xdr:from>
    <xdr:to>
      <xdr:col>17</xdr:col>
      <xdr:colOff>504825</xdr:colOff>
      <xdr:row>44</xdr:row>
      <xdr:rowOff>171451</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514350</xdr:colOff>
      <xdr:row>30</xdr:row>
      <xdr:rowOff>180975</xdr:rowOff>
    </xdr:from>
    <xdr:to>
      <xdr:col>23</xdr:col>
      <xdr:colOff>371475</xdr:colOff>
      <xdr:row>44</xdr:row>
      <xdr:rowOff>171450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45</xdr:row>
      <xdr:rowOff>123826</xdr:rowOff>
    </xdr:from>
    <xdr:to>
      <xdr:col>5</xdr:col>
      <xdr:colOff>552450</xdr:colOff>
      <xdr:row>59</xdr:row>
      <xdr:rowOff>114301</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561975</xdr:colOff>
      <xdr:row>45</xdr:row>
      <xdr:rowOff>123825</xdr:rowOff>
    </xdr:from>
    <xdr:to>
      <xdr:col>11</xdr:col>
      <xdr:colOff>419100</xdr:colOff>
      <xdr:row>59</xdr:row>
      <xdr:rowOff>114300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19050</xdr:colOff>
      <xdr:row>45</xdr:row>
      <xdr:rowOff>142876</xdr:rowOff>
    </xdr:from>
    <xdr:to>
      <xdr:col>17</xdr:col>
      <xdr:colOff>485775</xdr:colOff>
      <xdr:row>59</xdr:row>
      <xdr:rowOff>133351</xdr:rowOff>
    </xdr:to>
    <xdr:graphicFrame macro="">
      <xdr:nvGraphicFramePr>
        <xdr:cNvPr id="16" name="Chart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495300</xdr:colOff>
      <xdr:row>45</xdr:row>
      <xdr:rowOff>142875</xdr:rowOff>
    </xdr:from>
    <xdr:to>
      <xdr:col>23</xdr:col>
      <xdr:colOff>352425</xdr:colOff>
      <xdr:row>59</xdr:row>
      <xdr:rowOff>133350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60</xdr:row>
      <xdr:rowOff>66676</xdr:rowOff>
    </xdr:from>
    <xdr:to>
      <xdr:col>5</xdr:col>
      <xdr:colOff>552450</xdr:colOff>
      <xdr:row>74</xdr:row>
      <xdr:rowOff>57151</xdr:rowOff>
    </xdr:to>
    <xdr:graphicFrame macro="">
      <xdr:nvGraphicFramePr>
        <xdr:cNvPr id="18" name="Chart 17">
          <a:extLst>
            <a:ext uri="{FF2B5EF4-FFF2-40B4-BE49-F238E27FC236}">
              <a16:creationId xmlns:a16="http://schemas.microsoft.com/office/drawing/2014/main" id="{00000000-0008-0000-0B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561975</xdr:colOff>
      <xdr:row>60</xdr:row>
      <xdr:rowOff>66675</xdr:rowOff>
    </xdr:from>
    <xdr:to>
      <xdr:col>11</xdr:col>
      <xdr:colOff>419100</xdr:colOff>
      <xdr:row>74</xdr:row>
      <xdr:rowOff>57150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28575</xdr:colOff>
      <xdr:row>60</xdr:row>
      <xdr:rowOff>85726</xdr:rowOff>
    </xdr:from>
    <xdr:to>
      <xdr:col>17</xdr:col>
      <xdr:colOff>495300</xdr:colOff>
      <xdr:row>74</xdr:row>
      <xdr:rowOff>76201</xdr:rowOff>
    </xdr:to>
    <xdr:graphicFrame macro="">
      <xdr:nvGraphicFramePr>
        <xdr:cNvPr id="20" name="Chart 19">
          <a:extLst>
            <a:ext uri="{FF2B5EF4-FFF2-40B4-BE49-F238E27FC236}">
              <a16:creationId xmlns:a16="http://schemas.microsoft.com/office/drawing/2014/main" id="{00000000-0008-0000-0B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504825</xdr:colOff>
      <xdr:row>60</xdr:row>
      <xdr:rowOff>85725</xdr:rowOff>
    </xdr:from>
    <xdr:to>
      <xdr:col>23</xdr:col>
      <xdr:colOff>361950</xdr:colOff>
      <xdr:row>74</xdr:row>
      <xdr:rowOff>76200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172399</xdr:colOff>
      <xdr:row>872</xdr:row>
      <xdr:rowOff>58616</xdr:rowOff>
    </xdr:from>
    <xdr:to>
      <xdr:col>13</xdr:col>
      <xdr:colOff>496250</xdr:colOff>
      <xdr:row>889</xdr:row>
      <xdr:rowOff>174065</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181926</xdr:colOff>
      <xdr:row>889</xdr:row>
      <xdr:rowOff>164540</xdr:rowOff>
    </xdr:from>
    <xdr:to>
      <xdr:col>13</xdr:col>
      <xdr:colOff>505776</xdr:colOff>
      <xdr:row>907</xdr:row>
      <xdr:rowOff>164539</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291354</xdr:colOff>
      <xdr:row>870</xdr:row>
      <xdr:rowOff>134471</xdr:rowOff>
    </xdr:from>
    <xdr:to>
      <xdr:col>20</xdr:col>
      <xdr:colOff>281641</xdr:colOff>
      <xdr:row>890</xdr:row>
      <xdr:rowOff>45009</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398462</xdr:colOff>
      <xdr:row>861</xdr:row>
      <xdr:rowOff>150813</xdr:rowOff>
    </xdr:from>
    <xdr:to>
      <xdr:col>13</xdr:col>
      <xdr:colOff>134937</xdr:colOff>
      <xdr:row>885</xdr:row>
      <xdr:rowOff>166688</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404811</xdr:colOff>
      <xdr:row>886</xdr:row>
      <xdr:rowOff>79376</xdr:rowOff>
    </xdr:from>
    <xdr:to>
      <xdr:col>13</xdr:col>
      <xdr:colOff>134937</xdr:colOff>
      <xdr:row>909</xdr:row>
      <xdr:rowOff>71438</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6" displayName="Table912136" ref="A1:L887" totalsRowShown="0" dataDxfId="78" headerRowCellStyle="Normal 3">
  <tableColumns count="12">
    <tableColumn id="1" xr3:uid="{00000000-0010-0000-0000-000001000000}" name="DATE" dataDxfId="77"/>
    <tableColumn id="5" xr3:uid="{00000000-0010-0000-0000-000005000000}" name="NEW_ORDERS"/>
    <tableColumn id="3" xr3:uid="{00000000-0010-0000-0000-000003000000}" name="IMPORTS"/>
    <tableColumn id="2" xr3:uid="{00000000-0010-0000-0000-000002000000}" name="BACKLOG_OF_ORDERS"/>
    <tableColumn id="4" xr3:uid="{00000000-0010-0000-0000-000004000000}" name="PRICES"/>
    <tableColumn id="6" xr3:uid="{00000000-0010-0000-0000-000006000000}" name="PRODUCTION"/>
    <tableColumn id="7" xr3:uid="{00000000-0010-0000-0000-000007000000}" name="CUSTOMERS_INVENTORIES"/>
    <tableColumn id="8" xr3:uid="{00000000-0010-0000-0000-000008000000}" name="INVENTORIES"/>
    <tableColumn id="9" xr3:uid="{00000000-0010-0000-0000-000009000000}" name="DELIVERIES"/>
    <tableColumn id="10" xr3:uid="{00000000-0010-0000-0000-00000A000000}" name="EMPLOYMENT"/>
    <tableColumn id="11" xr3:uid="{00000000-0010-0000-0000-00000B000000}" name="EXPORTS"/>
    <tableColumn id="13" xr3:uid="{00000000-0010-0000-0000-00000D000000}" name="ISM"/>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91213" displayName="Table91213" ref="A5:L903" totalsRowShown="0" headerRowDxfId="37" dataDxfId="35" headerRowBorderDxfId="36">
  <autoFilter ref="A5:L903" xr:uid="{00000000-0009-0000-0100-000002000000}"/>
  <tableColumns count="12">
    <tableColumn id="1" xr3:uid="{00000000-0010-0000-0100-000001000000}" name="Date" dataDxfId="34"/>
    <tableColumn id="5" xr3:uid="{00000000-0010-0000-0100-000005000000}" name="New Orders" dataDxfId="33">
      <calculatedColumnFormula>VLOOKUP(Table91213[[#This Row],[Date]],'DB Details'!$A:$L,2)</calculatedColumnFormula>
    </tableColumn>
    <tableColumn id="3" xr3:uid="{00000000-0010-0000-0100-000003000000}" name="Imports" dataDxfId="32"/>
    <tableColumn id="2" xr3:uid="{00000000-0010-0000-0100-000002000000}" name="Backlog Of Orders" dataDxfId="31"/>
    <tableColumn id="4" xr3:uid="{00000000-0010-0000-0100-000004000000}" name="Prices" dataDxfId="30">
      <calculatedColumnFormula>VLOOKUP(Table91213[[#This Row],[Date]],'DB Details'!$A:$L,5)</calculatedColumnFormula>
    </tableColumn>
    <tableColumn id="6" xr3:uid="{00000000-0010-0000-0100-000006000000}" name="Production" dataDxfId="29">
      <calculatedColumnFormula>VLOOKUP(Table91213[[#This Row],[Date]],'DB Details'!$A:$L,6)</calculatedColumnFormula>
    </tableColumn>
    <tableColumn id="7" xr3:uid="{00000000-0010-0000-0100-000007000000}" name="Customers Inventories" dataDxfId="28"/>
    <tableColumn id="8" xr3:uid="{00000000-0010-0000-0100-000008000000}" name="Inventories" dataDxfId="27">
      <calculatedColumnFormula>VLOOKUP(Table91213[[#This Row],[Date]],'DB Details'!$A:$L,8)</calculatedColumnFormula>
    </tableColumn>
    <tableColumn id="9" xr3:uid="{00000000-0010-0000-0100-000009000000}" name="Deliveries" dataDxfId="26">
      <calculatedColumnFormula>VLOOKUP(Table91213[[#This Row],[Date]],'DB Details'!$A:$L,9)</calculatedColumnFormula>
    </tableColumn>
    <tableColumn id="10" xr3:uid="{00000000-0010-0000-0100-00000A000000}" name="Employment" dataDxfId="25">
      <calculatedColumnFormula>VLOOKUP(Table91213[[#This Row],[Date]],'DB Details'!$A:$L,10)</calculatedColumnFormula>
    </tableColumn>
    <tableColumn id="11" xr3:uid="{00000000-0010-0000-0100-00000B000000}" name="Exports" dataDxfId="24"/>
    <tableColumn id="13" xr3:uid="{00000000-0010-0000-0100-00000D000000}"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11" displayName="Table311" ref="A5:E903" totalsRowShown="0" headerRowDxfId="22" dataDxfId="20" headerRowBorderDxfId="21" tableBorderDxfId="19" totalsRowBorderDxfId="18">
  <autoFilter ref="A5:E903" xr:uid="{00000000-0009-0000-0100-000003000000}"/>
  <tableColumns count="5">
    <tableColumn id="1" xr3:uid="{00000000-0010-0000-0200-000001000000}" name="Date" dataDxfId="17"/>
    <tableColumn id="2" xr3:uid="{00000000-0010-0000-0200-000002000000}" name="PMI" dataDxfId="16">
      <calculatedColumnFormula>VLOOKUP(Table311[[#This Row],[Date]],'DB Details'!$A:$L,12)</calculatedColumnFormula>
    </tableColumn>
    <tableColumn id="6" xr3:uid="{00000000-0010-0000-0200-000006000000}" name="GDP growth yoy %" dataDxfId="15">
      <calculatedColumnFormula>VLOOKUP(Table311[[#This Row],[Date]],'DB Details'!$A:$T,20)</calculatedColumnFormula>
    </tableColumn>
    <tableColumn id="5" xr3:uid="{00000000-0010-0000-0200-000005000000}" name="GDP growth qoq %" dataDxfId="14">
      <calculatedColumnFormula>VLOOKUP(Table311[[#This Row],[Date]],'DB Details'!$A:$T,18)</calculatedColumnFormula>
    </tableColumn>
    <tableColumn id="4" xr3:uid="{00000000-0010-0000-0200-000004000000}" name="GDP growth q/q % (annualised)" dataDxfId="13">
      <calculatedColumnFormula>VLOOKUP(Table311[[#This Row],[Date]],'DB Details'!$A:$T,19)</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7" displayName="Table7" ref="A5:D903" totalsRowShown="0" headerRowDxfId="12" dataDxfId="10" headerRowBorderDxfId="11">
  <autoFilter ref="A5:D903" xr:uid="{00000000-0009-0000-0100-000004000000}"/>
  <tableColumns count="4">
    <tableColumn id="1" xr3:uid="{00000000-0010-0000-0300-000001000000}" name="Date" dataDxfId="9"/>
    <tableColumn id="2" xr3:uid="{00000000-0010-0000-0300-000002000000}" name="PMI" dataDxfId="8">
      <calculatedColumnFormula>VLOOKUP(Table7[[#This Row],[Date]],'DB Details'!$A:$L,12)</calculatedColumnFormula>
    </tableColumn>
    <tableColumn id="4" xr3:uid="{00000000-0010-0000-0300-000004000000}" name="S&amp;P" dataDxfId="7">
      <calculatedColumnFormula>_xll.BDH(#REF!,#REF!,#REF!)</calculatedColumnFormula>
    </tableColumn>
    <tableColumn id="5" xr3:uid="{00000000-0010-0000-0300-000005000000}" name="S&amp;P yoy %" dataDxfId="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9" displayName="Table9" ref="A5:C903" totalsRowShown="0" headerRowDxfId="5" dataDxfId="3" headerRowBorderDxfId="4">
  <autoFilter ref="A5:C903" xr:uid="{00000000-0009-0000-0100-000005000000}"/>
  <tableColumns count="3">
    <tableColumn id="1" xr3:uid="{00000000-0010-0000-0400-000001000000}" name="Date" dataDxfId="2"/>
    <tableColumn id="3" xr3:uid="{00000000-0010-0000-0400-000003000000}" name="PMI" dataDxfId="1">
      <calculatedColumnFormula>VLOOKUP(Table9[[#This Row],[Date]],'DB Details'!$A:$L,12)</calculatedColumnFormula>
    </tableColumn>
    <tableColumn id="2" xr3:uid="{00000000-0010-0000-04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www.ismworld.org/supply-management-news-and-reports/reports/ism-report-on-business/pmi/july/"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3:T38"/>
  <sheetViews>
    <sheetView topLeftCell="J1" zoomScale="160" zoomScaleNormal="160" workbookViewId="0">
      <selection activeCell="C68" sqref="C68"/>
    </sheetView>
  </sheetViews>
  <sheetFormatPr baseColWidth="10" defaultColWidth="9.1640625" defaultRowHeight="15" x14ac:dyDescent="0.2"/>
  <cols>
    <col min="1" max="1" width="2" style="91" customWidth="1"/>
    <col min="2" max="2" width="16.1640625" style="91" customWidth="1"/>
    <col min="3" max="3" width="14" style="91" customWidth="1"/>
    <col min="4" max="18" width="9.1640625" style="91" customWidth="1"/>
    <col min="19" max="19" width="39.33203125" style="91" customWidth="1"/>
    <col min="20" max="53" width="9.1640625" style="91" customWidth="1"/>
    <col min="54" max="16384" width="9.1640625" style="91"/>
  </cols>
  <sheetData>
    <row r="3" spans="2:20" x14ac:dyDescent="0.2">
      <c r="B3" s="87" t="s">
        <v>0</v>
      </c>
    </row>
    <row r="5" spans="2:20" x14ac:dyDescent="0.2">
      <c r="C5" s="84" t="s">
        <v>1</v>
      </c>
    </row>
    <row r="7" spans="2:20" x14ac:dyDescent="0.2">
      <c r="C7" s="93" t="s">
        <v>2</v>
      </c>
    </row>
    <row r="9" spans="2:20" x14ac:dyDescent="0.2">
      <c r="C9" s="91" t="s">
        <v>3</v>
      </c>
    </row>
    <row r="11" spans="2:20" ht="16" customHeight="1" x14ac:dyDescent="0.2">
      <c r="C11" s="85"/>
      <c r="S11" s="86" t="s">
        <v>4</v>
      </c>
    </row>
    <row r="12" spans="2:20" x14ac:dyDescent="0.2">
      <c r="S12" s="91" t="s">
        <v>5</v>
      </c>
    </row>
    <row r="15" spans="2:20" x14ac:dyDescent="0.2">
      <c r="S15" s="94" t="s">
        <v>6</v>
      </c>
      <c r="T15" s="91">
        <v>15</v>
      </c>
    </row>
    <row r="16" spans="2:20" x14ac:dyDescent="0.2">
      <c r="S16" s="94" t="s">
        <v>7</v>
      </c>
      <c r="T16" s="91">
        <v>14</v>
      </c>
    </row>
    <row r="17" spans="19:20" x14ac:dyDescent="0.2">
      <c r="S17" s="94" t="s">
        <v>8</v>
      </c>
      <c r="T17" s="91">
        <v>13</v>
      </c>
    </row>
    <row r="18" spans="19:20" x14ac:dyDescent="0.2">
      <c r="S18" s="94" t="s">
        <v>9</v>
      </c>
      <c r="T18" s="91">
        <v>12</v>
      </c>
    </row>
    <row r="19" spans="19:20" x14ac:dyDescent="0.2">
      <c r="S19" s="94" t="s">
        <v>10</v>
      </c>
      <c r="T19" s="91">
        <v>11</v>
      </c>
    </row>
    <row r="20" spans="19:20" x14ac:dyDescent="0.2">
      <c r="S20" s="94" t="s">
        <v>11</v>
      </c>
      <c r="T20" s="91">
        <v>10</v>
      </c>
    </row>
    <row r="21" spans="19:20" x14ac:dyDescent="0.2">
      <c r="S21" s="94" t="s">
        <v>12</v>
      </c>
      <c r="T21" s="91">
        <v>9</v>
      </c>
    </row>
    <row r="22" spans="19:20" x14ac:dyDescent="0.2">
      <c r="S22" s="94" t="s">
        <v>13</v>
      </c>
      <c r="T22" s="91">
        <v>8</v>
      </c>
    </row>
    <row r="23" spans="19:20" x14ac:dyDescent="0.2">
      <c r="S23" s="94" t="s">
        <v>14</v>
      </c>
      <c r="T23" s="91">
        <v>7</v>
      </c>
    </row>
    <row r="24" spans="19:20" x14ac:dyDescent="0.2">
      <c r="S24" s="94" t="s">
        <v>15</v>
      </c>
      <c r="T24" s="91">
        <v>6</v>
      </c>
    </row>
    <row r="25" spans="19:20" x14ac:dyDescent="0.2">
      <c r="S25" s="94" t="s">
        <v>16</v>
      </c>
      <c r="T25" s="91">
        <v>5</v>
      </c>
    </row>
    <row r="26" spans="19:20" x14ac:dyDescent="0.2">
      <c r="S26" s="94" t="s">
        <v>17</v>
      </c>
      <c r="T26" s="91">
        <v>4</v>
      </c>
    </row>
    <row r="27" spans="19:20" x14ac:dyDescent="0.2">
      <c r="S27" s="94" t="s">
        <v>18</v>
      </c>
      <c r="T27" s="91">
        <v>3</v>
      </c>
    </row>
    <row r="28" spans="19:20" x14ac:dyDescent="0.2">
      <c r="S28" s="94" t="s">
        <v>19</v>
      </c>
      <c r="T28" s="91">
        <v>2</v>
      </c>
    </row>
    <row r="29" spans="19:20" x14ac:dyDescent="0.2">
      <c r="S29" s="94" t="s">
        <v>20</v>
      </c>
      <c r="T29" s="91">
        <v>1</v>
      </c>
    </row>
    <row r="30" spans="19:20" x14ac:dyDescent="0.2">
      <c r="S30" s="94" t="s">
        <v>21</v>
      </c>
      <c r="T30" s="91">
        <v>0</v>
      </c>
    </row>
    <row r="31" spans="19:20" x14ac:dyDescent="0.2">
      <c r="S31" s="94" t="s">
        <v>22</v>
      </c>
      <c r="T31" s="91">
        <v>0</v>
      </c>
    </row>
    <row r="32" spans="19:20" x14ac:dyDescent="0.2">
      <c r="S32" s="94" t="s">
        <v>23</v>
      </c>
      <c r="T32" s="91">
        <v>-1</v>
      </c>
    </row>
    <row r="34" spans="19:19" x14ac:dyDescent="0.2">
      <c r="S34" s="91" t="s">
        <v>24</v>
      </c>
    </row>
    <row r="36" spans="19:19" x14ac:dyDescent="0.2">
      <c r="S36" s="91" t="s">
        <v>25</v>
      </c>
    </row>
    <row r="38" spans="19:19" x14ac:dyDescent="0.2">
      <c r="S38" s="91" t="s">
        <v>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B1:U36"/>
  <sheetViews>
    <sheetView showGridLines="0" topLeftCell="A4" zoomScale="140" zoomScaleNormal="140" workbookViewId="0">
      <selection activeCell="R25" sqref="N13:R25"/>
    </sheetView>
  </sheetViews>
  <sheetFormatPr baseColWidth="10" defaultColWidth="9.1640625" defaultRowHeight="15" x14ac:dyDescent="0.2"/>
  <cols>
    <col min="1" max="1" width="4" style="91" customWidth="1"/>
    <col min="2" max="5" width="12.83203125" style="91" customWidth="1"/>
    <col min="6" max="6" width="13.6640625" style="91" customWidth="1"/>
    <col min="7" max="10" width="12.83203125" style="91" customWidth="1"/>
    <col min="11" max="13" width="2" style="91" customWidth="1"/>
    <col min="14" max="14" width="9.1640625" style="91" customWidth="1"/>
    <col min="15" max="15" width="15.6640625" style="91" customWidth="1"/>
    <col min="16" max="18" width="12.6640625" style="91" customWidth="1"/>
    <col min="19" max="19" width="5.33203125" style="91" customWidth="1"/>
    <col min="20" max="20" width="32.6640625" style="91" customWidth="1"/>
    <col min="21" max="54" width="9.1640625" style="91" customWidth="1"/>
    <col min="55" max="16384" width="9.1640625" style="91"/>
  </cols>
  <sheetData>
    <row r="1" spans="2:21" x14ac:dyDescent="0.2">
      <c r="B1" s="113"/>
      <c r="C1" s="98"/>
      <c r="D1" s="98"/>
      <c r="E1" s="98"/>
      <c r="F1" s="98"/>
      <c r="G1" s="98"/>
      <c r="H1" s="98"/>
      <c r="I1" s="98"/>
      <c r="J1" s="98"/>
    </row>
    <row r="2" spans="2:21" ht="16" customHeight="1" thickBot="1" x14ac:dyDescent="0.25">
      <c r="B2" s="114"/>
      <c r="C2" s="114"/>
      <c r="D2" s="114"/>
      <c r="E2" s="114"/>
      <c r="F2" s="114"/>
      <c r="G2" s="114"/>
      <c r="H2" s="114"/>
      <c r="I2" s="114"/>
      <c r="J2" s="114"/>
    </row>
    <row r="3" spans="2:21" ht="16" customHeight="1" thickBot="1" x14ac:dyDescent="0.25">
      <c r="B3" s="115" t="s">
        <v>27</v>
      </c>
      <c r="C3" s="106"/>
      <c r="D3" s="106"/>
      <c r="E3" s="106"/>
      <c r="F3" s="106"/>
      <c r="G3" s="106"/>
      <c r="H3" s="106"/>
      <c r="I3" s="106"/>
      <c r="J3" s="107"/>
    </row>
    <row r="5" spans="2:21" x14ac:dyDescent="0.2">
      <c r="B5" s="108" t="s">
        <v>28</v>
      </c>
      <c r="C5" s="109"/>
      <c r="D5" s="109"/>
      <c r="E5" s="109"/>
      <c r="F5" s="109"/>
      <c r="G5" s="109"/>
      <c r="H5" s="109"/>
      <c r="I5" s="109"/>
      <c r="J5" s="101"/>
    </row>
    <row r="7" spans="2:21" ht="172.5" customHeight="1" x14ac:dyDescent="0.2">
      <c r="B7" s="116" t="s">
        <v>29</v>
      </c>
      <c r="C7" s="98"/>
      <c r="D7" s="98"/>
      <c r="E7" s="98"/>
      <c r="F7" s="98"/>
      <c r="G7" s="98"/>
      <c r="H7" s="98"/>
      <c r="I7" s="98"/>
      <c r="J7" s="98"/>
    </row>
    <row r="8" spans="2:21" ht="24" customHeight="1" x14ac:dyDescent="0.2">
      <c r="B8" s="7"/>
      <c r="C8" s="92"/>
      <c r="D8" s="92"/>
      <c r="E8" s="92"/>
      <c r="F8" s="92"/>
      <c r="G8" s="92"/>
      <c r="H8" s="92"/>
      <c r="I8" s="92"/>
      <c r="J8" s="92"/>
    </row>
    <row r="9" spans="2:21" ht="16" customHeight="1" thickBot="1" x14ac:dyDescent="0.25">
      <c r="B9" s="30"/>
      <c r="C9" s="31"/>
      <c r="D9" s="31"/>
      <c r="E9" s="31"/>
    </row>
    <row r="10" spans="2:21" ht="16" customHeight="1" thickBot="1" x14ac:dyDescent="0.25">
      <c r="B10" s="108" t="s">
        <v>30</v>
      </c>
      <c r="C10" s="109"/>
      <c r="D10" s="109"/>
      <c r="E10" s="109"/>
      <c r="F10" s="109"/>
      <c r="G10" s="109"/>
      <c r="H10" s="109"/>
      <c r="I10" s="109"/>
      <c r="J10" s="101"/>
      <c r="N10" s="105" t="s">
        <v>31</v>
      </c>
      <c r="O10" s="106"/>
      <c r="P10" s="106"/>
      <c r="Q10" s="106"/>
      <c r="R10" s="106"/>
      <c r="S10" s="106"/>
      <c r="T10" s="106"/>
      <c r="U10" s="107"/>
    </row>
    <row r="11" spans="2:21" x14ac:dyDescent="0.2">
      <c r="N11" s="33" t="s">
        <v>32</v>
      </c>
      <c r="T11" s="33" t="s">
        <v>33</v>
      </c>
    </row>
    <row r="12" spans="2:21" ht="16" customHeight="1" thickBot="1" x14ac:dyDescent="0.25">
      <c r="B12" s="108" t="s">
        <v>34</v>
      </c>
      <c r="C12" s="109"/>
      <c r="D12" s="109"/>
      <c r="E12" s="109"/>
      <c r="F12" s="101"/>
      <c r="G12" s="108" t="s">
        <v>35</v>
      </c>
      <c r="H12" s="109"/>
      <c r="I12" s="109"/>
      <c r="J12" s="101"/>
    </row>
    <row r="13" spans="2:21" x14ac:dyDescent="0.2">
      <c r="P13" s="72">
        <v>44835</v>
      </c>
      <c r="Q13" s="73">
        <f>DATE(YEAR(P13),MONTH(P13)-1,DAY(P13))</f>
        <v>44805</v>
      </c>
      <c r="R13" s="74"/>
    </row>
    <row r="14" spans="2:21" ht="16" customHeight="1" thickBot="1" x14ac:dyDescent="0.25">
      <c r="B14" s="98" t="s">
        <v>36</v>
      </c>
      <c r="C14" s="98"/>
      <c r="D14" s="98"/>
      <c r="E14" s="98"/>
      <c r="F14" s="98"/>
      <c r="G14" s="98" t="s">
        <v>37</v>
      </c>
      <c r="H14" s="98"/>
      <c r="I14" s="98"/>
      <c r="J14" s="98"/>
      <c r="P14" s="75" t="s">
        <v>38</v>
      </c>
      <c r="Q14" s="75" t="s">
        <v>38</v>
      </c>
      <c r="R14" s="76" t="s">
        <v>39</v>
      </c>
    </row>
    <row r="15" spans="2:21" ht="30.75" customHeight="1" x14ac:dyDescent="0.2">
      <c r="G15" s="104" t="s">
        <v>40</v>
      </c>
      <c r="H15" s="98"/>
      <c r="I15" s="98"/>
      <c r="J15" s="98"/>
      <c r="N15" s="110" t="s">
        <v>38</v>
      </c>
      <c r="O15" s="111"/>
      <c r="P15" s="77">
        <f>VLOOKUP($P$13,Details!$A:$L,MATCH(Note!N15,Table91213[#Headers],),)</f>
        <v>50.2</v>
      </c>
      <c r="Q15" s="77">
        <f>VLOOKUP($Q$13,Details!$A:$L,MATCH(Note!N15,Table91213[#Headers],),)</f>
        <v>50.9</v>
      </c>
      <c r="R15" s="78">
        <f t="shared" ref="R15:R25" si="0">P15-Q15</f>
        <v>-0.69999999999999574</v>
      </c>
    </row>
    <row r="16" spans="2:21" x14ac:dyDescent="0.2">
      <c r="B16" s="104" t="s">
        <v>41</v>
      </c>
      <c r="C16" s="98"/>
      <c r="D16" s="98"/>
      <c r="E16" s="98"/>
      <c r="F16" s="98"/>
      <c r="G16" s="98"/>
      <c r="H16" s="98"/>
      <c r="I16" s="98"/>
      <c r="J16" s="98"/>
      <c r="N16" s="100" t="s">
        <v>42</v>
      </c>
      <c r="O16" s="101"/>
      <c r="P16" s="95">
        <f>VLOOKUP($P$13,Details!$A:$L,MATCH(Note!N16,Table91213[#Headers],),)</f>
        <v>49.2</v>
      </c>
      <c r="Q16" s="95">
        <f>VLOOKUP($Q$13,Details!$A:$L,MATCH(Note!N16,Table91213[#Headers],),)</f>
        <v>47.1</v>
      </c>
      <c r="R16" s="79">
        <f t="shared" si="0"/>
        <v>2.1000000000000014</v>
      </c>
    </row>
    <row r="17" spans="2:18" x14ac:dyDescent="0.2">
      <c r="B17" s="98" t="s">
        <v>43</v>
      </c>
      <c r="C17" s="98"/>
      <c r="D17" s="98"/>
      <c r="E17" s="98"/>
      <c r="F17" s="98"/>
      <c r="N17" s="100" t="s">
        <v>44</v>
      </c>
      <c r="O17" s="101"/>
      <c r="P17" s="95">
        <f>VLOOKUP($P$13,Details!$A:$L,MATCH(Note!N17,Table91213[#Headers],),)</f>
        <v>50.8</v>
      </c>
      <c r="Q17" s="95">
        <f>VLOOKUP($Q$13,Details!$A:$L,MATCH(Note!N17,Table91213[#Headers],),)</f>
        <v>52.6</v>
      </c>
      <c r="R17" s="79">
        <f t="shared" si="0"/>
        <v>-1.8000000000000043</v>
      </c>
    </row>
    <row r="18" spans="2:18" x14ac:dyDescent="0.2">
      <c r="B18" s="98" t="s">
        <v>45</v>
      </c>
      <c r="C18" s="98"/>
      <c r="D18" s="98"/>
      <c r="E18" s="98"/>
      <c r="F18" s="98"/>
      <c r="N18" s="100" t="s">
        <v>46</v>
      </c>
      <c r="O18" s="101"/>
      <c r="P18" s="95">
        <f>VLOOKUP($P$13,Details!$A:$L,MATCH(Note!N18,Table91213[#Headers],),)</f>
        <v>45.3</v>
      </c>
      <c r="Q18" s="95">
        <f>VLOOKUP($Q$13,Details!$A:$L,MATCH(Note!N18,Table91213[#Headers],),)</f>
        <v>50.9</v>
      </c>
      <c r="R18" s="79">
        <f t="shared" si="0"/>
        <v>-5.6000000000000014</v>
      </c>
    </row>
    <row r="19" spans="2:18" x14ac:dyDescent="0.2">
      <c r="N19" s="100" t="s">
        <v>47</v>
      </c>
      <c r="O19" s="101"/>
      <c r="P19" s="95">
        <f>VLOOKUP($P$13,Details!$A:$L,MATCH(Note!N19,Table91213[#Headers],),)</f>
        <v>46.6</v>
      </c>
      <c r="Q19" s="95">
        <f>VLOOKUP($Q$13,Details!$A:$L,MATCH(Note!N19,Table91213[#Headers],),)</f>
        <v>51.7</v>
      </c>
      <c r="R19" s="79">
        <f t="shared" si="0"/>
        <v>-5.1000000000000014</v>
      </c>
    </row>
    <row r="20" spans="2:18" x14ac:dyDescent="0.2">
      <c r="B20" s="112" t="s">
        <v>2</v>
      </c>
      <c r="C20" s="98"/>
      <c r="D20" s="98"/>
      <c r="E20" s="98"/>
      <c r="F20" s="98"/>
      <c r="G20" s="98"/>
      <c r="H20" s="98"/>
      <c r="I20" s="98"/>
      <c r="J20" s="98"/>
      <c r="N20" s="100" t="s">
        <v>48</v>
      </c>
      <c r="O20" s="101"/>
      <c r="P20" s="95">
        <f>VLOOKUP($P$13,Details!$A:$L,MATCH(Note!N20,Table91213[#Headers],),)</f>
        <v>52.3</v>
      </c>
      <c r="Q20" s="95">
        <f>VLOOKUP($Q$13,Details!$A:$L,MATCH(Note!N20,Table91213[#Headers],),)</f>
        <v>50.6</v>
      </c>
      <c r="R20" s="79">
        <f t="shared" si="0"/>
        <v>1.6999999999999957</v>
      </c>
    </row>
    <row r="21" spans="2:18" x14ac:dyDescent="0.2">
      <c r="B21" s="112" t="s">
        <v>49</v>
      </c>
      <c r="C21" s="98"/>
      <c r="D21" s="98"/>
      <c r="E21" s="98"/>
      <c r="F21" s="98"/>
      <c r="G21" s="98"/>
      <c r="H21" s="98"/>
      <c r="I21" s="98"/>
      <c r="J21" s="98"/>
      <c r="N21" s="100" t="s">
        <v>50</v>
      </c>
      <c r="O21" s="101"/>
      <c r="P21" s="95">
        <f>VLOOKUP($P$13,Details!$A:$L,MATCH(Note!N21,Table91213[#Headers],),)</f>
        <v>41.6</v>
      </c>
      <c r="Q21" s="95">
        <f>VLOOKUP($Q$13,Details!$A:$L,MATCH(Note!N21,Table91213[#Headers],),)</f>
        <v>41.6</v>
      </c>
      <c r="R21" s="79">
        <f t="shared" si="0"/>
        <v>0</v>
      </c>
    </row>
    <row r="22" spans="2:18" x14ac:dyDescent="0.2">
      <c r="B22" s="98"/>
      <c r="C22" s="98"/>
      <c r="D22" s="98"/>
      <c r="E22" s="98"/>
      <c r="F22" s="98"/>
      <c r="G22" s="98"/>
      <c r="H22" s="98"/>
      <c r="I22" s="98"/>
      <c r="J22" s="98"/>
      <c r="N22" s="100" t="s">
        <v>51</v>
      </c>
      <c r="O22" s="101"/>
      <c r="P22" s="95">
        <f>VLOOKUP($P$13,Details!$A:$L,MATCH(Note!N22,Table91213[#Headers],),)</f>
        <v>52.5</v>
      </c>
      <c r="Q22" s="95">
        <f>VLOOKUP($Q$13,Details!$A:$L,MATCH(Note!N22,Table91213[#Headers],),)</f>
        <v>55.5</v>
      </c>
      <c r="R22" s="79">
        <f t="shared" si="0"/>
        <v>-3</v>
      </c>
    </row>
    <row r="23" spans="2:18" x14ac:dyDescent="0.2">
      <c r="B23" s="98"/>
      <c r="C23" s="98"/>
      <c r="D23" s="98"/>
      <c r="E23" s="98"/>
      <c r="F23" s="98"/>
      <c r="N23" s="100" t="s">
        <v>52</v>
      </c>
      <c r="O23" s="101"/>
      <c r="P23" s="95">
        <f>VLOOKUP($P$13,Details!$A:$L,MATCH(Note!N23,Table91213[#Headers],),)</f>
        <v>46.8</v>
      </c>
      <c r="Q23" s="95">
        <f>VLOOKUP($Q$13,Details!$A:$L,MATCH(Note!N23,Table91213[#Headers],),)</f>
        <v>52.4</v>
      </c>
      <c r="R23" s="79">
        <f t="shared" si="0"/>
        <v>-5.6000000000000014</v>
      </c>
    </row>
    <row r="24" spans="2:18" x14ac:dyDescent="0.2">
      <c r="B24" s="98"/>
      <c r="C24" s="98"/>
      <c r="D24" s="98"/>
      <c r="E24" s="98"/>
      <c r="F24" s="98"/>
      <c r="N24" s="100" t="s">
        <v>53</v>
      </c>
      <c r="O24" s="101"/>
      <c r="P24" s="95">
        <f>VLOOKUP($P$13,Details!$A:$L,MATCH(Note!N24,Table91213[#Headers],),)</f>
        <v>50</v>
      </c>
      <c r="Q24" s="95">
        <f>VLOOKUP($Q$13,Details!$A:$L,MATCH(Note!N24,Table91213[#Headers],),)</f>
        <v>48.7</v>
      </c>
      <c r="R24" s="79">
        <f t="shared" si="0"/>
        <v>1.2999999999999972</v>
      </c>
    </row>
    <row r="25" spans="2:18" ht="16" customHeight="1" thickBot="1" x14ac:dyDescent="0.25">
      <c r="N25" s="102" t="s">
        <v>54</v>
      </c>
      <c r="O25" s="103"/>
      <c r="P25" s="80">
        <f>VLOOKUP($P$13,Details!$A:$L,MATCH(Note!N25,Table91213[#Headers],),)</f>
        <v>46.5</v>
      </c>
      <c r="Q25" s="80">
        <f>VLOOKUP($Q$13,Details!$A:$L,MATCH(Note!N25,Table91213[#Headers],),)</f>
        <v>47.8</v>
      </c>
      <c r="R25" s="81">
        <f t="shared" si="0"/>
        <v>-1.2999999999999972</v>
      </c>
    </row>
    <row r="31" spans="2:18" ht="30" customHeight="1" x14ac:dyDescent="0.2"/>
    <row r="34" spans="2:21" x14ac:dyDescent="0.2">
      <c r="B34" s="99"/>
      <c r="C34" s="98"/>
      <c r="D34" s="98"/>
      <c r="E34" s="98"/>
      <c r="F34" s="98"/>
      <c r="G34" s="98"/>
      <c r="H34" s="98"/>
      <c r="I34" s="98"/>
      <c r="J34" s="98"/>
      <c r="K34" s="98"/>
      <c r="L34" s="98"/>
      <c r="M34" s="98"/>
      <c r="N34" s="98"/>
      <c r="O34" s="98"/>
      <c r="P34" s="98"/>
      <c r="Q34" s="98"/>
      <c r="R34" s="98"/>
      <c r="S34" s="98"/>
      <c r="T34" s="98"/>
      <c r="U34" s="98"/>
    </row>
    <row r="35" spans="2:21" x14ac:dyDescent="0.2">
      <c r="B35" s="104"/>
      <c r="C35" s="98"/>
      <c r="D35" s="98"/>
      <c r="E35" s="98"/>
      <c r="F35" s="98"/>
      <c r="G35" s="98"/>
      <c r="H35" s="98"/>
      <c r="I35" s="98"/>
      <c r="J35" s="98"/>
      <c r="K35" s="98"/>
      <c r="L35" s="98"/>
      <c r="M35" s="98"/>
      <c r="N35" s="98"/>
      <c r="O35" s="98"/>
      <c r="P35" s="98"/>
      <c r="Q35" s="98"/>
      <c r="R35" s="98"/>
      <c r="S35" s="98"/>
      <c r="T35" s="98"/>
      <c r="U35" s="98"/>
    </row>
    <row r="36" spans="2:21" x14ac:dyDescent="0.2">
      <c r="B36" s="97"/>
      <c r="C36" s="98"/>
      <c r="D36" s="98"/>
      <c r="E36" s="98"/>
      <c r="F36" s="98"/>
      <c r="G36" s="98"/>
      <c r="H36" s="98"/>
      <c r="I36" s="98"/>
      <c r="J36" s="98"/>
      <c r="K36" s="98"/>
      <c r="L36" s="98"/>
      <c r="M36" s="98"/>
      <c r="N36" s="98"/>
      <c r="O36" s="98"/>
      <c r="P36" s="98"/>
      <c r="Q36" s="98"/>
      <c r="R36" s="98"/>
      <c r="S36" s="98"/>
      <c r="T36" s="98"/>
      <c r="U36" s="98"/>
    </row>
  </sheetData>
  <mergeCells count="37">
    <mergeCell ref="B1:J2"/>
    <mergeCell ref="B3:J3"/>
    <mergeCell ref="B5:J5"/>
    <mergeCell ref="B7:J7"/>
    <mergeCell ref="B10:J1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N10:U10"/>
    <mergeCell ref="N17:O17"/>
    <mergeCell ref="N18:O18"/>
    <mergeCell ref="N19:O19"/>
    <mergeCell ref="N20:O20"/>
    <mergeCell ref="B36:U36"/>
    <mergeCell ref="B34:U34"/>
    <mergeCell ref="N22:O22"/>
    <mergeCell ref="N23:O23"/>
    <mergeCell ref="N24:O24"/>
    <mergeCell ref="N25:O25"/>
    <mergeCell ref="B35:U35"/>
    <mergeCell ref="B22:F22"/>
    <mergeCell ref="G22:J22"/>
    <mergeCell ref="B23:F23"/>
    <mergeCell ref="B24:F24"/>
  </mergeCells>
  <conditionalFormatting sqref="R15:R25">
    <cfRule type="cellIs" dxfId="80" priority="6" operator="lessThan">
      <formula>0</formula>
    </cfRule>
    <cfRule type="cellIs" dxfId="79" priority="7" operator="greaterThan">
      <formula>0</formula>
    </cfRule>
  </conditionalFormatting>
  <hyperlinks>
    <hyperlink ref="B20" r:id="rId1" xr:uid="{00000000-0004-0000-0100-000000000000}"/>
    <hyperlink ref="B21" r:id="rId2" xr:uid="{00000000-0004-0000-0100-000001000000}"/>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46"/>
  <sheetViews>
    <sheetView zoomScale="170" zoomScaleNormal="170" workbookViewId="0">
      <pane ySplit="1" topLeftCell="A26" activePane="bottomLeft" state="frozen"/>
      <selection pane="bottomLeft" activeCell="D40" sqref="D40"/>
    </sheetView>
  </sheetViews>
  <sheetFormatPr baseColWidth="10" defaultRowHeight="15" x14ac:dyDescent="0.2"/>
  <sheetData>
    <row r="1" spans="1:19" x14ac:dyDescent="0.2">
      <c r="A1" t="s">
        <v>55</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96">
        <v>43497</v>
      </c>
      <c r="B2">
        <v>0</v>
      </c>
      <c r="C2">
        <v>8</v>
      </c>
      <c r="D2">
        <v>14</v>
      </c>
      <c r="E2">
        <v>13</v>
      </c>
      <c r="F2">
        <v>12</v>
      </c>
      <c r="G2">
        <v>7</v>
      </c>
      <c r="H2">
        <v>2</v>
      </c>
      <c r="I2">
        <v>3</v>
      </c>
      <c r="J2">
        <v>6</v>
      </c>
      <c r="K2">
        <v>-1</v>
      </c>
      <c r="L2">
        <v>11</v>
      </c>
      <c r="M2">
        <v>5</v>
      </c>
      <c r="N2">
        <v>1</v>
      </c>
      <c r="O2">
        <v>9</v>
      </c>
      <c r="P2">
        <v>16</v>
      </c>
      <c r="Q2">
        <v>15</v>
      </c>
      <c r="R2">
        <v>4</v>
      </c>
      <c r="S2">
        <v>10</v>
      </c>
    </row>
    <row r="3" spans="1:19" x14ac:dyDescent="0.2">
      <c r="A3" s="96">
        <v>43525</v>
      </c>
      <c r="B3">
        <v>-2</v>
      </c>
      <c r="C3">
        <v>9</v>
      </c>
      <c r="D3">
        <v>12</v>
      </c>
      <c r="E3">
        <v>11</v>
      </c>
      <c r="F3">
        <v>3</v>
      </c>
      <c r="G3">
        <v>14</v>
      </c>
      <c r="H3">
        <v>10</v>
      </c>
      <c r="I3">
        <v>1</v>
      </c>
      <c r="J3">
        <v>4</v>
      </c>
      <c r="K3">
        <v>6</v>
      </c>
      <c r="L3">
        <v>-1</v>
      </c>
      <c r="M3">
        <v>13</v>
      </c>
      <c r="N3">
        <v>8</v>
      </c>
      <c r="O3">
        <v>2</v>
      </c>
      <c r="P3">
        <v>16</v>
      </c>
      <c r="Q3">
        <v>15</v>
      </c>
      <c r="R3">
        <v>5</v>
      </c>
      <c r="S3">
        <v>7</v>
      </c>
    </row>
    <row r="4" spans="1:19" x14ac:dyDescent="0.2">
      <c r="A4" s="96">
        <v>43556</v>
      </c>
      <c r="B4">
        <v>-5</v>
      </c>
      <c r="C4">
        <v>9</v>
      </c>
      <c r="D4">
        <v>3</v>
      </c>
      <c r="E4">
        <v>12</v>
      </c>
      <c r="F4">
        <v>1</v>
      </c>
      <c r="G4">
        <v>4</v>
      </c>
      <c r="H4">
        <v>5</v>
      </c>
      <c r="I4">
        <v>6</v>
      </c>
      <c r="J4">
        <v>11</v>
      </c>
      <c r="K4">
        <v>8</v>
      </c>
      <c r="L4">
        <v>2</v>
      </c>
      <c r="M4">
        <v>-2</v>
      </c>
      <c r="N4">
        <v>7</v>
      </c>
      <c r="O4">
        <v>-4</v>
      </c>
      <c r="P4">
        <v>10</v>
      </c>
      <c r="Q4">
        <v>13</v>
      </c>
      <c r="R4">
        <v>-1</v>
      </c>
      <c r="S4">
        <v>-3</v>
      </c>
    </row>
    <row r="5" spans="1:19" x14ac:dyDescent="0.2">
      <c r="A5" s="96">
        <v>43586</v>
      </c>
      <c r="B5">
        <v>-6</v>
      </c>
      <c r="C5">
        <v>4</v>
      </c>
      <c r="D5">
        <v>5</v>
      </c>
      <c r="E5">
        <v>6</v>
      </c>
      <c r="F5">
        <v>-1</v>
      </c>
      <c r="G5">
        <v>3</v>
      </c>
      <c r="H5">
        <v>10</v>
      </c>
      <c r="I5">
        <v>1</v>
      </c>
      <c r="J5">
        <v>7</v>
      </c>
      <c r="K5">
        <v>2</v>
      </c>
      <c r="L5">
        <v>-2</v>
      </c>
      <c r="M5">
        <v>-4</v>
      </c>
      <c r="N5">
        <v>9</v>
      </c>
      <c r="O5">
        <v>-5</v>
      </c>
      <c r="P5">
        <v>11</v>
      </c>
      <c r="Q5">
        <v>8</v>
      </c>
      <c r="R5">
        <v>0</v>
      </c>
      <c r="S5">
        <v>-3</v>
      </c>
    </row>
    <row r="6" spans="1:19" x14ac:dyDescent="0.2">
      <c r="A6" s="96">
        <v>43617</v>
      </c>
      <c r="B6">
        <v>-5</v>
      </c>
      <c r="C6">
        <v>6</v>
      </c>
      <c r="D6">
        <v>5</v>
      </c>
      <c r="E6">
        <v>2</v>
      </c>
      <c r="F6">
        <v>-1</v>
      </c>
      <c r="G6">
        <v>8</v>
      </c>
      <c r="H6">
        <v>12</v>
      </c>
      <c r="I6">
        <v>1</v>
      </c>
      <c r="J6">
        <v>3</v>
      </c>
      <c r="K6">
        <v>9</v>
      </c>
      <c r="L6">
        <v>4</v>
      </c>
      <c r="M6">
        <v>7</v>
      </c>
      <c r="N6">
        <v>0</v>
      </c>
      <c r="O6">
        <v>-4</v>
      </c>
      <c r="P6">
        <v>11</v>
      </c>
      <c r="Q6">
        <v>10</v>
      </c>
      <c r="R6">
        <v>-2</v>
      </c>
      <c r="S6">
        <v>-3</v>
      </c>
    </row>
    <row r="7" spans="1:19" x14ac:dyDescent="0.2">
      <c r="A7" s="96">
        <v>43647</v>
      </c>
      <c r="B7">
        <v>-9</v>
      </c>
      <c r="C7">
        <v>1</v>
      </c>
      <c r="D7">
        <v>4</v>
      </c>
      <c r="E7">
        <v>-2</v>
      </c>
      <c r="F7">
        <v>-8</v>
      </c>
      <c r="G7">
        <v>6</v>
      </c>
      <c r="H7">
        <v>7</v>
      </c>
      <c r="I7">
        <v>-1</v>
      </c>
      <c r="J7">
        <v>-3</v>
      </c>
      <c r="K7">
        <v>-6</v>
      </c>
      <c r="L7">
        <v>-4</v>
      </c>
      <c r="M7">
        <v>2</v>
      </c>
      <c r="N7">
        <v>5</v>
      </c>
      <c r="O7">
        <v>-7</v>
      </c>
      <c r="P7">
        <v>8</v>
      </c>
      <c r="Q7">
        <v>3</v>
      </c>
      <c r="R7">
        <v>-5</v>
      </c>
      <c r="S7">
        <v>0</v>
      </c>
    </row>
    <row r="8" spans="1:19" x14ac:dyDescent="0.2">
      <c r="A8" s="96">
        <v>43678</v>
      </c>
      <c r="B8">
        <v>-7</v>
      </c>
      <c r="C8">
        <v>1</v>
      </c>
      <c r="D8">
        <v>0</v>
      </c>
      <c r="E8">
        <v>-1</v>
      </c>
      <c r="F8">
        <v>-6</v>
      </c>
      <c r="G8">
        <v>7</v>
      </c>
      <c r="H8">
        <v>8</v>
      </c>
      <c r="I8">
        <v>3</v>
      </c>
      <c r="J8">
        <v>2</v>
      </c>
      <c r="K8">
        <v>4</v>
      </c>
      <c r="L8">
        <v>-2</v>
      </c>
      <c r="M8">
        <v>5</v>
      </c>
      <c r="N8">
        <v>-3</v>
      </c>
      <c r="O8">
        <v>-4</v>
      </c>
      <c r="P8">
        <v>0</v>
      </c>
      <c r="Q8">
        <v>9</v>
      </c>
      <c r="R8">
        <v>-5</v>
      </c>
      <c r="S8">
        <v>6</v>
      </c>
    </row>
    <row r="9" spans="1:19" x14ac:dyDescent="0.2">
      <c r="A9" s="96">
        <v>43709</v>
      </c>
      <c r="B9">
        <v>-15</v>
      </c>
      <c r="C9">
        <v>1</v>
      </c>
      <c r="D9">
        <v>-1</v>
      </c>
      <c r="E9">
        <v>-12</v>
      </c>
      <c r="F9">
        <v>-9</v>
      </c>
      <c r="G9">
        <v>2</v>
      </c>
      <c r="H9">
        <v>-2</v>
      </c>
      <c r="I9">
        <v>-3</v>
      </c>
      <c r="J9">
        <v>3</v>
      </c>
      <c r="K9">
        <v>-4</v>
      </c>
      <c r="L9">
        <v>-10</v>
      </c>
      <c r="M9">
        <v>-7</v>
      </c>
      <c r="N9">
        <v>-8</v>
      </c>
      <c r="O9">
        <v>-6</v>
      </c>
      <c r="P9">
        <v>-14</v>
      </c>
      <c r="Q9">
        <v>-11</v>
      </c>
      <c r="R9">
        <v>-5</v>
      </c>
      <c r="S9">
        <v>-13</v>
      </c>
    </row>
    <row r="10" spans="1:19" x14ac:dyDescent="0.2">
      <c r="A10" s="96">
        <v>43739</v>
      </c>
      <c r="B10">
        <v>-11</v>
      </c>
      <c r="C10">
        <v>-6</v>
      </c>
      <c r="D10">
        <v>1</v>
      </c>
      <c r="E10">
        <v>-4</v>
      </c>
      <c r="F10">
        <v>-3</v>
      </c>
      <c r="G10">
        <v>3</v>
      </c>
      <c r="H10">
        <v>5</v>
      </c>
      <c r="I10">
        <v>-7</v>
      </c>
      <c r="J10">
        <v>-2</v>
      </c>
      <c r="K10">
        <v>0</v>
      </c>
      <c r="L10">
        <v>-1</v>
      </c>
      <c r="M10">
        <v>-5</v>
      </c>
      <c r="N10">
        <v>-8</v>
      </c>
      <c r="O10">
        <v>-12</v>
      </c>
      <c r="P10">
        <v>4</v>
      </c>
      <c r="Q10">
        <v>-10</v>
      </c>
      <c r="R10">
        <v>-9</v>
      </c>
      <c r="S10">
        <v>2</v>
      </c>
    </row>
    <row r="11" spans="1:19" x14ac:dyDescent="0.2">
      <c r="A11" s="96">
        <v>43770</v>
      </c>
      <c r="B11">
        <v>5</v>
      </c>
      <c r="C11">
        <v>-2</v>
      </c>
      <c r="D11">
        <v>1</v>
      </c>
      <c r="E11">
        <v>-1</v>
      </c>
      <c r="F11">
        <v>-9</v>
      </c>
      <c r="G11">
        <v>4</v>
      </c>
      <c r="H11">
        <v>-11</v>
      </c>
      <c r="I11">
        <v>-3</v>
      </c>
      <c r="J11">
        <v>2</v>
      </c>
      <c r="K11">
        <v>-4</v>
      </c>
      <c r="L11">
        <v>3</v>
      </c>
      <c r="M11">
        <v>-5</v>
      </c>
      <c r="N11">
        <v>-6</v>
      </c>
      <c r="O11">
        <v>-7</v>
      </c>
      <c r="P11">
        <v>-12</v>
      </c>
      <c r="Q11">
        <v>-10</v>
      </c>
      <c r="R11">
        <v>-8</v>
      </c>
      <c r="S11">
        <v>-13</v>
      </c>
    </row>
    <row r="12" spans="1:19" x14ac:dyDescent="0.2">
      <c r="A12" s="96">
        <v>43800</v>
      </c>
      <c r="B12">
        <v>-15</v>
      </c>
      <c r="C12">
        <v>-3</v>
      </c>
      <c r="D12">
        <v>1</v>
      </c>
      <c r="E12">
        <v>-6</v>
      </c>
      <c r="F12">
        <v>-8</v>
      </c>
      <c r="G12">
        <v>3</v>
      </c>
      <c r="H12">
        <v>-12</v>
      </c>
      <c r="I12">
        <v>-1</v>
      </c>
      <c r="J12">
        <v>2</v>
      </c>
      <c r="K12">
        <v>-10</v>
      </c>
      <c r="L12">
        <v>-9</v>
      </c>
      <c r="M12">
        <v>-7</v>
      </c>
      <c r="N12">
        <v>-2</v>
      </c>
      <c r="O12">
        <v>-4</v>
      </c>
      <c r="P12">
        <v>-13</v>
      </c>
      <c r="Q12">
        <v>-5</v>
      </c>
      <c r="R12">
        <v>-11</v>
      </c>
      <c r="S12">
        <v>-14</v>
      </c>
    </row>
    <row r="13" spans="1:19" x14ac:dyDescent="0.2">
      <c r="A13" s="96">
        <v>43831</v>
      </c>
      <c r="B13">
        <v>-7</v>
      </c>
      <c r="C13">
        <v>2</v>
      </c>
      <c r="D13">
        <v>5</v>
      </c>
      <c r="E13">
        <v>-6</v>
      </c>
      <c r="F13">
        <v>1</v>
      </c>
      <c r="G13">
        <v>6</v>
      </c>
      <c r="H13">
        <v>8</v>
      </c>
      <c r="I13">
        <v>-1</v>
      </c>
      <c r="J13">
        <v>4</v>
      </c>
      <c r="K13">
        <v>3</v>
      </c>
      <c r="L13">
        <v>0</v>
      </c>
      <c r="M13">
        <v>-5</v>
      </c>
      <c r="N13">
        <v>0</v>
      </c>
      <c r="O13">
        <v>-2</v>
      </c>
      <c r="P13">
        <v>-8</v>
      </c>
      <c r="Q13">
        <v>-4</v>
      </c>
      <c r="R13">
        <v>-3</v>
      </c>
      <c r="S13">
        <v>7</v>
      </c>
    </row>
    <row r="14" spans="1:19" x14ac:dyDescent="0.2">
      <c r="A14" s="96">
        <v>43862</v>
      </c>
      <c r="B14">
        <v>0</v>
      </c>
      <c r="C14">
        <v>1</v>
      </c>
      <c r="D14">
        <v>6</v>
      </c>
      <c r="E14">
        <v>4</v>
      </c>
      <c r="F14">
        <v>3</v>
      </c>
      <c r="G14">
        <v>7</v>
      </c>
      <c r="H14">
        <v>13</v>
      </c>
      <c r="I14">
        <v>2</v>
      </c>
      <c r="J14">
        <v>5</v>
      </c>
      <c r="K14">
        <v>-1</v>
      </c>
      <c r="L14">
        <v>10</v>
      </c>
      <c r="M14">
        <v>-3</v>
      </c>
      <c r="N14">
        <v>12</v>
      </c>
      <c r="O14">
        <v>8</v>
      </c>
      <c r="P14">
        <v>11</v>
      </c>
      <c r="Q14">
        <v>9</v>
      </c>
      <c r="R14">
        <v>-2</v>
      </c>
      <c r="S14">
        <v>14</v>
      </c>
    </row>
    <row r="15" spans="1:19" x14ac:dyDescent="0.2">
      <c r="A15" s="96">
        <v>43891</v>
      </c>
      <c r="B15">
        <v>8</v>
      </c>
      <c r="C15">
        <v>5</v>
      </c>
      <c r="D15">
        <v>4</v>
      </c>
      <c r="E15">
        <v>0</v>
      </c>
      <c r="F15">
        <v>-2</v>
      </c>
      <c r="G15">
        <v>9</v>
      </c>
      <c r="H15">
        <v>-3</v>
      </c>
      <c r="I15">
        <v>-1</v>
      </c>
      <c r="J15">
        <v>2</v>
      </c>
      <c r="K15">
        <v>0</v>
      </c>
      <c r="L15">
        <v>6</v>
      </c>
      <c r="M15">
        <v>-6</v>
      </c>
      <c r="N15">
        <v>1</v>
      </c>
      <c r="O15">
        <v>3</v>
      </c>
      <c r="P15">
        <v>10</v>
      </c>
      <c r="Q15">
        <v>-5</v>
      </c>
      <c r="R15">
        <v>-4</v>
      </c>
      <c r="S15">
        <v>7</v>
      </c>
    </row>
    <row r="16" spans="1:19" x14ac:dyDescent="0.2">
      <c r="A16" s="96">
        <v>43922</v>
      </c>
      <c r="B16">
        <v>0</v>
      </c>
      <c r="C16">
        <v>-1</v>
      </c>
      <c r="D16">
        <v>-3</v>
      </c>
      <c r="E16">
        <v>-7</v>
      </c>
      <c r="F16">
        <v>-11</v>
      </c>
      <c r="G16">
        <v>1</v>
      </c>
      <c r="H16">
        <v>-14</v>
      </c>
      <c r="I16">
        <v>-9</v>
      </c>
      <c r="J16">
        <v>-4</v>
      </c>
      <c r="K16">
        <v>-10</v>
      </c>
      <c r="L16">
        <v>2</v>
      </c>
      <c r="M16">
        <v>-6</v>
      </c>
      <c r="N16">
        <v>-8</v>
      </c>
      <c r="O16">
        <v>-2</v>
      </c>
      <c r="P16">
        <v>-15</v>
      </c>
      <c r="Q16">
        <v>-12</v>
      </c>
      <c r="R16">
        <v>-13</v>
      </c>
      <c r="S16">
        <v>-5</v>
      </c>
    </row>
    <row r="17" spans="1:19" x14ac:dyDescent="0.2">
      <c r="A17" s="96">
        <v>43952</v>
      </c>
      <c r="B17">
        <v>4</v>
      </c>
      <c r="C17">
        <v>-3</v>
      </c>
      <c r="D17">
        <v>-2</v>
      </c>
      <c r="E17">
        <v>-4</v>
      </c>
      <c r="F17">
        <v>-7</v>
      </c>
      <c r="G17">
        <v>3</v>
      </c>
      <c r="H17">
        <v>5</v>
      </c>
      <c r="I17">
        <v>-6</v>
      </c>
      <c r="J17">
        <v>-5</v>
      </c>
      <c r="K17">
        <v>6</v>
      </c>
      <c r="L17">
        <v>2</v>
      </c>
      <c r="M17">
        <v>-8</v>
      </c>
      <c r="N17">
        <v>0</v>
      </c>
      <c r="O17">
        <v>-10</v>
      </c>
      <c r="P17">
        <v>-11</v>
      </c>
      <c r="Q17">
        <v>0</v>
      </c>
      <c r="R17">
        <v>-9</v>
      </c>
      <c r="S17">
        <v>1</v>
      </c>
    </row>
    <row r="18" spans="1:19" x14ac:dyDescent="0.2">
      <c r="A18" s="96">
        <v>43983</v>
      </c>
      <c r="B18">
        <v>9</v>
      </c>
      <c r="C18">
        <v>5</v>
      </c>
      <c r="D18">
        <v>7</v>
      </c>
      <c r="E18">
        <v>1</v>
      </c>
      <c r="F18">
        <v>-2</v>
      </c>
      <c r="G18">
        <v>8</v>
      </c>
      <c r="H18">
        <v>11</v>
      </c>
      <c r="I18">
        <v>-1</v>
      </c>
      <c r="J18">
        <v>4</v>
      </c>
      <c r="K18">
        <v>3</v>
      </c>
      <c r="L18">
        <v>2</v>
      </c>
      <c r="M18">
        <v>0</v>
      </c>
      <c r="N18">
        <v>6</v>
      </c>
      <c r="O18">
        <v>-3</v>
      </c>
      <c r="P18">
        <v>10</v>
      </c>
      <c r="Q18">
        <v>13</v>
      </c>
      <c r="R18">
        <v>-4</v>
      </c>
      <c r="S18">
        <v>12</v>
      </c>
    </row>
    <row r="19" spans="1:19" x14ac:dyDescent="0.2">
      <c r="A19" s="96">
        <v>44013</v>
      </c>
      <c r="B19">
        <v>6</v>
      </c>
      <c r="C19">
        <v>7</v>
      </c>
      <c r="D19">
        <v>5</v>
      </c>
      <c r="E19">
        <v>1</v>
      </c>
      <c r="F19">
        <v>-1</v>
      </c>
      <c r="G19">
        <v>9</v>
      </c>
      <c r="H19">
        <v>12</v>
      </c>
      <c r="I19">
        <v>-2</v>
      </c>
      <c r="J19">
        <v>2</v>
      </c>
      <c r="K19">
        <v>0</v>
      </c>
      <c r="L19">
        <v>0</v>
      </c>
      <c r="M19">
        <v>3</v>
      </c>
      <c r="N19">
        <v>8</v>
      </c>
      <c r="O19">
        <v>4</v>
      </c>
      <c r="P19">
        <v>10</v>
      </c>
      <c r="Q19">
        <v>11</v>
      </c>
      <c r="R19">
        <v>-3</v>
      </c>
      <c r="S19">
        <v>13</v>
      </c>
    </row>
    <row r="20" spans="1:19" x14ac:dyDescent="0.2">
      <c r="A20" s="96">
        <v>44044</v>
      </c>
      <c r="B20">
        <v>6</v>
      </c>
      <c r="C20">
        <v>11</v>
      </c>
      <c r="D20">
        <v>10</v>
      </c>
      <c r="E20">
        <v>3</v>
      </c>
      <c r="F20">
        <v>8</v>
      </c>
      <c r="G20">
        <v>13</v>
      </c>
      <c r="H20">
        <v>-1</v>
      </c>
      <c r="I20">
        <v>7</v>
      </c>
      <c r="J20">
        <v>4</v>
      </c>
      <c r="K20">
        <v>5</v>
      </c>
      <c r="L20">
        <v>2</v>
      </c>
      <c r="M20">
        <v>-2</v>
      </c>
      <c r="N20">
        <v>14</v>
      </c>
      <c r="O20">
        <v>9</v>
      </c>
      <c r="P20">
        <v>-3</v>
      </c>
      <c r="Q20">
        <v>12</v>
      </c>
      <c r="R20">
        <v>1</v>
      </c>
      <c r="S20">
        <v>15</v>
      </c>
    </row>
    <row r="21" spans="1:19" x14ac:dyDescent="0.2">
      <c r="A21" s="96">
        <v>44075</v>
      </c>
      <c r="B21">
        <v>-4</v>
      </c>
      <c r="C21">
        <v>7</v>
      </c>
      <c r="D21">
        <v>2</v>
      </c>
      <c r="E21">
        <v>10</v>
      </c>
      <c r="F21">
        <v>8</v>
      </c>
      <c r="G21">
        <v>12</v>
      </c>
      <c r="H21">
        <v>11</v>
      </c>
      <c r="I21">
        <v>4</v>
      </c>
      <c r="J21">
        <v>6</v>
      </c>
      <c r="K21">
        <v>9</v>
      </c>
      <c r="L21">
        <v>14</v>
      </c>
      <c r="M21">
        <v>-2</v>
      </c>
      <c r="N21">
        <v>5</v>
      </c>
      <c r="O21">
        <v>-1</v>
      </c>
      <c r="P21">
        <v>-3</v>
      </c>
      <c r="Q21">
        <v>3</v>
      </c>
      <c r="R21">
        <v>1</v>
      </c>
      <c r="S21">
        <v>13</v>
      </c>
    </row>
    <row r="22" spans="1:19" x14ac:dyDescent="0.2">
      <c r="A22" s="96">
        <v>44105</v>
      </c>
      <c r="B22">
        <v>15</v>
      </c>
      <c r="C22">
        <v>6</v>
      </c>
      <c r="D22">
        <v>4</v>
      </c>
      <c r="E22">
        <v>2</v>
      </c>
      <c r="F22">
        <v>14</v>
      </c>
      <c r="G22">
        <v>12</v>
      </c>
      <c r="H22">
        <v>9</v>
      </c>
      <c r="I22">
        <v>10</v>
      </c>
      <c r="J22">
        <v>1</v>
      </c>
      <c r="K22">
        <v>13</v>
      </c>
      <c r="L22">
        <v>8</v>
      </c>
      <c r="M22">
        <v>0</v>
      </c>
      <c r="N22">
        <v>11</v>
      </c>
      <c r="O22">
        <v>5</v>
      </c>
      <c r="P22">
        <v>-1</v>
      </c>
      <c r="Q22">
        <v>-2</v>
      </c>
      <c r="R22">
        <v>3</v>
      </c>
      <c r="S22">
        <v>7</v>
      </c>
    </row>
    <row r="23" spans="1:19" x14ac:dyDescent="0.2">
      <c r="A23" s="96">
        <v>44136</v>
      </c>
      <c r="B23">
        <v>16</v>
      </c>
      <c r="C23">
        <v>8</v>
      </c>
      <c r="D23">
        <v>6</v>
      </c>
      <c r="E23">
        <v>12</v>
      </c>
      <c r="F23">
        <v>11</v>
      </c>
      <c r="G23">
        <v>1</v>
      </c>
      <c r="H23">
        <v>2</v>
      </c>
      <c r="I23">
        <v>7</v>
      </c>
      <c r="J23">
        <v>4</v>
      </c>
      <c r="K23">
        <v>15</v>
      </c>
      <c r="L23">
        <v>5</v>
      </c>
      <c r="M23">
        <v>-1</v>
      </c>
      <c r="N23">
        <v>10</v>
      </c>
      <c r="O23">
        <v>0</v>
      </c>
      <c r="P23">
        <v>-2</v>
      </c>
      <c r="Q23">
        <v>14</v>
      </c>
      <c r="R23">
        <v>3</v>
      </c>
      <c r="S23">
        <v>13</v>
      </c>
    </row>
    <row r="24" spans="1:19" x14ac:dyDescent="0.2">
      <c r="A24" s="96">
        <v>44166</v>
      </c>
      <c r="B24">
        <v>16</v>
      </c>
      <c r="C24">
        <v>7</v>
      </c>
      <c r="D24">
        <v>11</v>
      </c>
      <c r="E24">
        <v>3</v>
      </c>
      <c r="F24">
        <v>13</v>
      </c>
      <c r="G24">
        <v>2</v>
      </c>
      <c r="H24">
        <v>15</v>
      </c>
      <c r="I24">
        <v>12</v>
      </c>
      <c r="J24">
        <v>1</v>
      </c>
      <c r="K24">
        <v>-1</v>
      </c>
      <c r="L24">
        <v>8</v>
      </c>
      <c r="M24">
        <v>6</v>
      </c>
      <c r="N24">
        <v>9</v>
      </c>
      <c r="O24">
        <v>5</v>
      </c>
      <c r="P24">
        <v>-2</v>
      </c>
      <c r="Q24">
        <v>4</v>
      </c>
      <c r="R24">
        <v>10</v>
      </c>
      <c r="S24">
        <v>14</v>
      </c>
    </row>
    <row r="25" spans="1:19" x14ac:dyDescent="0.2">
      <c r="A25" s="96">
        <v>44197</v>
      </c>
      <c r="B25">
        <v>9</v>
      </c>
      <c r="C25">
        <v>13</v>
      </c>
      <c r="D25">
        <v>1</v>
      </c>
      <c r="E25">
        <v>16</v>
      </c>
      <c r="F25">
        <v>12</v>
      </c>
      <c r="G25">
        <v>6</v>
      </c>
      <c r="H25">
        <v>4</v>
      </c>
      <c r="I25">
        <v>15</v>
      </c>
      <c r="J25">
        <v>3</v>
      </c>
      <c r="K25">
        <v>5</v>
      </c>
      <c r="L25">
        <v>8</v>
      </c>
      <c r="M25">
        <v>-1</v>
      </c>
      <c r="N25">
        <v>11</v>
      </c>
      <c r="O25">
        <v>14</v>
      </c>
      <c r="P25">
        <v>-2</v>
      </c>
      <c r="Q25">
        <v>2</v>
      </c>
      <c r="R25">
        <v>10</v>
      </c>
      <c r="S25">
        <v>7</v>
      </c>
    </row>
    <row r="26" spans="1:19" x14ac:dyDescent="0.2">
      <c r="A26" s="96">
        <v>44228</v>
      </c>
      <c r="B26">
        <v>5</v>
      </c>
      <c r="C26">
        <v>12</v>
      </c>
      <c r="D26">
        <v>6</v>
      </c>
      <c r="E26">
        <v>15</v>
      </c>
      <c r="F26">
        <v>10</v>
      </c>
      <c r="G26">
        <v>4</v>
      </c>
      <c r="H26">
        <v>2</v>
      </c>
      <c r="I26">
        <v>11</v>
      </c>
      <c r="J26">
        <v>3</v>
      </c>
      <c r="K26">
        <v>1</v>
      </c>
      <c r="L26">
        <v>13</v>
      </c>
      <c r="M26">
        <v>-1</v>
      </c>
      <c r="N26">
        <v>7</v>
      </c>
      <c r="O26">
        <v>14</v>
      </c>
      <c r="P26">
        <v>-2</v>
      </c>
      <c r="Q26">
        <v>16</v>
      </c>
      <c r="R26">
        <v>9</v>
      </c>
      <c r="S26">
        <v>8</v>
      </c>
    </row>
    <row r="27" spans="1:19" x14ac:dyDescent="0.2">
      <c r="A27" s="96">
        <v>44256</v>
      </c>
      <c r="B27">
        <v>13</v>
      </c>
      <c r="C27">
        <v>5</v>
      </c>
      <c r="D27">
        <v>14</v>
      </c>
      <c r="E27">
        <v>16</v>
      </c>
      <c r="F27">
        <v>11</v>
      </c>
      <c r="G27">
        <v>10</v>
      </c>
      <c r="H27">
        <v>12</v>
      </c>
      <c r="I27">
        <v>15</v>
      </c>
      <c r="J27">
        <v>3</v>
      </c>
      <c r="K27">
        <v>4</v>
      </c>
      <c r="L27">
        <v>7</v>
      </c>
      <c r="M27">
        <v>1</v>
      </c>
      <c r="N27">
        <v>8</v>
      </c>
      <c r="O27">
        <v>9</v>
      </c>
      <c r="P27">
        <v>2</v>
      </c>
      <c r="Q27">
        <v>17</v>
      </c>
      <c r="R27">
        <v>6</v>
      </c>
      <c r="S27">
        <v>0</v>
      </c>
    </row>
    <row r="28" spans="1:19" x14ac:dyDescent="0.2">
      <c r="A28" s="96">
        <v>44287</v>
      </c>
      <c r="B28">
        <v>6</v>
      </c>
      <c r="C28">
        <v>11</v>
      </c>
      <c r="D28">
        <v>8</v>
      </c>
      <c r="E28">
        <v>0</v>
      </c>
      <c r="F28">
        <v>14</v>
      </c>
      <c r="G28">
        <v>9</v>
      </c>
      <c r="H28">
        <v>16</v>
      </c>
      <c r="I28">
        <v>15</v>
      </c>
      <c r="J28">
        <v>12</v>
      </c>
      <c r="K28">
        <v>7</v>
      </c>
      <c r="L28">
        <v>4</v>
      </c>
      <c r="M28">
        <v>3</v>
      </c>
      <c r="N28">
        <v>10</v>
      </c>
      <c r="O28">
        <v>13</v>
      </c>
      <c r="P28">
        <v>2</v>
      </c>
      <c r="Q28">
        <v>17</v>
      </c>
      <c r="R28">
        <v>5</v>
      </c>
      <c r="S28">
        <v>1</v>
      </c>
    </row>
    <row r="29" spans="1:19" x14ac:dyDescent="0.2">
      <c r="A29" s="96">
        <v>44317</v>
      </c>
      <c r="B29">
        <v>0</v>
      </c>
      <c r="C29">
        <v>6</v>
      </c>
      <c r="D29">
        <v>11</v>
      </c>
      <c r="E29">
        <v>10</v>
      </c>
      <c r="F29">
        <v>9</v>
      </c>
      <c r="G29">
        <v>8</v>
      </c>
      <c r="H29">
        <v>16</v>
      </c>
      <c r="I29">
        <v>7</v>
      </c>
      <c r="J29">
        <v>5</v>
      </c>
      <c r="K29">
        <v>15</v>
      </c>
      <c r="L29">
        <v>2</v>
      </c>
      <c r="M29">
        <v>1</v>
      </c>
      <c r="N29">
        <v>14</v>
      </c>
      <c r="O29">
        <v>12</v>
      </c>
      <c r="P29">
        <v>-1</v>
      </c>
      <c r="Q29">
        <v>13</v>
      </c>
      <c r="R29">
        <v>4</v>
      </c>
      <c r="S29">
        <v>3</v>
      </c>
    </row>
    <row r="30" spans="1:19" x14ac:dyDescent="0.2">
      <c r="A30" s="96">
        <v>44348</v>
      </c>
      <c r="B30">
        <v>0</v>
      </c>
      <c r="C30">
        <v>12</v>
      </c>
      <c r="D30">
        <v>14</v>
      </c>
      <c r="E30">
        <v>15</v>
      </c>
      <c r="F30">
        <v>11</v>
      </c>
      <c r="G30">
        <v>5</v>
      </c>
      <c r="H30">
        <v>17</v>
      </c>
      <c r="I30">
        <v>16</v>
      </c>
      <c r="J30">
        <v>9</v>
      </c>
      <c r="K30">
        <v>8</v>
      </c>
      <c r="L30">
        <v>4</v>
      </c>
      <c r="M30">
        <v>1</v>
      </c>
      <c r="N30">
        <v>13</v>
      </c>
      <c r="O30">
        <v>6</v>
      </c>
      <c r="P30">
        <v>3</v>
      </c>
      <c r="Q30">
        <v>7</v>
      </c>
      <c r="R30">
        <v>10</v>
      </c>
      <c r="S30">
        <v>2</v>
      </c>
    </row>
    <row r="31" spans="1:19" x14ac:dyDescent="0.2">
      <c r="A31" s="96">
        <v>44378</v>
      </c>
      <c r="B31">
        <v>15</v>
      </c>
      <c r="C31">
        <v>8</v>
      </c>
      <c r="D31">
        <v>13</v>
      </c>
      <c r="E31">
        <v>3</v>
      </c>
      <c r="F31">
        <v>10</v>
      </c>
      <c r="G31">
        <v>7</v>
      </c>
      <c r="H31">
        <v>17</v>
      </c>
      <c r="I31">
        <v>11</v>
      </c>
      <c r="J31">
        <v>14</v>
      </c>
      <c r="K31">
        <v>12</v>
      </c>
      <c r="L31">
        <v>9</v>
      </c>
      <c r="M31">
        <v>1</v>
      </c>
      <c r="N31">
        <v>5</v>
      </c>
      <c r="O31">
        <v>6</v>
      </c>
      <c r="P31">
        <v>16</v>
      </c>
      <c r="Q31">
        <v>-1</v>
      </c>
      <c r="R31">
        <v>4</v>
      </c>
      <c r="S31">
        <v>2</v>
      </c>
    </row>
    <row r="32" spans="1:19" x14ac:dyDescent="0.2">
      <c r="A32" s="96">
        <v>44409</v>
      </c>
      <c r="B32">
        <v>0</v>
      </c>
      <c r="C32">
        <v>8</v>
      </c>
      <c r="D32">
        <v>14</v>
      </c>
      <c r="E32">
        <v>11</v>
      </c>
      <c r="F32">
        <v>10</v>
      </c>
      <c r="G32">
        <v>6</v>
      </c>
      <c r="H32">
        <v>15</v>
      </c>
      <c r="I32">
        <v>13</v>
      </c>
      <c r="J32">
        <v>7</v>
      </c>
      <c r="K32">
        <v>-1</v>
      </c>
      <c r="L32">
        <v>2</v>
      </c>
      <c r="M32">
        <v>1</v>
      </c>
      <c r="N32">
        <v>9</v>
      </c>
      <c r="O32">
        <v>12</v>
      </c>
      <c r="P32">
        <v>3</v>
      </c>
      <c r="Q32">
        <v>-2</v>
      </c>
      <c r="R32">
        <v>5</v>
      </c>
      <c r="S32">
        <v>4</v>
      </c>
    </row>
    <row r="33" spans="1:19" x14ac:dyDescent="0.2">
      <c r="A33" s="96">
        <v>44440</v>
      </c>
      <c r="B33">
        <v>11</v>
      </c>
      <c r="C33">
        <v>12</v>
      </c>
      <c r="D33">
        <v>13</v>
      </c>
      <c r="E33">
        <v>14</v>
      </c>
      <c r="F33">
        <v>5</v>
      </c>
      <c r="G33">
        <v>6</v>
      </c>
      <c r="H33">
        <v>17</v>
      </c>
      <c r="I33">
        <v>15</v>
      </c>
      <c r="J33">
        <v>7</v>
      </c>
      <c r="K33">
        <v>2</v>
      </c>
      <c r="L33">
        <v>9</v>
      </c>
      <c r="M33">
        <v>16</v>
      </c>
      <c r="N33">
        <v>1</v>
      </c>
      <c r="O33">
        <v>3</v>
      </c>
      <c r="P33">
        <v>8</v>
      </c>
      <c r="Q33">
        <v>10</v>
      </c>
      <c r="R33">
        <v>4</v>
      </c>
      <c r="S33">
        <v>-1</v>
      </c>
    </row>
    <row r="34" spans="1:19" x14ac:dyDescent="0.2">
      <c r="A34" s="96">
        <v>44470</v>
      </c>
      <c r="B34">
        <v>16</v>
      </c>
      <c r="C34">
        <v>8</v>
      </c>
      <c r="D34">
        <v>9</v>
      </c>
      <c r="E34">
        <v>13</v>
      </c>
      <c r="F34">
        <v>7</v>
      </c>
      <c r="G34">
        <v>10</v>
      </c>
      <c r="H34">
        <v>15</v>
      </c>
      <c r="I34">
        <v>12</v>
      </c>
      <c r="J34">
        <v>6</v>
      </c>
      <c r="K34">
        <v>-1</v>
      </c>
      <c r="L34">
        <v>3</v>
      </c>
      <c r="M34">
        <v>5</v>
      </c>
      <c r="N34">
        <v>4</v>
      </c>
      <c r="O34">
        <v>2</v>
      </c>
      <c r="P34">
        <v>11</v>
      </c>
      <c r="Q34">
        <v>14</v>
      </c>
      <c r="R34">
        <v>1</v>
      </c>
      <c r="S34">
        <v>-2</v>
      </c>
    </row>
    <row r="35" spans="1:19" x14ac:dyDescent="0.2">
      <c r="A35" s="96">
        <v>44501</v>
      </c>
      <c r="B35">
        <v>13</v>
      </c>
      <c r="C35">
        <v>4</v>
      </c>
      <c r="D35">
        <v>10</v>
      </c>
      <c r="E35">
        <v>11</v>
      </c>
      <c r="F35">
        <v>2</v>
      </c>
      <c r="G35">
        <v>6</v>
      </c>
      <c r="H35">
        <v>12</v>
      </c>
      <c r="I35">
        <v>9</v>
      </c>
      <c r="J35">
        <v>5</v>
      </c>
      <c r="K35">
        <v>0</v>
      </c>
      <c r="L35">
        <v>7</v>
      </c>
      <c r="M35">
        <v>3</v>
      </c>
      <c r="N35">
        <v>8</v>
      </c>
      <c r="O35">
        <v>-1</v>
      </c>
      <c r="P35">
        <v>-2</v>
      </c>
      <c r="Q35">
        <v>0</v>
      </c>
      <c r="R35">
        <v>1</v>
      </c>
      <c r="S35">
        <v>0</v>
      </c>
    </row>
    <row r="36" spans="1:19" x14ac:dyDescent="0.2">
      <c r="A36" s="96">
        <v>44531</v>
      </c>
      <c r="B36">
        <v>15</v>
      </c>
      <c r="C36">
        <v>8</v>
      </c>
      <c r="D36">
        <v>5</v>
      </c>
      <c r="E36">
        <v>7</v>
      </c>
      <c r="F36">
        <v>6</v>
      </c>
      <c r="G36">
        <v>4</v>
      </c>
      <c r="H36">
        <v>14</v>
      </c>
      <c r="I36">
        <v>11</v>
      </c>
      <c r="J36">
        <v>9</v>
      </c>
      <c r="K36">
        <v>10</v>
      </c>
      <c r="L36">
        <v>-1</v>
      </c>
      <c r="M36">
        <v>1</v>
      </c>
      <c r="N36">
        <v>12</v>
      </c>
      <c r="O36">
        <v>2</v>
      </c>
      <c r="P36">
        <v>-2</v>
      </c>
      <c r="Q36">
        <v>13</v>
      </c>
      <c r="R36">
        <v>3</v>
      </c>
      <c r="S36">
        <v>-3</v>
      </c>
    </row>
    <row r="37" spans="1:19" x14ac:dyDescent="0.2">
      <c r="A37" s="96">
        <v>44562</v>
      </c>
      <c r="B37">
        <v>14</v>
      </c>
      <c r="C37">
        <v>3</v>
      </c>
      <c r="D37">
        <v>4</v>
      </c>
      <c r="E37">
        <v>9</v>
      </c>
      <c r="F37">
        <v>5</v>
      </c>
      <c r="G37">
        <v>8</v>
      </c>
      <c r="H37">
        <v>13</v>
      </c>
      <c r="I37">
        <v>10</v>
      </c>
      <c r="J37">
        <v>12</v>
      </c>
      <c r="K37">
        <v>11</v>
      </c>
      <c r="L37">
        <v>-1</v>
      </c>
      <c r="M37">
        <v>2</v>
      </c>
      <c r="N37">
        <v>1</v>
      </c>
      <c r="O37">
        <v>6</v>
      </c>
      <c r="P37">
        <v>0</v>
      </c>
      <c r="Q37">
        <v>0</v>
      </c>
      <c r="R37">
        <v>7</v>
      </c>
      <c r="S37">
        <v>0</v>
      </c>
    </row>
    <row r="38" spans="1:19" x14ac:dyDescent="0.2">
      <c r="A38" s="96">
        <v>44593</v>
      </c>
      <c r="B38">
        <v>16</v>
      </c>
      <c r="C38">
        <v>2</v>
      </c>
      <c r="D38">
        <v>8</v>
      </c>
      <c r="E38">
        <v>9</v>
      </c>
      <c r="F38">
        <v>5</v>
      </c>
      <c r="G38">
        <v>4</v>
      </c>
      <c r="H38">
        <v>7</v>
      </c>
      <c r="I38">
        <v>12</v>
      </c>
      <c r="J38">
        <v>11</v>
      </c>
      <c r="K38">
        <v>3</v>
      </c>
      <c r="L38">
        <v>14</v>
      </c>
      <c r="M38">
        <v>1</v>
      </c>
      <c r="N38">
        <v>6</v>
      </c>
      <c r="O38">
        <v>10</v>
      </c>
      <c r="P38">
        <v>0</v>
      </c>
      <c r="Q38">
        <v>15</v>
      </c>
      <c r="R38">
        <v>13</v>
      </c>
      <c r="S38">
        <v>-1</v>
      </c>
    </row>
    <row r="39" spans="1:19" x14ac:dyDescent="0.2">
      <c r="A39" s="96">
        <v>44621</v>
      </c>
      <c r="B39">
        <v>15</v>
      </c>
      <c r="C39">
        <v>5</v>
      </c>
      <c r="D39">
        <v>4</v>
      </c>
      <c r="E39">
        <v>12</v>
      </c>
      <c r="F39">
        <v>7</v>
      </c>
      <c r="G39">
        <v>13</v>
      </c>
      <c r="H39">
        <v>14</v>
      </c>
      <c r="I39">
        <v>10</v>
      </c>
      <c r="J39">
        <v>11</v>
      </c>
      <c r="K39">
        <v>3</v>
      </c>
      <c r="L39">
        <v>6</v>
      </c>
      <c r="M39">
        <v>-1</v>
      </c>
      <c r="N39">
        <v>1</v>
      </c>
      <c r="O39">
        <v>2</v>
      </c>
      <c r="P39">
        <v>0</v>
      </c>
      <c r="Q39">
        <v>9</v>
      </c>
      <c r="R39">
        <v>8</v>
      </c>
      <c r="S39">
        <v>-2</v>
      </c>
    </row>
    <row r="40" spans="1:19" x14ac:dyDescent="0.2">
      <c r="A40" s="96">
        <v>44652</v>
      </c>
      <c r="B40">
        <v>17</v>
      </c>
      <c r="C40">
        <v>5</v>
      </c>
      <c r="D40">
        <v>13</v>
      </c>
      <c r="E40">
        <v>9</v>
      </c>
      <c r="F40">
        <v>3</v>
      </c>
      <c r="G40">
        <v>12</v>
      </c>
      <c r="H40">
        <v>6</v>
      </c>
      <c r="I40">
        <v>16</v>
      </c>
      <c r="J40">
        <v>2</v>
      </c>
      <c r="K40">
        <v>14</v>
      </c>
      <c r="L40">
        <v>8</v>
      </c>
      <c r="M40">
        <v>-1</v>
      </c>
      <c r="N40">
        <v>15</v>
      </c>
      <c r="O40">
        <v>7</v>
      </c>
      <c r="P40">
        <v>10</v>
      </c>
      <c r="Q40">
        <v>4</v>
      </c>
      <c r="R40">
        <v>11</v>
      </c>
      <c r="S40">
        <v>1</v>
      </c>
    </row>
    <row r="41" spans="1:19" x14ac:dyDescent="0.2">
      <c r="A41" s="96">
        <v>44682</v>
      </c>
      <c r="B41">
        <v>15</v>
      </c>
      <c r="C41">
        <v>4</v>
      </c>
      <c r="D41">
        <v>11</v>
      </c>
      <c r="E41">
        <v>1</v>
      </c>
      <c r="F41">
        <v>5</v>
      </c>
      <c r="G41">
        <v>10</v>
      </c>
      <c r="H41">
        <v>-1</v>
      </c>
      <c r="I41">
        <v>13</v>
      </c>
      <c r="J41">
        <v>3</v>
      </c>
      <c r="K41">
        <v>12</v>
      </c>
      <c r="L41">
        <v>8</v>
      </c>
      <c r="M41">
        <v>7</v>
      </c>
      <c r="N41">
        <v>6</v>
      </c>
      <c r="O41">
        <v>2</v>
      </c>
      <c r="P41">
        <v>14</v>
      </c>
      <c r="Q41">
        <v>0</v>
      </c>
      <c r="R41">
        <v>9</v>
      </c>
      <c r="S41">
        <v>0</v>
      </c>
    </row>
    <row r="42" spans="1:19" x14ac:dyDescent="0.2">
      <c r="A42" s="96">
        <v>44713</v>
      </c>
      <c r="B42">
        <v>15</v>
      </c>
      <c r="C42">
        <v>1</v>
      </c>
      <c r="D42">
        <v>12</v>
      </c>
      <c r="E42">
        <v>10</v>
      </c>
      <c r="F42">
        <v>5</v>
      </c>
      <c r="G42">
        <v>2</v>
      </c>
      <c r="H42">
        <v>-1</v>
      </c>
      <c r="I42">
        <v>11</v>
      </c>
      <c r="J42">
        <v>4</v>
      </c>
      <c r="K42">
        <v>8</v>
      </c>
      <c r="L42">
        <v>-3</v>
      </c>
      <c r="M42">
        <v>3</v>
      </c>
      <c r="N42">
        <v>7</v>
      </c>
      <c r="O42">
        <v>9</v>
      </c>
      <c r="P42">
        <v>13</v>
      </c>
      <c r="Q42">
        <v>14</v>
      </c>
      <c r="R42">
        <v>6</v>
      </c>
      <c r="S42">
        <v>-2</v>
      </c>
    </row>
    <row r="43" spans="1:19" x14ac:dyDescent="0.2">
      <c r="A43" s="96">
        <v>44743</v>
      </c>
      <c r="B43">
        <v>11</v>
      </c>
      <c r="C43">
        <v>-1</v>
      </c>
      <c r="D43">
        <v>7</v>
      </c>
      <c r="E43">
        <v>1</v>
      </c>
      <c r="F43">
        <v>-3</v>
      </c>
      <c r="G43">
        <v>-2</v>
      </c>
      <c r="H43">
        <v>-6</v>
      </c>
      <c r="I43">
        <v>5</v>
      </c>
      <c r="J43">
        <v>-4</v>
      </c>
      <c r="K43">
        <v>10</v>
      </c>
      <c r="L43">
        <v>-5</v>
      </c>
      <c r="M43">
        <v>9</v>
      </c>
      <c r="N43">
        <v>2</v>
      </c>
      <c r="O43">
        <v>3</v>
      </c>
      <c r="P43">
        <v>8</v>
      </c>
      <c r="Q43">
        <v>4</v>
      </c>
      <c r="R43">
        <v>6</v>
      </c>
      <c r="S43">
        <v>-7</v>
      </c>
    </row>
    <row r="44" spans="1:19" x14ac:dyDescent="0.2">
      <c r="A44" s="96">
        <v>44774</v>
      </c>
      <c r="B44">
        <v>-6</v>
      </c>
      <c r="C44">
        <v>-3</v>
      </c>
      <c r="D44">
        <v>7</v>
      </c>
      <c r="E44">
        <v>-1</v>
      </c>
      <c r="F44">
        <v>-2</v>
      </c>
      <c r="G44">
        <v>1</v>
      </c>
      <c r="H44">
        <v>-5</v>
      </c>
      <c r="I44">
        <v>3</v>
      </c>
      <c r="J44">
        <v>2</v>
      </c>
      <c r="K44">
        <v>10</v>
      </c>
      <c r="L44">
        <v>-4</v>
      </c>
      <c r="M44">
        <v>9</v>
      </c>
      <c r="N44">
        <v>5</v>
      </c>
      <c r="O44">
        <v>4</v>
      </c>
      <c r="P44">
        <v>6</v>
      </c>
      <c r="Q44">
        <v>0</v>
      </c>
      <c r="R44">
        <v>8</v>
      </c>
      <c r="S44">
        <v>-7</v>
      </c>
    </row>
    <row r="45" spans="1:19" x14ac:dyDescent="0.2">
      <c r="A45" s="96">
        <v>44805</v>
      </c>
      <c r="B45">
        <v>5</v>
      </c>
      <c r="C45">
        <v>-2</v>
      </c>
      <c r="D45">
        <v>2</v>
      </c>
      <c r="E45">
        <v>1</v>
      </c>
      <c r="F45">
        <v>-1</v>
      </c>
      <c r="G45">
        <v>3</v>
      </c>
      <c r="H45">
        <v>-7</v>
      </c>
      <c r="I45">
        <v>8</v>
      </c>
      <c r="J45">
        <v>6</v>
      </c>
      <c r="K45">
        <v>9</v>
      </c>
      <c r="L45">
        <v>-3</v>
      </c>
      <c r="M45">
        <v>0</v>
      </c>
      <c r="N45">
        <v>7</v>
      </c>
      <c r="O45">
        <v>0</v>
      </c>
      <c r="P45">
        <v>-4</v>
      </c>
      <c r="Q45">
        <v>-6</v>
      </c>
      <c r="R45">
        <v>4</v>
      </c>
      <c r="S45">
        <v>-5</v>
      </c>
    </row>
    <row r="46" spans="1:19" x14ac:dyDescent="0.2">
      <c r="A46" s="96">
        <v>44835</v>
      </c>
      <c r="B46">
        <v>8</v>
      </c>
      <c r="C46">
        <v>-4</v>
      </c>
      <c r="D46">
        <v>-2</v>
      </c>
      <c r="E46">
        <v>1</v>
      </c>
      <c r="F46">
        <v>-5</v>
      </c>
      <c r="G46">
        <v>-1</v>
      </c>
      <c r="H46">
        <v>-10</v>
      </c>
      <c r="I46">
        <v>6</v>
      </c>
      <c r="J46">
        <v>3</v>
      </c>
      <c r="K46">
        <v>7</v>
      </c>
      <c r="L46">
        <v>-8</v>
      </c>
      <c r="M46">
        <v>5</v>
      </c>
      <c r="N46">
        <v>2</v>
      </c>
      <c r="O46">
        <v>-3</v>
      </c>
      <c r="P46">
        <v>-6</v>
      </c>
      <c r="Q46">
        <v>-7</v>
      </c>
      <c r="R46">
        <v>4</v>
      </c>
      <c r="S46">
        <v>-9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46"/>
  <sheetViews>
    <sheetView topLeftCell="D1" zoomScale="160" zoomScaleNormal="160" workbookViewId="0">
      <pane ySplit="1" topLeftCell="A23" activePane="bottomLeft" state="frozen"/>
      <selection pane="bottomLeft" activeCell="H39" sqref="H39"/>
    </sheetView>
  </sheetViews>
  <sheetFormatPr baseColWidth="10" defaultRowHeight="15" x14ac:dyDescent="0.2"/>
  <sheetData>
    <row r="1" spans="1:19" x14ac:dyDescent="0.2">
      <c r="A1" t="s">
        <v>55</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96">
        <v>43497</v>
      </c>
      <c r="B2">
        <v>0</v>
      </c>
      <c r="C2">
        <v>6</v>
      </c>
      <c r="D2">
        <v>12</v>
      </c>
      <c r="E2">
        <v>2</v>
      </c>
      <c r="F2">
        <v>10</v>
      </c>
      <c r="G2">
        <v>3</v>
      </c>
      <c r="H2">
        <v>8</v>
      </c>
      <c r="I2">
        <v>1</v>
      </c>
      <c r="J2">
        <v>5</v>
      </c>
      <c r="K2">
        <v>-1</v>
      </c>
      <c r="L2">
        <v>4</v>
      </c>
      <c r="M2">
        <v>0</v>
      </c>
      <c r="N2">
        <v>7</v>
      </c>
      <c r="O2">
        <v>9</v>
      </c>
      <c r="P2">
        <v>11</v>
      </c>
      <c r="Q2">
        <v>0</v>
      </c>
      <c r="R2">
        <v>0</v>
      </c>
      <c r="S2">
        <v>13</v>
      </c>
    </row>
    <row r="3" spans="1:19" x14ac:dyDescent="0.2">
      <c r="A3" s="96">
        <v>43525</v>
      </c>
      <c r="B3">
        <v>-2</v>
      </c>
      <c r="C3">
        <v>8</v>
      </c>
      <c r="D3">
        <v>7</v>
      </c>
      <c r="E3">
        <v>3</v>
      </c>
      <c r="F3">
        <v>4</v>
      </c>
      <c r="G3">
        <v>12</v>
      </c>
      <c r="H3">
        <v>0</v>
      </c>
      <c r="I3">
        <v>2</v>
      </c>
      <c r="J3">
        <v>1</v>
      </c>
      <c r="K3">
        <v>0</v>
      </c>
      <c r="L3">
        <v>-1</v>
      </c>
      <c r="M3">
        <v>11</v>
      </c>
      <c r="N3">
        <v>6</v>
      </c>
      <c r="O3">
        <v>9</v>
      </c>
      <c r="P3">
        <v>13</v>
      </c>
      <c r="Q3">
        <v>10</v>
      </c>
      <c r="R3">
        <v>5</v>
      </c>
      <c r="S3">
        <v>14</v>
      </c>
    </row>
    <row r="4" spans="1:19" x14ac:dyDescent="0.2">
      <c r="A4" s="96">
        <v>43556</v>
      </c>
      <c r="B4">
        <v>0</v>
      </c>
      <c r="C4">
        <v>6</v>
      </c>
      <c r="D4">
        <v>5</v>
      </c>
      <c r="E4">
        <v>12</v>
      </c>
      <c r="F4">
        <v>4</v>
      </c>
      <c r="G4">
        <v>1</v>
      </c>
      <c r="H4">
        <v>8</v>
      </c>
      <c r="I4">
        <v>3</v>
      </c>
      <c r="J4">
        <v>11</v>
      </c>
      <c r="K4">
        <v>14</v>
      </c>
      <c r="L4">
        <v>7</v>
      </c>
      <c r="M4">
        <v>-2</v>
      </c>
      <c r="N4">
        <v>2</v>
      </c>
      <c r="O4">
        <v>-3</v>
      </c>
      <c r="P4">
        <v>10</v>
      </c>
      <c r="Q4">
        <v>9</v>
      </c>
      <c r="R4">
        <v>-1</v>
      </c>
      <c r="S4">
        <v>13</v>
      </c>
    </row>
    <row r="5" spans="1:19" x14ac:dyDescent="0.2">
      <c r="A5" s="96">
        <v>43586</v>
      </c>
      <c r="B5">
        <v>-4</v>
      </c>
      <c r="C5">
        <v>3</v>
      </c>
      <c r="D5">
        <v>9</v>
      </c>
      <c r="E5">
        <v>7</v>
      </c>
      <c r="F5">
        <v>1</v>
      </c>
      <c r="G5">
        <v>0</v>
      </c>
      <c r="H5">
        <v>12</v>
      </c>
      <c r="I5">
        <v>4</v>
      </c>
      <c r="J5">
        <v>6</v>
      </c>
      <c r="K5">
        <v>5</v>
      </c>
      <c r="L5">
        <v>-1</v>
      </c>
      <c r="M5">
        <v>-3</v>
      </c>
      <c r="N5">
        <v>10</v>
      </c>
      <c r="O5">
        <v>-2</v>
      </c>
      <c r="P5">
        <v>11</v>
      </c>
      <c r="Q5">
        <v>8</v>
      </c>
      <c r="R5">
        <v>2</v>
      </c>
      <c r="S5">
        <v>0</v>
      </c>
    </row>
    <row r="6" spans="1:19" x14ac:dyDescent="0.2">
      <c r="A6" s="96">
        <v>43617</v>
      </c>
      <c r="B6">
        <v>-6</v>
      </c>
      <c r="C6">
        <v>6</v>
      </c>
      <c r="D6">
        <v>1</v>
      </c>
      <c r="E6">
        <v>0</v>
      </c>
      <c r="F6">
        <v>-1</v>
      </c>
      <c r="G6">
        <v>5</v>
      </c>
      <c r="H6">
        <v>10</v>
      </c>
      <c r="I6">
        <v>-2</v>
      </c>
      <c r="J6">
        <v>3</v>
      </c>
      <c r="K6">
        <v>9</v>
      </c>
      <c r="L6">
        <v>2</v>
      </c>
      <c r="M6">
        <v>0</v>
      </c>
      <c r="N6">
        <v>4</v>
      </c>
      <c r="O6">
        <v>-5</v>
      </c>
      <c r="P6">
        <v>7</v>
      </c>
      <c r="Q6">
        <v>8</v>
      </c>
      <c r="R6">
        <v>-3</v>
      </c>
      <c r="S6">
        <v>-4</v>
      </c>
    </row>
    <row r="7" spans="1:19" x14ac:dyDescent="0.2">
      <c r="A7" s="96">
        <v>43647</v>
      </c>
      <c r="B7">
        <v>-10</v>
      </c>
      <c r="C7">
        <v>2</v>
      </c>
      <c r="D7">
        <v>1</v>
      </c>
      <c r="E7">
        <v>-6</v>
      </c>
      <c r="F7">
        <v>-7</v>
      </c>
      <c r="G7">
        <v>4</v>
      </c>
      <c r="H7">
        <v>0</v>
      </c>
      <c r="I7">
        <v>0</v>
      </c>
      <c r="J7">
        <v>-3</v>
      </c>
      <c r="K7">
        <v>-4</v>
      </c>
      <c r="L7">
        <v>-2</v>
      </c>
      <c r="M7">
        <v>-8</v>
      </c>
      <c r="N7">
        <v>-1</v>
      </c>
      <c r="O7">
        <v>-9</v>
      </c>
      <c r="P7">
        <v>5</v>
      </c>
      <c r="Q7">
        <v>3</v>
      </c>
      <c r="R7">
        <v>-5</v>
      </c>
      <c r="S7">
        <v>6</v>
      </c>
    </row>
    <row r="8" spans="1:19" x14ac:dyDescent="0.2">
      <c r="A8" s="96">
        <v>43678</v>
      </c>
      <c r="B8">
        <v>-11</v>
      </c>
      <c r="C8">
        <v>1</v>
      </c>
      <c r="D8">
        <v>-1</v>
      </c>
      <c r="E8">
        <v>0</v>
      </c>
      <c r="F8">
        <v>-6</v>
      </c>
      <c r="G8">
        <v>0</v>
      </c>
      <c r="H8">
        <v>0</v>
      </c>
      <c r="I8">
        <v>2</v>
      </c>
      <c r="J8">
        <v>-2</v>
      </c>
      <c r="K8">
        <v>3</v>
      </c>
      <c r="L8">
        <v>-10</v>
      </c>
      <c r="M8">
        <v>-5</v>
      </c>
      <c r="N8">
        <v>-4</v>
      </c>
      <c r="O8">
        <v>-3</v>
      </c>
      <c r="P8">
        <v>0</v>
      </c>
      <c r="Q8">
        <v>-7</v>
      </c>
      <c r="R8">
        <v>-8</v>
      </c>
      <c r="S8">
        <v>-9</v>
      </c>
    </row>
    <row r="9" spans="1:19" x14ac:dyDescent="0.2">
      <c r="A9" s="96">
        <v>43678.000001157408</v>
      </c>
      <c r="B9">
        <v>-11</v>
      </c>
      <c r="C9">
        <v>0</v>
      </c>
      <c r="D9">
        <v>-3</v>
      </c>
      <c r="E9">
        <v>-8</v>
      </c>
      <c r="F9">
        <v>-2</v>
      </c>
      <c r="G9">
        <v>2</v>
      </c>
      <c r="H9">
        <v>0</v>
      </c>
      <c r="I9">
        <v>0</v>
      </c>
      <c r="J9">
        <v>3</v>
      </c>
      <c r="K9">
        <v>-7</v>
      </c>
      <c r="L9">
        <v>-4</v>
      </c>
      <c r="M9">
        <v>-6</v>
      </c>
      <c r="N9">
        <v>-1</v>
      </c>
      <c r="O9">
        <v>0</v>
      </c>
      <c r="P9">
        <v>0</v>
      </c>
      <c r="Q9">
        <v>-10</v>
      </c>
      <c r="R9">
        <v>-5</v>
      </c>
      <c r="S9">
        <v>-9</v>
      </c>
    </row>
    <row r="10" spans="1:19" x14ac:dyDescent="0.2">
      <c r="A10" s="96">
        <v>43739</v>
      </c>
      <c r="B10">
        <v>-9</v>
      </c>
      <c r="C10">
        <v>-1</v>
      </c>
      <c r="D10">
        <v>2</v>
      </c>
      <c r="E10">
        <v>0</v>
      </c>
      <c r="F10">
        <v>1</v>
      </c>
      <c r="G10">
        <v>3</v>
      </c>
      <c r="H10">
        <v>4</v>
      </c>
      <c r="I10">
        <v>-3</v>
      </c>
      <c r="J10">
        <v>-2</v>
      </c>
      <c r="K10">
        <v>-5</v>
      </c>
      <c r="L10">
        <v>0</v>
      </c>
      <c r="M10">
        <v>-4</v>
      </c>
      <c r="N10">
        <v>-6</v>
      </c>
      <c r="O10">
        <v>-10</v>
      </c>
      <c r="P10">
        <v>0</v>
      </c>
      <c r="Q10">
        <v>-8</v>
      </c>
      <c r="R10">
        <v>-7</v>
      </c>
      <c r="S10">
        <v>5</v>
      </c>
    </row>
    <row r="11" spans="1:19" x14ac:dyDescent="0.2">
      <c r="A11" s="96">
        <v>43770</v>
      </c>
      <c r="B11">
        <v>5</v>
      </c>
      <c r="C11">
        <v>-2</v>
      </c>
      <c r="D11">
        <v>-1</v>
      </c>
      <c r="E11">
        <v>4</v>
      </c>
      <c r="F11">
        <v>-7</v>
      </c>
      <c r="G11">
        <v>2</v>
      </c>
      <c r="H11">
        <v>-9</v>
      </c>
      <c r="I11">
        <v>-5</v>
      </c>
      <c r="J11">
        <v>1</v>
      </c>
      <c r="K11">
        <v>-4</v>
      </c>
      <c r="L11">
        <v>3</v>
      </c>
      <c r="M11">
        <v>-6</v>
      </c>
      <c r="N11">
        <v>-3</v>
      </c>
      <c r="O11">
        <v>0</v>
      </c>
      <c r="P11">
        <v>-10</v>
      </c>
      <c r="Q11">
        <v>-11</v>
      </c>
      <c r="R11">
        <v>-8</v>
      </c>
      <c r="S11">
        <v>-12</v>
      </c>
    </row>
    <row r="12" spans="1:19" x14ac:dyDescent="0.2">
      <c r="A12" s="96">
        <v>43800</v>
      </c>
      <c r="B12">
        <v>0</v>
      </c>
      <c r="C12">
        <v>-2</v>
      </c>
      <c r="D12">
        <v>-3</v>
      </c>
      <c r="E12">
        <v>-6</v>
      </c>
      <c r="F12">
        <v>-7</v>
      </c>
      <c r="G12">
        <v>2</v>
      </c>
      <c r="H12">
        <v>-11</v>
      </c>
      <c r="I12">
        <v>-1</v>
      </c>
      <c r="J12">
        <v>1</v>
      </c>
      <c r="K12">
        <v>-10</v>
      </c>
      <c r="L12">
        <v>-5</v>
      </c>
      <c r="M12">
        <v>0</v>
      </c>
      <c r="N12">
        <v>0</v>
      </c>
      <c r="O12">
        <v>-4</v>
      </c>
      <c r="P12">
        <v>-9</v>
      </c>
      <c r="Q12">
        <v>3</v>
      </c>
      <c r="R12">
        <v>-8</v>
      </c>
      <c r="S12">
        <v>-12</v>
      </c>
    </row>
    <row r="13" spans="1:19" x14ac:dyDescent="0.2">
      <c r="A13" s="96">
        <v>43831</v>
      </c>
      <c r="B13">
        <v>-3</v>
      </c>
      <c r="C13">
        <v>3</v>
      </c>
      <c r="D13">
        <v>6</v>
      </c>
      <c r="E13">
        <v>-2</v>
      </c>
      <c r="F13">
        <v>2</v>
      </c>
      <c r="G13">
        <v>5</v>
      </c>
      <c r="H13">
        <v>9</v>
      </c>
      <c r="I13">
        <v>1</v>
      </c>
      <c r="J13">
        <v>7</v>
      </c>
      <c r="K13">
        <v>0</v>
      </c>
      <c r="L13">
        <v>0</v>
      </c>
      <c r="M13">
        <v>0</v>
      </c>
      <c r="N13">
        <v>4</v>
      </c>
      <c r="O13">
        <v>8</v>
      </c>
      <c r="P13">
        <v>-5</v>
      </c>
      <c r="Q13">
        <v>-4</v>
      </c>
      <c r="R13">
        <v>-1</v>
      </c>
      <c r="S13">
        <v>10</v>
      </c>
    </row>
    <row r="14" spans="1:19" x14ac:dyDescent="0.2">
      <c r="A14" s="96">
        <v>43862</v>
      </c>
      <c r="B14">
        <v>12</v>
      </c>
      <c r="C14">
        <v>1</v>
      </c>
      <c r="D14">
        <v>7</v>
      </c>
      <c r="E14">
        <v>11</v>
      </c>
      <c r="F14">
        <v>4</v>
      </c>
      <c r="G14">
        <v>2</v>
      </c>
      <c r="H14">
        <v>8</v>
      </c>
      <c r="I14">
        <v>3</v>
      </c>
      <c r="J14">
        <v>6</v>
      </c>
      <c r="K14">
        <v>5</v>
      </c>
      <c r="L14">
        <v>15</v>
      </c>
      <c r="M14">
        <v>-2</v>
      </c>
      <c r="N14">
        <v>10</v>
      </c>
      <c r="O14">
        <v>13</v>
      </c>
      <c r="P14">
        <v>14</v>
      </c>
      <c r="Q14">
        <v>9</v>
      </c>
      <c r="R14">
        <v>-1</v>
      </c>
      <c r="S14">
        <v>16</v>
      </c>
    </row>
    <row r="15" spans="1:19" x14ac:dyDescent="0.2">
      <c r="A15" s="96">
        <v>43891</v>
      </c>
      <c r="B15">
        <v>7</v>
      </c>
      <c r="C15">
        <v>2</v>
      </c>
      <c r="D15">
        <v>1</v>
      </c>
      <c r="E15">
        <v>5</v>
      </c>
      <c r="F15">
        <v>-2</v>
      </c>
      <c r="G15">
        <v>6</v>
      </c>
      <c r="H15">
        <v>-4</v>
      </c>
      <c r="I15">
        <v>-1</v>
      </c>
      <c r="J15">
        <v>-3</v>
      </c>
      <c r="K15">
        <v>-5</v>
      </c>
      <c r="L15">
        <v>3</v>
      </c>
      <c r="M15">
        <v>-9</v>
      </c>
      <c r="N15">
        <v>4</v>
      </c>
      <c r="O15">
        <v>-7</v>
      </c>
      <c r="P15">
        <v>8</v>
      </c>
      <c r="Q15">
        <v>-6</v>
      </c>
      <c r="R15">
        <v>-8</v>
      </c>
      <c r="S15">
        <v>9</v>
      </c>
    </row>
    <row r="16" spans="1:19" x14ac:dyDescent="0.2">
      <c r="A16" s="96">
        <v>43922</v>
      </c>
      <c r="B16">
        <v>0</v>
      </c>
      <c r="C16">
        <v>-1</v>
      </c>
      <c r="D16">
        <v>-4</v>
      </c>
      <c r="E16">
        <v>-7</v>
      </c>
      <c r="F16">
        <v>-9</v>
      </c>
      <c r="G16">
        <v>2</v>
      </c>
      <c r="H16">
        <v>-10</v>
      </c>
      <c r="I16">
        <v>-8</v>
      </c>
      <c r="J16">
        <v>-5</v>
      </c>
      <c r="K16">
        <v>-13</v>
      </c>
      <c r="L16">
        <v>1</v>
      </c>
      <c r="M16">
        <v>-11</v>
      </c>
      <c r="N16">
        <v>-6</v>
      </c>
      <c r="O16">
        <v>-2</v>
      </c>
      <c r="P16">
        <v>-14</v>
      </c>
      <c r="Q16">
        <v>-15</v>
      </c>
      <c r="R16">
        <v>-12</v>
      </c>
      <c r="S16">
        <v>-3</v>
      </c>
    </row>
    <row r="17" spans="1:19" x14ac:dyDescent="0.2">
      <c r="A17" s="96">
        <v>43952</v>
      </c>
      <c r="B17">
        <v>0</v>
      </c>
      <c r="C17">
        <v>-3</v>
      </c>
      <c r="D17">
        <v>-6</v>
      </c>
      <c r="E17">
        <v>-1</v>
      </c>
      <c r="F17">
        <v>-9</v>
      </c>
      <c r="G17">
        <v>2</v>
      </c>
      <c r="H17">
        <v>0</v>
      </c>
      <c r="I17">
        <v>-4</v>
      </c>
      <c r="J17">
        <v>-8</v>
      </c>
      <c r="K17">
        <v>3</v>
      </c>
      <c r="L17">
        <v>1</v>
      </c>
      <c r="M17">
        <v>-7</v>
      </c>
      <c r="N17">
        <v>-5</v>
      </c>
      <c r="O17">
        <v>-10</v>
      </c>
      <c r="P17">
        <v>-12</v>
      </c>
      <c r="Q17">
        <v>4</v>
      </c>
      <c r="R17">
        <v>-11</v>
      </c>
      <c r="S17">
        <v>-2</v>
      </c>
    </row>
    <row r="18" spans="1:19" x14ac:dyDescent="0.2">
      <c r="A18" s="96">
        <v>43952.000001157408</v>
      </c>
      <c r="B18">
        <v>0</v>
      </c>
      <c r="C18">
        <v>6</v>
      </c>
      <c r="D18">
        <v>1</v>
      </c>
      <c r="E18">
        <v>4</v>
      </c>
      <c r="F18">
        <v>-2</v>
      </c>
      <c r="G18">
        <v>7</v>
      </c>
      <c r="H18">
        <v>5</v>
      </c>
      <c r="I18">
        <v>2</v>
      </c>
      <c r="J18">
        <v>3</v>
      </c>
      <c r="K18">
        <v>0</v>
      </c>
      <c r="L18">
        <v>0</v>
      </c>
      <c r="M18">
        <v>0</v>
      </c>
      <c r="N18">
        <v>10</v>
      </c>
      <c r="O18">
        <v>0</v>
      </c>
      <c r="P18">
        <v>8</v>
      </c>
      <c r="Q18">
        <v>11</v>
      </c>
      <c r="R18">
        <v>-1</v>
      </c>
      <c r="S18">
        <v>9</v>
      </c>
    </row>
    <row r="19" spans="1:19" x14ac:dyDescent="0.2">
      <c r="A19" s="96">
        <v>44013</v>
      </c>
      <c r="B19">
        <v>0</v>
      </c>
      <c r="C19">
        <v>9</v>
      </c>
      <c r="D19">
        <v>2</v>
      </c>
      <c r="E19">
        <v>8</v>
      </c>
      <c r="F19">
        <v>6</v>
      </c>
      <c r="G19">
        <v>7</v>
      </c>
      <c r="H19">
        <v>12</v>
      </c>
      <c r="I19">
        <v>1</v>
      </c>
      <c r="J19">
        <v>4</v>
      </c>
      <c r="K19">
        <v>0</v>
      </c>
      <c r="L19">
        <v>-1</v>
      </c>
      <c r="M19">
        <v>5</v>
      </c>
      <c r="N19">
        <v>10</v>
      </c>
      <c r="O19">
        <v>11</v>
      </c>
      <c r="P19">
        <v>0</v>
      </c>
      <c r="Q19">
        <v>-2</v>
      </c>
      <c r="R19">
        <v>3</v>
      </c>
      <c r="S19">
        <v>13</v>
      </c>
    </row>
    <row r="20" spans="1:19" x14ac:dyDescent="0.2">
      <c r="A20" s="96">
        <v>44044</v>
      </c>
      <c r="B20">
        <v>0</v>
      </c>
      <c r="C20">
        <v>11</v>
      </c>
      <c r="D20">
        <v>12</v>
      </c>
      <c r="E20">
        <v>1</v>
      </c>
      <c r="F20">
        <v>5</v>
      </c>
      <c r="G20">
        <v>7</v>
      </c>
      <c r="H20">
        <v>4</v>
      </c>
      <c r="I20">
        <v>9</v>
      </c>
      <c r="J20">
        <v>3</v>
      </c>
      <c r="K20">
        <v>10</v>
      </c>
      <c r="L20">
        <v>8</v>
      </c>
      <c r="M20">
        <v>6</v>
      </c>
      <c r="N20">
        <v>14</v>
      </c>
      <c r="O20">
        <v>15</v>
      </c>
      <c r="P20">
        <v>-1</v>
      </c>
      <c r="Q20">
        <v>0</v>
      </c>
      <c r="R20">
        <v>2</v>
      </c>
      <c r="S20">
        <v>13</v>
      </c>
    </row>
    <row r="21" spans="1:19" x14ac:dyDescent="0.2">
      <c r="A21" s="96">
        <v>44075</v>
      </c>
      <c r="B21">
        <v>-3</v>
      </c>
      <c r="C21">
        <v>2</v>
      </c>
      <c r="D21">
        <v>0</v>
      </c>
      <c r="E21">
        <v>11</v>
      </c>
      <c r="F21">
        <v>5</v>
      </c>
      <c r="G21">
        <v>6</v>
      </c>
      <c r="H21">
        <v>9</v>
      </c>
      <c r="I21">
        <v>3</v>
      </c>
      <c r="J21">
        <v>-1</v>
      </c>
      <c r="K21">
        <v>4</v>
      </c>
      <c r="L21">
        <v>8</v>
      </c>
      <c r="M21">
        <v>0</v>
      </c>
      <c r="N21">
        <v>10</v>
      </c>
      <c r="O21">
        <v>0</v>
      </c>
      <c r="P21">
        <v>7</v>
      </c>
      <c r="Q21">
        <v>-2</v>
      </c>
      <c r="R21">
        <v>1</v>
      </c>
      <c r="S21">
        <v>12</v>
      </c>
    </row>
    <row r="22" spans="1:19" x14ac:dyDescent="0.2">
      <c r="A22" s="96">
        <v>44105</v>
      </c>
      <c r="B22">
        <v>16</v>
      </c>
      <c r="C22">
        <v>5</v>
      </c>
      <c r="D22">
        <v>9</v>
      </c>
      <c r="E22">
        <v>11</v>
      </c>
      <c r="F22">
        <v>12</v>
      </c>
      <c r="G22">
        <v>7</v>
      </c>
      <c r="H22">
        <v>10</v>
      </c>
      <c r="I22">
        <v>6</v>
      </c>
      <c r="J22">
        <v>1</v>
      </c>
      <c r="K22">
        <v>2</v>
      </c>
      <c r="L22">
        <v>8</v>
      </c>
      <c r="M22">
        <v>4</v>
      </c>
      <c r="N22">
        <v>14</v>
      </c>
      <c r="O22">
        <v>13</v>
      </c>
      <c r="P22">
        <v>0</v>
      </c>
      <c r="Q22">
        <v>-1</v>
      </c>
      <c r="R22">
        <v>3</v>
      </c>
      <c r="S22">
        <v>15</v>
      </c>
    </row>
    <row r="23" spans="1:19" x14ac:dyDescent="0.2">
      <c r="A23" s="96">
        <v>44136</v>
      </c>
      <c r="B23">
        <v>15</v>
      </c>
      <c r="C23">
        <v>7</v>
      </c>
      <c r="D23">
        <v>5</v>
      </c>
      <c r="E23">
        <v>11</v>
      </c>
      <c r="F23">
        <v>10</v>
      </c>
      <c r="G23">
        <v>3</v>
      </c>
      <c r="H23">
        <v>0</v>
      </c>
      <c r="I23">
        <v>6</v>
      </c>
      <c r="J23">
        <v>4</v>
      </c>
      <c r="K23">
        <v>8</v>
      </c>
      <c r="L23">
        <v>9</v>
      </c>
      <c r="M23">
        <v>-1</v>
      </c>
      <c r="N23">
        <v>14</v>
      </c>
      <c r="O23">
        <v>2</v>
      </c>
      <c r="P23">
        <v>-2</v>
      </c>
      <c r="Q23">
        <v>13</v>
      </c>
      <c r="R23">
        <v>1</v>
      </c>
      <c r="S23">
        <v>12</v>
      </c>
    </row>
    <row r="24" spans="1:19" x14ac:dyDescent="0.2">
      <c r="A24" s="96">
        <v>44166</v>
      </c>
      <c r="B24">
        <v>13</v>
      </c>
      <c r="C24">
        <v>3</v>
      </c>
      <c r="D24">
        <v>8</v>
      </c>
      <c r="E24">
        <v>2</v>
      </c>
      <c r="F24">
        <v>7</v>
      </c>
      <c r="G24">
        <v>1</v>
      </c>
      <c r="H24">
        <v>11</v>
      </c>
      <c r="I24">
        <v>9</v>
      </c>
      <c r="J24">
        <v>-1</v>
      </c>
      <c r="K24">
        <v>-3</v>
      </c>
      <c r="L24">
        <v>0</v>
      </c>
      <c r="M24">
        <v>10</v>
      </c>
      <c r="N24">
        <v>5</v>
      </c>
      <c r="O24">
        <v>4</v>
      </c>
      <c r="P24">
        <v>0</v>
      </c>
      <c r="Q24">
        <v>-2</v>
      </c>
      <c r="R24">
        <v>6</v>
      </c>
      <c r="S24">
        <v>12</v>
      </c>
    </row>
    <row r="25" spans="1:19" x14ac:dyDescent="0.2">
      <c r="A25" s="96">
        <v>44197</v>
      </c>
      <c r="B25">
        <v>0</v>
      </c>
      <c r="C25">
        <v>5</v>
      </c>
      <c r="D25">
        <v>1</v>
      </c>
      <c r="E25">
        <v>12</v>
      </c>
      <c r="F25">
        <v>6</v>
      </c>
      <c r="G25">
        <v>4</v>
      </c>
      <c r="H25">
        <v>2</v>
      </c>
      <c r="I25">
        <v>11</v>
      </c>
      <c r="J25">
        <v>3</v>
      </c>
      <c r="K25">
        <v>0</v>
      </c>
      <c r="L25">
        <v>7</v>
      </c>
      <c r="M25">
        <v>0</v>
      </c>
      <c r="N25">
        <v>10</v>
      </c>
      <c r="O25">
        <v>13</v>
      </c>
      <c r="P25">
        <v>-2</v>
      </c>
      <c r="Q25">
        <v>-1</v>
      </c>
      <c r="R25">
        <v>9</v>
      </c>
      <c r="S25">
        <v>8</v>
      </c>
    </row>
    <row r="26" spans="1:19" x14ac:dyDescent="0.2">
      <c r="A26" s="96">
        <v>44228</v>
      </c>
      <c r="B26">
        <v>0</v>
      </c>
      <c r="C26">
        <v>7</v>
      </c>
      <c r="D26">
        <v>3</v>
      </c>
      <c r="E26">
        <v>9</v>
      </c>
      <c r="F26">
        <v>5</v>
      </c>
      <c r="G26">
        <v>2</v>
      </c>
      <c r="H26">
        <v>0</v>
      </c>
      <c r="I26">
        <v>6</v>
      </c>
      <c r="J26">
        <v>-1</v>
      </c>
      <c r="K26">
        <v>0</v>
      </c>
      <c r="L26">
        <v>13</v>
      </c>
      <c r="M26">
        <v>0</v>
      </c>
      <c r="N26">
        <v>1</v>
      </c>
      <c r="O26">
        <v>11</v>
      </c>
      <c r="P26">
        <v>4</v>
      </c>
      <c r="Q26">
        <v>10</v>
      </c>
      <c r="R26">
        <v>8</v>
      </c>
      <c r="S26">
        <v>12</v>
      </c>
    </row>
    <row r="27" spans="1:19" x14ac:dyDescent="0.2">
      <c r="A27" s="96">
        <v>44256</v>
      </c>
      <c r="B27">
        <v>15</v>
      </c>
      <c r="C27">
        <v>3</v>
      </c>
      <c r="D27">
        <v>7</v>
      </c>
      <c r="E27">
        <v>14</v>
      </c>
      <c r="F27">
        <v>8</v>
      </c>
      <c r="G27">
        <v>6</v>
      </c>
      <c r="H27">
        <v>10</v>
      </c>
      <c r="I27">
        <v>9</v>
      </c>
      <c r="J27">
        <v>1</v>
      </c>
      <c r="K27">
        <v>11</v>
      </c>
      <c r="L27">
        <v>12</v>
      </c>
      <c r="M27">
        <v>0</v>
      </c>
      <c r="N27">
        <v>2</v>
      </c>
      <c r="O27">
        <v>5</v>
      </c>
      <c r="P27">
        <v>0</v>
      </c>
      <c r="Q27">
        <v>13</v>
      </c>
      <c r="R27">
        <v>4</v>
      </c>
      <c r="S27">
        <v>-1</v>
      </c>
    </row>
    <row r="28" spans="1:19" x14ac:dyDescent="0.2">
      <c r="A28" s="96">
        <v>44287</v>
      </c>
      <c r="B28">
        <v>0</v>
      </c>
      <c r="C28">
        <v>9</v>
      </c>
      <c r="D28">
        <v>2</v>
      </c>
      <c r="E28">
        <v>0</v>
      </c>
      <c r="F28">
        <v>14</v>
      </c>
      <c r="G28">
        <v>6</v>
      </c>
      <c r="H28">
        <v>8</v>
      </c>
      <c r="I28">
        <v>11</v>
      </c>
      <c r="J28">
        <v>7</v>
      </c>
      <c r="K28">
        <v>10</v>
      </c>
      <c r="L28">
        <v>12</v>
      </c>
      <c r="M28">
        <v>1</v>
      </c>
      <c r="N28">
        <v>3</v>
      </c>
      <c r="O28">
        <v>13</v>
      </c>
      <c r="P28">
        <v>-1</v>
      </c>
      <c r="Q28">
        <v>15</v>
      </c>
      <c r="R28">
        <v>5</v>
      </c>
      <c r="S28">
        <v>4</v>
      </c>
    </row>
    <row r="29" spans="1:19" x14ac:dyDescent="0.2">
      <c r="A29" s="96">
        <v>44317</v>
      </c>
      <c r="B29">
        <v>0</v>
      </c>
      <c r="C29">
        <v>8</v>
      </c>
      <c r="D29">
        <v>11</v>
      </c>
      <c r="E29">
        <v>14</v>
      </c>
      <c r="F29">
        <v>6</v>
      </c>
      <c r="G29">
        <v>5</v>
      </c>
      <c r="H29">
        <v>15</v>
      </c>
      <c r="I29">
        <v>9</v>
      </c>
      <c r="J29">
        <v>1</v>
      </c>
      <c r="K29">
        <v>16</v>
      </c>
      <c r="L29">
        <v>13</v>
      </c>
      <c r="M29">
        <v>3</v>
      </c>
      <c r="N29">
        <v>10</v>
      </c>
      <c r="O29">
        <v>12</v>
      </c>
      <c r="P29">
        <v>-1</v>
      </c>
      <c r="Q29">
        <v>7</v>
      </c>
      <c r="R29">
        <v>2</v>
      </c>
      <c r="S29">
        <v>4</v>
      </c>
    </row>
    <row r="30" spans="1:19" x14ac:dyDescent="0.2">
      <c r="A30" s="96">
        <v>44348</v>
      </c>
      <c r="B30">
        <v>0</v>
      </c>
      <c r="C30">
        <v>8</v>
      </c>
      <c r="D30">
        <v>7</v>
      </c>
      <c r="E30">
        <v>10</v>
      </c>
      <c r="F30">
        <v>6</v>
      </c>
      <c r="G30">
        <v>1</v>
      </c>
      <c r="H30">
        <v>15</v>
      </c>
      <c r="I30">
        <v>9</v>
      </c>
      <c r="J30">
        <v>12</v>
      </c>
      <c r="K30">
        <v>11</v>
      </c>
      <c r="L30">
        <v>5</v>
      </c>
      <c r="M30">
        <v>3</v>
      </c>
      <c r="N30">
        <v>4</v>
      </c>
      <c r="O30">
        <v>2</v>
      </c>
      <c r="P30">
        <v>14</v>
      </c>
      <c r="Q30">
        <v>0</v>
      </c>
      <c r="R30">
        <v>13</v>
      </c>
      <c r="S30">
        <v>-1</v>
      </c>
    </row>
    <row r="31" spans="1:19" x14ac:dyDescent="0.2">
      <c r="A31" s="96">
        <v>44378</v>
      </c>
      <c r="B31">
        <v>0</v>
      </c>
      <c r="C31">
        <v>8</v>
      </c>
      <c r="D31">
        <v>14</v>
      </c>
      <c r="E31">
        <v>9</v>
      </c>
      <c r="F31">
        <v>5</v>
      </c>
      <c r="G31">
        <v>7</v>
      </c>
      <c r="H31">
        <v>15</v>
      </c>
      <c r="I31">
        <v>12</v>
      </c>
      <c r="J31">
        <v>11</v>
      </c>
      <c r="K31">
        <v>3</v>
      </c>
      <c r="L31">
        <v>10</v>
      </c>
      <c r="M31">
        <v>4</v>
      </c>
      <c r="N31">
        <v>2</v>
      </c>
      <c r="O31">
        <v>1</v>
      </c>
      <c r="P31">
        <v>13</v>
      </c>
      <c r="Q31">
        <v>-1</v>
      </c>
      <c r="R31">
        <v>6</v>
      </c>
      <c r="S31">
        <v>0</v>
      </c>
    </row>
    <row r="32" spans="1:19" x14ac:dyDescent="0.2">
      <c r="A32" s="96">
        <v>44409</v>
      </c>
      <c r="B32">
        <v>0</v>
      </c>
      <c r="C32">
        <v>5</v>
      </c>
      <c r="D32">
        <v>13</v>
      </c>
      <c r="E32">
        <v>1</v>
      </c>
      <c r="F32">
        <v>2</v>
      </c>
      <c r="G32">
        <v>9</v>
      </c>
      <c r="H32">
        <v>14</v>
      </c>
      <c r="I32">
        <v>11</v>
      </c>
      <c r="J32">
        <v>4</v>
      </c>
      <c r="K32">
        <v>-1</v>
      </c>
      <c r="L32">
        <v>10</v>
      </c>
      <c r="M32">
        <v>6</v>
      </c>
      <c r="N32">
        <v>7</v>
      </c>
      <c r="O32">
        <v>8</v>
      </c>
      <c r="P32">
        <v>12</v>
      </c>
      <c r="Q32">
        <v>0</v>
      </c>
      <c r="R32">
        <v>3</v>
      </c>
      <c r="S32">
        <v>0</v>
      </c>
    </row>
    <row r="33" spans="1:19" x14ac:dyDescent="0.2">
      <c r="A33" s="96">
        <v>44440</v>
      </c>
      <c r="B33">
        <v>0</v>
      </c>
      <c r="C33">
        <v>7</v>
      </c>
      <c r="D33">
        <v>9</v>
      </c>
      <c r="E33">
        <v>2</v>
      </c>
      <c r="F33">
        <v>1</v>
      </c>
      <c r="G33">
        <v>12</v>
      </c>
      <c r="H33">
        <v>11</v>
      </c>
      <c r="I33">
        <v>8</v>
      </c>
      <c r="J33">
        <v>6</v>
      </c>
      <c r="K33">
        <v>4</v>
      </c>
      <c r="L33">
        <v>5</v>
      </c>
      <c r="M33">
        <v>10</v>
      </c>
      <c r="N33">
        <v>0</v>
      </c>
      <c r="O33">
        <v>13</v>
      </c>
      <c r="P33">
        <v>-2</v>
      </c>
      <c r="Q33">
        <v>0</v>
      </c>
      <c r="R33">
        <v>3</v>
      </c>
      <c r="S33">
        <v>-1</v>
      </c>
    </row>
    <row r="34" spans="1:19" x14ac:dyDescent="0.2">
      <c r="A34" s="96">
        <v>44470</v>
      </c>
      <c r="B34">
        <v>14</v>
      </c>
      <c r="C34">
        <v>9</v>
      </c>
      <c r="D34">
        <v>4</v>
      </c>
      <c r="E34">
        <v>3</v>
      </c>
      <c r="F34">
        <v>2</v>
      </c>
      <c r="G34">
        <v>8</v>
      </c>
      <c r="H34">
        <v>13</v>
      </c>
      <c r="I34">
        <v>7</v>
      </c>
      <c r="J34">
        <v>5</v>
      </c>
      <c r="K34">
        <v>-2</v>
      </c>
      <c r="L34">
        <v>0</v>
      </c>
      <c r="M34">
        <v>6</v>
      </c>
      <c r="N34">
        <v>-1</v>
      </c>
      <c r="O34">
        <v>10</v>
      </c>
      <c r="P34">
        <v>12</v>
      </c>
      <c r="Q34">
        <v>11</v>
      </c>
      <c r="R34">
        <v>1</v>
      </c>
      <c r="S34">
        <v>0</v>
      </c>
    </row>
    <row r="35" spans="1:19" x14ac:dyDescent="0.2">
      <c r="A35" s="96">
        <v>44501</v>
      </c>
      <c r="B35">
        <v>10</v>
      </c>
      <c r="C35">
        <v>1</v>
      </c>
      <c r="D35">
        <v>6</v>
      </c>
      <c r="E35">
        <v>4</v>
      </c>
      <c r="F35">
        <v>-1</v>
      </c>
      <c r="G35">
        <v>3</v>
      </c>
      <c r="H35">
        <v>8</v>
      </c>
      <c r="I35">
        <v>7</v>
      </c>
      <c r="J35">
        <v>5</v>
      </c>
      <c r="K35">
        <v>-3</v>
      </c>
      <c r="L35">
        <v>2</v>
      </c>
      <c r="M35">
        <v>0</v>
      </c>
      <c r="N35">
        <v>9</v>
      </c>
      <c r="O35">
        <v>-4</v>
      </c>
      <c r="P35">
        <v>-5</v>
      </c>
      <c r="Q35">
        <v>0</v>
      </c>
      <c r="R35">
        <v>-2</v>
      </c>
      <c r="S35">
        <v>0</v>
      </c>
    </row>
    <row r="36" spans="1:19" x14ac:dyDescent="0.2">
      <c r="A36" s="96">
        <v>44531</v>
      </c>
      <c r="B36">
        <v>0</v>
      </c>
      <c r="C36">
        <v>5</v>
      </c>
      <c r="D36">
        <v>1</v>
      </c>
      <c r="E36">
        <v>11</v>
      </c>
      <c r="F36">
        <v>4</v>
      </c>
      <c r="G36">
        <v>10</v>
      </c>
      <c r="H36">
        <v>12</v>
      </c>
      <c r="I36">
        <v>6</v>
      </c>
      <c r="J36">
        <v>9</v>
      </c>
      <c r="K36">
        <v>0</v>
      </c>
      <c r="L36">
        <v>-1</v>
      </c>
      <c r="M36">
        <v>8</v>
      </c>
      <c r="N36">
        <v>2</v>
      </c>
      <c r="O36">
        <v>7</v>
      </c>
      <c r="P36">
        <v>0</v>
      </c>
      <c r="Q36">
        <v>13</v>
      </c>
      <c r="R36">
        <v>3</v>
      </c>
      <c r="S36">
        <v>-2</v>
      </c>
    </row>
    <row r="37" spans="1:19" x14ac:dyDescent="0.2">
      <c r="A37" s="96">
        <v>44562</v>
      </c>
      <c r="B37">
        <v>11</v>
      </c>
      <c r="C37">
        <v>1</v>
      </c>
      <c r="D37">
        <v>6</v>
      </c>
      <c r="E37">
        <v>5</v>
      </c>
      <c r="F37">
        <v>8</v>
      </c>
      <c r="G37">
        <v>7</v>
      </c>
      <c r="H37">
        <v>10</v>
      </c>
      <c r="I37">
        <v>2</v>
      </c>
      <c r="J37">
        <v>0</v>
      </c>
      <c r="K37">
        <v>0</v>
      </c>
      <c r="L37">
        <v>0</v>
      </c>
      <c r="M37">
        <v>-1</v>
      </c>
      <c r="N37">
        <v>3</v>
      </c>
      <c r="O37">
        <v>9</v>
      </c>
      <c r="P37">
        <v>0</v>
      </c>
      <c r="Q37">
        <v>-2</v>
      </c>
      <c r="R37">
        <v>4</v>
      </c>
      <c r="S37">
        <v>0</v>
      </c>
    </row>
    <row r="38" spans="1:19" x14ac:dyDescent="0.2">
      <c r="A38" s="96">
        <v>44593</v>
      </c>
      <c r="B38">
        <v>13</v>
      </c>
      <c r="C38">
        <v>5</v>
      </c>
      <c r="D38">
        <v>9</v>
      </c>
      <c r="E38">
        <v>7</v>
      </c>
      <c r="F38">
        <v>2</v>
      </c>
      <c r="G38">
        <v>1</v>
      </c>
      <c r="H38">
        <v>0</v>
      </c>
      <c r="I38">
        <v>3</v>
      </c>
      <c r="J38">
        <v>8</v>
      </c>
      <c r="K38">
        <v>-1</v>
      </c>
      <c r="L38">
        <v>12</v>
      </c>
      <c r="M38">
        <v>6</v>
      </c>
      <c r="N38">
        <v>4</v>
      </c>
      <c r="O38">
        <v>0</v>
      </c>
      <c r="P38">
        <v>0</v>
      </c>
      <c r="Q38">
        <v>10</v>
      </c>
      <c r="R38">
        <v>11</v>
      </c>
      <c r="S38">
        <v>0</v>
      </c>
    </row>
    <row r="39" spans="1:19" x14ac:dyDescent="0.2">
      <c r="A39" s="96">
        <v>44621</v>
      </c>
      <c r="B39">
        <v>13</v>
      </c>
      <c r="C39">
        <v>6</v>
      </c>
      <c r="D39">
        <v>3</v>
      </c>
      <c r="E39">
        <v>9</v>
      </c>
      <c r="F39">
        <v>5</v>
      </c>
      <c r="G39">
        <v>12</v>
      </c>
      <c r="H39">
        <v>4</v>
      </c>
      <c r="I39">
        <v>1</v>
      </c>
      <c r="J39">
        <v>11</v>
      </c>
      <c r="K39">
        <v>0</v>
      </c>
      <c r="L39">
        <v>7</v>
      </c>
      <c r="M39">
        <v>-1</v>
      </c>
      <c r="N39">
        <v>2</v>
      </c>
      <c r="O39">
        <v>0</v>
      </c>
      <c r="P39">
        <v>0</v>
      </c>
      <c r="Q39">
        <v>10</v>
      </c>
      <c r="R39">
        <v>8</v>
      </c>
      <c r="S39">
        <v>0</v>
      </c>
    </row>
    <row r="40" spans="1:19" x14ac:dyDescent="0.2">
      <c r="A40" s="96">
        <v>44652</v>
      </c>
      <c r="B40">
        <v>0</v>
      </c>
      <c r="C40">
        <v>2</v>
      </c>
      <c r="D40">
        <v>10</v>
      </c>
      <c r="E40">
        <v>-1</v>
      </c>
      <c r="F40">
        <v>5</v>
      </c>
      <c r="G40">
        <v>8</v>
      </c>
      <c r="H40">
        <v>7</v>
      </c>
      <c r="I40">
        <v>4</v>
      </c>
      <c r="J40">
        <v>3</v>
      </c>
      <c r="K40">
        <v>0</v>
      </c>
      <c r="L40">
        <v>6</v>
      </c>
      <c r="M40">
        <v>0</v>
      </c>
      <c r="N40">
        <v>1</v>
      </c>
      <c r="O40">
        <v>-2</v>
      </c>
      <c r="P40">
        <v>11</v>
      </c>
      <c r="Q40">
        <v>-3</v>
      </c>
      <c r="R40">
        <v>9</v>
      </c>
      <c r="S40">
        <v>0</v>
      </c>
    </row>
    <row r="41" spans="1:19" x14ac:dyDescent="0.2">
      <c r="A41" s="96">
        <v>44682</v>
      </c>
      <c r="B41">
        <v>11</v>
      </c>
      <c r="C41">
        <v>3</v>
      </c>
      <c r="D41">
        <v>10</v>
      </c>
      <c r="E41">
        <v>0</v>
      </c>
      <c r="F41">
        <v>1</v>
      </c>
      <c r="G41">
        <v>8</v>
      </c>
      <c r="H41">
        <v>0</v>
      </c>
      <c r="I41">
        <v>6</v>
      </c>
      <c r="J41">
        <v>5</v>
      </c>
      <c r="K41">
        <v>0</v>
      </c>
      <c r="L41">
        <v>0</v>
      </c>
      <c r="M41">
        <v>7</v>
      </c>
      <c r="N41">
        <v>4</v>
      </c>
      <c r="O41">
        <v>9</v>
      </c>
      <c r="P41">
        <v>0</v>
      </c>
      <c r="Q41">
        <v>0</v>
      </c>
      <c r="R41">
        <v>2</v>
      </c>
      <c r="S41">
        <v>-1</v>
      </c>
    </row>
    <row r="42" spans="1:19" x14ac:dyDescent="0.2">
      <c r="A42" s="96">
        <v>44713</v>
      </c>
      <c r="B42">
        <v>7</v>
      </c>
      <c r="C42">
        <v>-2</v>
      </c>
      <c r="D42">
        <v>2</v>
      </c>
      <c r="E42">
        <v>-3</v>
      </c>
      <c r="F42">
        <v>0</v>
      </c>
      <c r="G42">
        <v>-1</v>
      </c>
      <c r="H42">
        <v>-6</v>
      </c>
      <c r="I42">
        <v>0</v>
      </c>
      <c r="J42">
        <v>1</v>
      </c>
      <c r="K42">
        <v>6</v>
      </c>
      <c r="L42">
        <v>-5</v>
      </c>
      <c r="M42">
        <v>5</v>
      </c>
      <c r="N42">
        <v>3</v>
      </c>
      <c r="O42">
        <v>4</v>
      </c>
      <c r="P42">
        <v>0</v>
      </c>
      <c r="Q42">
        <v>8</v>
      </c>
      <c r="R42">
        <v>-4</v>
      </c>
      <c r="S42">
        <v>-7</v>
      </c>
    </row>
    <row r="43" spans="1:19" x14ac:dyDescent="0.2">
      <c r="A43" s="96">
        <v>44743</v>
      </c>
      <c r="B43">
        <v>0</v>
      </c>
      <c r="C43">
        <v>2</v>
      </c>
      <c r="D43">
        <v>0</v>
      </c>
      <c r="E43">
        <v>0</v>
      </c>
      <c r="F43">
        <v>5</v>
      </c>
      <c r="G43">
        <v>0</v>
      </c>
      <c r="H43">
        <v>6</v>
      </c>
      <c r="I43">
        <v>1</v>
      </c>
      <c r="J43">
        <v>4</v>
      </c>
      <c r="K43">
        <v>0</v>
      </c>
      <c r="L43">
        <v>0</v>
      </c>
      <c r="M43">
        <v>0</v>
      </c>
      <c r="N43">
        <v>3</v>
      </c>
      <c r="O43">
        <v>0</v>
      </c>
      <c r="P43">
        <v>0</v>
      </c>
      <c r="Q43">
        <v>0</v>
      </c>
      <c r="R43">
        <v>0</v>
      </c>
      <c r="S43">
        <v>7</v>
      </c>
    </row>
    <row r="44" spans="1:19" x14ac:dyDescent="0.2">
      <c r="A44" s="96">
        <v>44774</v>
      </c>
      <c r="B44">
        <v>0</v>
      </c>
      <c r="C44">
        <v>-5</v>
      </c>
      <c r="D44">
        <v>5</v>
      </c>
      <c r="E44">
        <v>-6</v>
      </c>
      <c r="F44">
        <v>-4</v>
      </c>
      <c r="G44">
        <v>-3</v>
      </c>
      <c r="H44">
        <v>-7</v>
      </c>
      <c r="I44">
        <v>-2</v>
      </c>
      <c r="J44">
        <v>-1</v>
      </c>
      <c r="K44">
        <v>4</v>
      </c>
      <c r="L44">
        <v>0</v>
      </c>
      <c r="M44">
        <v>0</v>
      </c>
      <c r="N44">
        <v>1</v>
      </c>
      <c r="O44">
        <v>2</v>
      </c>
      <c r="P44">
        <v>0</v>
      </c>
      <c r="Q44">
        <v>6</v>
      </c>
      <c r="R44">
        <v>3</v>
      </c>
      <c r="S44">
        <v>-8</v>
      </c>
    </row>
    <row r="45" spans="1:19" x14ac:dyDescent="0.2">
      <c r="A45" s="96">
        <v>44805</v>
      </c>
      <c r="B45">
        <v>7</v>
      </c>
      <c r="C45">
        <v>4</v>
      </c>
      <c r="D45">
        <v>0</v>
      </c>
      <c r="E45">
        <v>3</v>
      </c>
      <c r="F45">
        <v>5</v>
      </c>
      <c r="G45">
        <v>1</v>
      </c>
      <c r="H45">
        <v>11</v>
      </c>
      <c r="I45">
        <v>0</v>
      </c>
      <c r="J45">
        <v>0</v>
      </c>
      <c r="K45">
        <v>0</v>
      </c>
      <c r="L45">
        <v>6</v>
      </c>
      <c r="M45">
        <v>0</v>
      </c>
      <c r="N45">
        <v>0</v>
      </c>
      <c r="O45">
        <v>2</v>
      </c>
      <c r="P45">
        <v>8</v>
      </c>
      <c r="Q45">
        <v>9</v>
      </c>
      <c r="R45">
        <v>0</v>
      </c>
      <c r="S45">
        <v>10</v>
      </c>
    </row>
    <row r="46" spans="1:19" x14ac:dyDescent="0.2">
      <c r="A46" s="96">
        <v>44835</v>
      </c>
      <c r="B46">
        <v>0</v>
      </c>
      <c r="C46">
        <v>2</v>
      </c>
      <c r="D46">
        <v>0</v>
      </c>
      <c r="E46">
        <v>0</v>
      </c>
      <c r="F46">
        <v>7</v>
      </c>
      <c r="G46">
        <v>4</v>
      </c>
      <c r="H46">
        <v>11</v>
      </c>
      <c r="I46">
        <v>0</v>
      </c>
      <c r="J46">
        <v>1</v>
      </c>
      <c r="K46">
        <v>5</v>
      </c>
      <c r="L46">
        <v>9</v>
      </c>
      <c r="M46">
        <v>0</v>
      </c>
      <c r="N46">
        <v>0</v>
      </c>
      <c r="O46">
        <v>6</v>
      </c>
      <c r="P46">
        <v>10</v>
      </c>
      <c r="Q46">
        <v>8</v>
      </c>
      <c r="R46">
        <v>3</v>
      </c>
      <c r="S46">
        <v>12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S46"/>
  <sheetViews>
    <sheetView zoomScale="160" zoomScaleNormal="160" workbookViewId="0">
      <pane ySplit="1" topLeftCell="A31" activePane="bottomLeft" state="frozen"/>
      <selection pane="bottomLeft" activeCell="I38" sqref="I38"/>
    </sheetView>
  </sheetViews>
  <sheetFormatPr baseColWidth="10" defaultRowHeight="15" x14ac:dyDescent="0.2"/>
  <cols>
    <col min="19" max="19" width="10.33203125" style="90" customWidth="1"/>
  </cols>
  <sheetData>
    <row r="1" spans="1:19" x14ac:dyDescent="0.2">
      <c r="A1" t="s">
        <v>55</v>
      </c>
      <c r="B1" t="s">
        <v>12</v>
      </c>
      <c r="C1" t="s">
        <v>11</v>
      </c>
      <c r="D1" t="s">
        <v>13</v>
      </c>
      <c r="E1" t="s">
        <v>9</v>
      </c>
      <c r="F1" t="s">
        <v>16</v>
      </c>
      <c r="G1" t="s">
        <v>23</v>
      </c>
      <c r="H1" t="s">
        <v>21</v>
      </c>
      <c r="I1" t="s">
        <v>18</v>
      </c>
      <c r="J1" t="s">
        <v>17</v>
      </c>
      <c r="K1" t="s">
        <v>15</v>
      </c>
      <c r="L1" t="s">
        <v>10</v>
      </c>
      <c r="M1" t="s">
        <v>7</v>
      </c>
      <c r="N1" t="s">
        <v>14</v>
      </c>
      <c r="O1" t="s">
        <v>8</v>
      </c>
      <c r="P1" t="s">
        <v>19</v>
      </c>
      <c r="Q1" t="s">
        <v>22</v>
      </c>
      <c r="R1" t="s">
        <v>6</v>
      </c>
      <c r="S1" t="s">
        <v>20</v>
      </c>
    </row>
    <row r="2" spans="1:19" x14ac:dyDescent="0.2">
      <c r="A2" s="96">
        <v>43497</v>
      </c>
      <c r="B2">
        <v>0</v>
      </c>
      <c r="C2">
        <v>1</v>
      </c>
      <c r="D2">
        <v>4</v>
      </c>
      <c r="E2">
        <v>8</v>
      </c>
      <c r="F2">
        <v>7</v>
      </c>
      <c r="G2">
        <v>5</v>
      </c>
      <c r="H2">
        <v>12</v>
      </c>
      <c r="I2">
        <v>-2</v>
      </c>
      <c r="J2">
        <v>3</v>
      </c>
      <c r="K2">
        <v>11</v>
      </c>
      <c r="L2">
        <v>2</v>
      </c>
      <c r="M2">
        <v>10</v>
      </c>
      <c r="N2">
        <v>9</v>
      </c>
      <c r="O2">
        <v>-1</v>
      </c>
      <c r="P2">
        <v>6</v>
      </c>
      <c r="Q2">
        <v>0</v>
      </c>
      <c r="R2">
        <v>-4</v>
      </c>
      <c r="S2">
        <v>-3</v>
      </c>
    </row>
    <row r="3" spans="1:19" x14ac:dyDescent="0.2">
      <c r="A3" s="96">
        <v>43525</v>
      </c>
      <c r="B3">
        <v>-4</v>
      </c>
      <c r="C3">
        <v>-2</v>
      </c>
      <c r="D3">
        <v>-3</v>
      </c>
      <c r="E3">
        <v>5</v>
      </c>
      <c r="F3">
        <v>2</v>
      </c>
      <c r="G3">
        <v>0</v>
      </c>
      <c r="H3">
        <v>8</v>
      </c>
      <c r="I3">
        <v>0</v>
      </c>
      <c r="J3">
        <v>0</v>
      </c>
      <c r="K3">
        <v>3</v>
      </c>
      <c r="L3">
        <v>9</v>
      </c>
      <c r="M3">
        <v>-1</v>
      </c>
      <c r="N3">
        <v>4</v>
      </c>
      <c r="O3">
        <v>0</v>
      </c>
      <c r="P3">
        <v>1</v>
      </c>
      <c r="Q3">
        <v>0</v>
      </c>
      <c r="R3">
        <v>6</v>
      </c>
      <c r="S3">
        <v>7</v>
      </c>
    </row>
    <row r="4" spans="1:19" x14ac:dyDescent="0.2">
      <c r="A4" s="96">
        <v>43556</v>
      </c>
      <c r="B4">
        <v>-3</v>
      </c>
      <c r="C4">
        <v>6</v>
      </c>
      <c r="D4">
        <v>5</v>
      </c>
      <c r="E4">
        <v>2</v>
      </c>
      <c r="F4">
        <v>0</v>
      </c>
      <c r="G4">
        <v>-2</v>
      </c>
      <c r="H4">
        <v>11</v>
      </c>
      <c r="I4">
        <v>8</v>
      </c>
      <c r="J4">
        <v>-1</v>
      </c>
      <c r="K4">
        <v>7</v>
      </c>
      <c r="L4">
        <v>4</v>
      </c>
      <c r="M4">
        <v>3</v>
      </c>
      <c r="N4">
        <v>13</v>
      </c>
      <c r="O4">
        <v>1</v>
      </c>
      <c r="P4">
        <v>9</v>
      </c>
      <c r="Q4">
        <v>0</v>
      </c>
      <c r="R4">
        <v>10</v>
      </c>
      <c r="S4">
        <v>12</v>
      </c>
    </row>
    <row r="5" spans="1:19" x14ac:dyDescent="0.2">
      <c r="A5" s="96">
        <v>43586</v>
      </c>
      <c r="B5">
        <v>-4</v>
      </c>
      <c r="C5">
        <v>0</v>
      </c>
      <c r="D5">
        <v>-1</v>
      </c>
      <c r="E5">
        <v>4</v>
      </c>
      <c r="F5">
        <v>-3</v>
      </c>
      <c r="G5">
        <v>-2</v>
      </c>
      <c r="H5">
        <v>10</v>
      </c>
      <c r="I5">
        <v>11</v>
      </c>
      <c r="J5">
        <v>1</v>
      </c>
      <c r="K5">
        <v>7</v>
      </c>
      <c r="L5">
        <v>3</v>
      </c>
      <c r="M5">
        <v>9</v>
      </c>
      <c r="N5">
        <v>6</v>
      </c>
      <c r="O5">
        <v>8</v>
      </c>
      <c r="P5">
        <v>2</v>
      </c>
      <c r="Q5">
        <v>0</v>
      </c>
      <c r="R5">
        <v>0</v>
      </c>
      <c r="S5">
        <v>5</v>
      </c>
    </row>
    <row r="6" spans="1:19" x14ac:dyDescent="0.2">
      <c r="A6" s="96">
        <v>43617</v>
      </c>
      <c r="B6">
        <v>-5</v>
      </c>
      <c r="C6">
        <v>1</v>
      </c>
      <c r="D6">
        <v>3</v>
      </c>
      <c r="E6">
        <v>4</v>
      </c>
      <c r="F6">
        <v>9</v>
      </c>
      <c r="G6">
        <v>-3</v>
      </c>
      <c r="H6">
        <v>10</v>
      </c>
      <c r="I6">
        <v>12</v>
      </c>
      <c r="J6">
        <v>-4</v>
      </c>
      <c r="K6">
        <v>6</v>
      </c>
      <c r="L6">
        <v>7</v>
      </c>
      <c r="M6">
        <v>2</v>
      </c>
      <c r="N6">
        <v>5</v>
      </c>
      <c r="O6">
        <v>-1</v>
      </c>
      <c r="P6">
        <v>-2</v>
      </c>
      <c r="Q6">
        <v>13</v>
      </c>
      <c r="R6">
        <v>11</v>
      </c>
      <c r="S6">
        <v>8</v>
      </c>
    </row>
    <row r="7" spans="1:19" x14ac:dyDescent="0.2">
      <c r="A7" s="96">
        <v>43647</v>
      </c>
      <c r="B7">
        <v>-10</v>
      </c>
      <c r="C7">
        <v>-2</v>
      </c>
      <c r="D7">
        <v>-9</v>
      </c>
      <c r="E7">
        <v>1</v>
      </c>
      <c r="F7">
        <v>-5</v>
      </c>
      <c r="G7">
        <v>3</v>
      </c>
      <c r="H7">
        <v>7</v>
      </c>
      <c r="I7">
        <v>6</v>
      </c>
      <c r="J7">
        <v>-6</v>
      </c>
      <c r="K7">
        <v>2</v>
      </c>
      <c r="L7">
        <v>5</v>
      </c>
      <c r="M7">
        <v>-3</v>
      </c>
      <c r="N7">
        <v>-8</v>
      </c>
      <c r="O7">
        <v>-1</v>
      </c>
      <c r="P7">
        <v>-4</v>
      </c>
      <c r="Q7">
        <v>8</v>
      </c>
      <c r="R7">
        <v>4</v>
      </c>
      <c r="S7">
        <v>-7</v>
      </c>
    </row>
    <row r="8" spans="1:19" x14ac:dyDescent="0.2">
      <c r="A8" s="96">
        <v>43678</v>
      </c>
      <c r="B8">
        <v>-9</v>
      </c>
      <c r="C8">
        <v>-1</v>
      </c>
      <c r="D8">
        <v>-8</v>
      </c>
      <c r="E8">
        <v>0</v>
      </c>
      <c r="F8">
        <v>-7</v>
      </c>
      <c r="G8">
        <v>-5</v>
      </c>
      <c r="H8">
        <v>0</v>
      </c>
      <c r="I8">
        <v>0</v>
      </c>
      <c r="J8">
        <v>-6</v>
      </c>
      <c r="K8">
        <v>1</v>
      </c>
      <c r="L8">
        <v>3</v>
      </c>
      <c r="M8">
        <v>0</v>
      </c>
      <c r="N8">
        <v>-4</v>
      </c>
      <c r="O8">
        <v>-3</v>
      </c>
      <c r="P8">
        <v>-2</v>
      </c>
      <c r="Q8">
        <v>0</v>
      </c>
      <c r="R8">
        <v>4</v>
      </c>
      <c r="S8">
        <v>2</v>
      </c>
    </row>
    <row r="9" spans="1:19" x14ac:dyDescent="0.2">
      <c r="A9" s="96">
        <v>43678.000001157408</v>
      </c>
      <c r="B9">
        <v>-11</v>
      </c>
      <c r="C9">
        <v>-4</v>
      </c>
      <c r="D9">
        <v>-5</v>
      </c>
      <c r="E9">
        <v>2</v>
      </c>
      <c r="F9">
        <v>-8</v>
      </c>
      <c r="G9">
        <v>-6</v>
      </c>
      <c r="H9">
        <v>0</v>
      </c>
      <c r="I9">
        <v>0</v>
      </c>
      <c r="J9">
        <v>0</v>
      </c>
      <c r="K9">
        <v>3</v>
      </c>
      <c r="L9">
        <v>0</v>
      </c>
      <c r="M9">
        <v>1</v>
      </c>
      <c r="N9">
        <v>-2</v>
      </c>
      <c r="O9">
        <v>-3</v>
      </c>
      <c r="P9">
        <v>-1</v>
      </c>
      <c r="Q9">
        <v>-10</v>
      </c>
      <c r="R9">
        <v>-9</v>
      </c>
      <c r="S9">
        <v>-7</v>
      </c>
    </row>
    <row r="10" spans="1:19" x14ac:dyDescent="0.2">
      <c r="A10" s="96">
        <v>43739</v>
      </c>
      <c r="B10">
        <v>-9</v>
      </c>
      <c r="C10">
        <v>-5</v>
      </c>
      <c r="D10">
        <v>4</v>
      </c>
      <c r="E10">
        <v>0</v>
      </c>
      <c r="F10">
        <v>-8</v>
      </c>
      <c r="G10">
        <v>-10</v>
      </c>
      <c r="H10">
        <v>6</v>
      </c>
      <c r="I10">
        <v>5</v>
      </c>
      <c r="J10">
        <v>-3</v>
      </c>
      <c r="K10">
        <v>-2</v>
      </c>
      <c r="L10">
        <v>3</v>
      </c>
      <c r="M10">
        <v>-1</v>
      </c>
      <c r="N10">
        <v>2</v>
      </c>
      <c r="O10">
        <v>-4</v>
      </c>
      <c r="P10">
        <v>1</v>
      </c>
      <c r="Q10">
        <v>-6</v>
      </c>
      <c r="R10">
        <v>-11</v>
      </c>
      <c r="S10">
        <v>-7</v>
      </c>
    </row>
    <row r="11" spans="1:19" x14ac:dyDescent="0.2">
      <c r="A11" s="96">
        <v>43770</v>
      </c>
      <c r="B11">
        <v>7</v>
      </c>
      <c r="C11">
        <v>-1</v>
      </c>
      <c r="D11">
        <v>6</v>
      </c>
      <c r="E11">
        <v>-2</v>
      </c>
      <c r="F11">
        <v>4</v>
      </c>
      <c r="G11">
        <v>-8</v>
      </c>
      <c r="H11">
        <v>-9</v>
      </c>
      <c r="I11">
        <v>-6</v>
      </c>
      <c r="J11">
        <v>-3</v>
      </c>
      <c r="K11">
        <v>1</v>
      </c>
      <c r="L11">
        <v>5</v>
      </c>
      <c r="M11">
        <v>2</v>
      </c>
      <c r="N11">
        <v>3</v>
      </c>
      <c r="O11">
        <v>-5</v>
      </c>
      <c r="P11">
        <v>-4</v>
      </c>
      <c r="Q11">
        <v>-7</v>
      </c>
      <c r="R11">
        <v>-10</v>
      </c>
      <c r="S11">
        <v>-11</v>
      </c>
    </row>
    <row r="12" spans="1:19" x14ac:dyDescent="0.2">
      <c r="A12" s="96">
        <v>43800</v>
      </c>
      <c r="B12">
        <v>-14</v>
      </c>
      <c r="C12">
        <v>1</v>
      </c>
      <c r="D12">
        <v>-8</v>
      </c>
      <c r="E12">
        <v>-1</v>
      </c>
      <c r="F12">
        <v>-6</v>
      </c>
      <c r="G12">
        <v>-2</v>
      </c>
      <c r="H12">
        <v>-11</v>
      </c>
      <c r="I12">
        <v>-4</v>
      </c>
      <c r="J12">
        <v>-10</v>
      </c>
      <c r="K12">
        <v>-5</v>
      </c>
      <c r="L12">
        <v>2</v>
      </c>
      <c r="M12">
        <v>3</v>
      </c>
      <c r="N12">
        <v>-3</v>
      </c>
      <c r="O12">
        <v>0</v>
      </c>
      <c r="P12">
        <v>-7</v>
      </c>
      <c r="Q12">
        <v>-13</v>
      </c>
      <c r="R12">
        <v>-9</v>
      </c>
      <c r="S12">
        <v>-12</v>
      </c>
    </row>
    <row r="13" spans="1:19" x14ac:dyDescent="0.2">
      <c r="A13" s="96">
        <v>43831</v>
      </c>
      <c r="B13">
        <v>-7</v>
      </c>
      <c r="C13">
        <v>-1</v>
      </c>
      <c r="D13">
        <v>0</v>
      </c>
      <c r="E13">
        <v>3</v>
      </c>
      <c r="F13">
        <v>4</v>
      </c>
      <c r="G13">
        <v>0</v>
      </c>
      <c r="H13">
        <v>-6</v>
      </c>
      <c r="I13">
        <v>7</v>
      </c>
      <c r="J13">
        <v>-4</v>
      </c>
      <c r="K13">
        <v>1</v>
      </c>
      <c r="L13">
        <v>5</v>
      </c>
      <c r="M13">
        <v>-3</v>
      </c>
      <c r="N13">
        <v>-5</v>
      </c>
      <c r="O13">
        <v>-2</v>
      </c>
      <c r="P13">
        <v>2</v>
      </c>
      <c r="Q13">
        <v>6</v>
      </c>
      <c r="R13">
        <v>0</v>
      </c>
      <c r="S13">
        <v>0</v>
      </c>
    </row>
    <row r="14" spans="1:19" x14ac:dyDescent="0.2">
      <c r="A14" s="96">
        <v>43862</v>
      </c>
      <c r="B14">
        <v>-3</v>
      </c>
      <c r="C14">
        <v>3</v>
      </c>
      <c r="D14">
        <v>11</v>
      </c>
      <c r="E14">
        <v>0</v>
      </c>
      <c r="F14">
        <v>0</v>
      </c>
      <c r="G14">
        <v>7</v>
      </c>
      <c r="H14">
        <v>10</v>
      </c>
      <c r="I14">
        <v>9</v>
      </c>
      <c r="J14">
        <v>-1</v>
      </c>
      <c r="K14">
        <v>0</v>
      </c>
      <c r="L14">
        <v>1</v>
      </c>
      <c r="M14">
        <v>5</v>
      </c>
      <c r="N14">
        <v>2</v>
      </c>
      <c r="O14">
        <v>8</v>
      </c>
      <c r="P14">
        <v>4</v>
      </c>
      <c r="Q14">
        <v>12</v>
      </c>
      <c r="R14">
        <v>6</v>
      </c>
      <c r="S14">
        <v>-2</v>
      </c>
    </row>
    <row r="15" spans="1:19" x14ac:dyDescent="0.2">
      <c r="A15" s="96">
        <v>43891</v>
      </c>
      <c r="B15">
        <v>5</v>
      </c>
      <c r="C15">
        <v>-1</v>
      </c>
      <c r="D15">
        <v>0</v>
      </c>
      <c r="E15">
        <v>-2</v>
      </c>
      <c r="F15">
        <v>0</v>
      </c>
      <c r="G15">
        <v>4</v>
      </c>
      <c r="H15">
        <v>6</v>
      </c>
      <c r="I15">
        <v>0</v>
      </c>
      <c r="J15">
        <v>-5</v>
      </c>
      <c r="K15">
        <v>2</v>
      </c>
      <c r="L15">
        <v>3</v>
      </c>
      <c r="M15">
        <v>0</v>
      </c>
      <c r="N15">
        <v>1</v>
      </c>
      <c r="O15">
        <v>0</v>
      </c>
      <c r="P15">
        <v>-3</v>
      </c>
      <c r="Q15">
        <v>7</v>
      </c>
      <c r="R15">
        <v>-4</v>
      </c>
      <c r="S15">
        <v>0</v>
      </c>
    </row>
    <row r="16" spans="1:19" x14ac:dyDescent="0.2">
      <c r="A16" s="96">
        <v>43922</v>
      </c>
      <c r="B16">
        <v>0</v>
      </c>
      <c r="C16">
        <v>-8</v>
      </c>
      <c r="D16">
        <v>2</v>
      </c>
      <c r="E16">
        <v>-3</v>
      </c>
      <c r="F16">
        <v>-5</v>
      </c>
      <c r="G16">
        <v>-1</v>
      </c>
      <c r="H16">
        <v>-13</v>
      </c>
      <c r="I16">
        <v>-12</v>
      </c>
      <c r="J16">
        <v>-11</v>
      </c>
      <c r="K16">
        <v>-2</v>
      </c>
      <c r="L16">
        <v>1</v>
      </c>
      <c r="M16">
        <v>-6</v>
      </c>
      <c r="N16">
        <v>-4</v>
      </c>
      <c r="O16">
        <v>-10</v>
      </c>
      <c r="P16">
        <v>-9</v>
      </c>
      <c r="Q16">
        <v>0</v>
      </c>
      <c r="R16">
        <v>-14</v>
      </c>
      <c r="S16">
        <v>-7</v>
      </c>
    </row>
    <row r="17" spans="1:19" x14ac:dyDescent="0.2">
      <c r="A17" s="96">
        <v>43952</v>
      </c>
      <c r="B17">
        <v>0</v>
      </c>
      <c r="C17">
        <v>-7</v>
      </c>
      <c r="D17">
        <v>1</v>
      </c>
      <c r="E17">
        <v>-2</v>
      </c>
      <c r="F17">
        <v>-8</v>
      </c>
      <c r="G17">
        <v>-9</v>
      </c>
      <c r="H17">
        <v>-11</v>
      </c>
      <c r="I17">
        <v>4</v>
      </c>
      <c r="J17">
        <v>-6</v>
      </c>
      <c r="K17">
        <v>-4</v>
      </c>
      <c r="L17">
        <v>2</v>
      </c>
      <c r="M17">
        <v>-10</v>
      </c>
      <c r="N17">
        <v>-1</v>
      </c>
      <c r="O17">
        <v>-3</v>
      </c>
      <c r="P17">
        <v>-5</v>
      </c>
      <c r="Q17">
        <v>3</v>
      </c>
      <c r="R17">
        <v>0</v>
      </c>
      <c r="S17">
        <v>0</v>
      </c>
    </row>
    <row r="18" spans="1:19" x14ac:dyDescent="0.2">
      <c r="A18" s="96">
        <v>43952.000001157408</v>
      </c>
      <c r="B18">
        <v>0</v>
      </c>
      <c r="C18">
        <v>3</v>
      </c>
      <c r="D18">
        <v>4</v>
      </c>
      <c r="E18">
        <v>5</v>
      </c>
      <c r="F18">
        <v>9</v>
      </c>
      <c r="G18">
        <v>-3</v>
      </c>
      <c r="H18">
        <v>10</v>
      </c>
      <c r="I18">
        <v>12</v>
      </c>
      <c r="J18">
        <v>-2</v>
      </c>
      <c r="K18">
        <v>6</v>
      </c>
      <c r="L18">
        <v>7</v>
      </c>
      <c r="M18">
        <v>1</v>
      </c>
      <c r="N18">
        <v>2</v>
      </c>
      <c r="O18">
        <v>8</v>
      </c>
      <c r="P18">
        <v>-1</v>
      </c>
      <c r="Q18">
        <v>11</v>
      </c>
      <c r="R18">
        <v>13</v>
      </c>
      <c r="S18">
        <v>0</v>
      </c>
    </row>
    <row r="19" spans="1:19" x14ac:dyDescent="0.2">
      <c r="A19" s="96">
        <v>44013</v>
      </c>
      <c r="B19">
        <v>0</v>
      </c>
      <c r="C19">
        <v>3</v>
      </c>
      <c r="D19">
        <v>4</v>
      </c>
      <c r="E19">
        <v>7</v>
      </c>
      <c r="F19">
        <v>0</v>
      </c>
      <c r="G19">
        <v>16</v>
      </c>
      <c r="H19">
        <v>12</v>
      </c>
      <c r="I19">
        <v>13</v>
      </c>
      <c r="J19">
        <v>2</v>
      </c>
      <c r="K19">
        <v>10</v>
      </c>
      <c r="L19">
        <v>8</v>
      </c>
      <c r="M19">
        <v>1</v>
      </c>
      <c r="N19">
        <v>9</v>
      </c>
      <c r="O19">
        <v>11</v>
      </c>
      <c r="P19">
        <v>5</v>
      </c>
      <c r="Q19">
        <v>15</v>
      </c>
      <c r="R19">
        <v>14</v>
      </c>
      <c r="S19">
        <v>6</v>
      </c>
    </row>
    <row r="20" spans="1:19" x14ac:dyDescent="0.2">
      <c r="A20" s="96">
        <v>44044</v>
      </c>
      <c r="B20">
        <v>0</v>
      </c>
      <c r="C20">
        <v>8</v>
      </c>
      <c r="D20">
        <v>1</v>
      </c>
      <c r="E20">
        <v>2</v>
      </c>
      <c r="F20">
        <v>5</v>
      </c>
      <c r="G20">
        <v>14</v>
      </c>
      <c r="H20">
        <v>-1</v>
      </c>
      <c r="I20">
        <v>0</v>
      </c>
      <c r="J20">
        <v>10</v>
      </c>
      <c r="K20">
        <v>13</v>
      </c>
      <c r="L20">
        <v>7</v>
      </c>
      <c r="M20">
        <v>3</v>
      </c>
      <c r="N20">
        <v>4</v>
      </c>
      <c r="O20">
        <v>12</v>
      </c>
      <c r="P20">
        <v>6</v>
      </c>
      <c r="Q20">
        <v>15</v>
      </c>
      <c r="R20">
        <v>9</v>
      </c>
      <c r="S20">
        <v>11</v>
      </c>
    </row>
    <row r="21" spans="1:19" x14ac:dyDescent="0.2">
      <c r="A21" s="96">
        <v>44075</v>
      </c>
      <c r="B21">
        <v>-3</v>
      </c>
      <c r="C21">
        <v>10</v>
      </c>
      <c r="D21">
        <v>11</v>
      </c>
      <c r="E21">
        <v>3</v>
      </c>
      <c r="F21">
        <v>-1</v>
      </c>
      <c r="G21">
        <v>5</v>
      </c>
      <c r="H21">
        <v>0</v>
      </c>
      <c r="I21">
        <v>12</v>
      </c>
      <c r="J21">
        <v>6</v>
      </c>
      <c r="K21">
        <v>9</v>
      </c>
      <c r="L21">
        <v>4</v>
      </c>
      <c r="M21">
        <v>1</v>
      </c>
      <c r="N21">
        <v>13</v>
      </c>
      <c r="O21">
        <v>2</v>
      </c>
      <c r="P21">
        <v>8</v>
      </c>
      <c r="Q21">
        <v>14</v>
      </c>
      <c r="R21">
        <v>-2</v>
      </c>
      <c r="S21">
        <v>7</v>
      </c>
    </row>
    <row r="22" spans="1:19" x14ac:dyDescent="0.2">
      <c r="A22" s="96">
        <v>44105</v>
      </c>
      <c r="B22">
        <v>0</v>
      </c>
      <c r="C22">
        <v>6</v>
      </c>
      <c r="D22">
        <v>5</v>
      </c>
      <c r="E22">
        <v>1</v>
      </c>
      <c r="F22">
        <v>0</v>
      </c>
      <c r="G22">
        <v>8</v>
      </c>
      <c r="H22">
        <v>0</v>
      </c>
      <c r="I22">
        <v>0</v>
      </c>
      <c r="J22">
        <v>4</v>
      </c>
      <c r="K22">
        <v>3</v>
      </c>
      <c r="L22">
        <v>7</v>
      </c>
      <c r="M22">
        <v>0</v>
      </c>
      <c r="N22">
        <v>2</v>
      </c>
      <c r="O22">
        <v>9</v>
      </c>
      <c r="P22">
        <v>10</v>
      </c>
      <c r="Q22">
        <v>0</v>
      </c>
      <c r="R22">
        <v>-1</v>
      </c>
      <c r="S22">
        <v>11</v>
      </c>
    </row>
    <row r="23" spans="1:19" x14ac:dyDescent="0.2">
      <c r="A23" s="96">
        <v>44136</v>
      </c>
      <c r="B23">
        <v>14</v>
      </c>
      <c r="C23">
        <v>5</v>
      </c>
      <c r="D23">
        <v>11</v>
      </c>
      <c r="E23">
        <v>3</v>
      </c>
      <c r="F23">
        <v>-1</v>
      </c>
      <c r="G23">
        <v>8</v>
      </c>
      <c r="H23">
        <v>0</v>
      </c>
      <c r="I23">
        <v>0</v>
      </c>
      <c r="J23">
        <v>2</v>
      </c>
      <c r="K23">
        <v>4</v>
      </c>
      <c r="L23">
        <v>1</v>
      </c>
      <c r="M23">
        <v>0</v>
      </c>
      <c r="N23">
        <v>10</v>
      </c>
      <c r="O23">
        <v>7</v>
      </c>
      <c r="P23">
        <v>9</v>
      </c>
      <c r="Q23">
        <v>12</v>
      </c>
      <c r="R23">
        <v>13</v>
      </c>
      <c r="S23">
        <v>6</v>
      </c>
    </row>
    <row r="24" spans="1:19" x14ac:dyDescent="0.2">
      <c r="A24" s="96">
        <v>44166</v>
      </c>
      <c r="B24">
        <v>13</v>
      </c>
      <c r="C24">
        <v>4</v>
      </c>
      <c r="D24">
        <v>0</v>
      </c>
      <c r="E24">
        <v>7</v>
      </c>
      <c r="F24">
        <v>5</v>
      </c>
      <c r="G24">
        <v>8</v>
      </c>
      <c r="H24">
        <v>0</v>
      </c>
      <c r="I24">
        <v>10</v>
      </c>
      <c r="J24">
        <v>3</v>
      </c>
      <c r="K24">
        <v>1</v>
      </c>
      <c r="L24">
        <v>0</v>
      </c>
      <c r="M24">
        <v>-1</v>
      </c>
      <c r="N24">
        <v>2</v>
      </c>
      <c r="O24">
        <v>6</v>
      </c>
      <c r="P24">
        <v>9</v>
      </c>
      <c r="Q24">
        <v>11</v>
      </c>
      <c r="R24">
        <v>0</v>
      </c>
      <c r="S24">
        <v>-2</v>
      </c>
    </row>
    <row r="25" spans="1:19" x14ac:dyDescent="0.2">
      <c r="A25" s="96">
        <v>44197</v>
      </c>
      <c r="B25">
        <v>0</v>
      </c>
      <c r="C25">
        <v>12</v>
      </c>
      <c r="D25">
        <v>2</v>
      </c>
      <c r="E25">
        <v>1</v>
      </c>
      <c r="F25">
        <v>0</v>
      </c>
      <c r="G25">
        <v>11</v>
      </c>
      <c r="H25">
        <v>-2</v>
      </c>
      <c r="I25">
        <v>0</v>
      </c>
      <c r="J25">
        <v>7</v>
      </c>
      <c r="K25">
        <v>8</v>
      </c>
      <c r="L25">
        <v>5</v>
      </c>
      <c r="M25">
        <v>4</v>
      </c>
      <c r="N25">
        <v>9</v>
      </c>
      <c r="O25">
        <v>3</v>
      </c>
      <c r="P25">
        <v>6</v>
      </c>
      <c r="Q25">
        <v>10</v>
      </c>
      <c r="R25">
        <v>-1</v>
      </c>
      <c r="S25">
        <v>0</v>
      </c>
    </row>
    <row r="26" spans="1:19" x14ac:dyDescent="0.2">
      <c r="A26" s="96">
        <v>44228</v>
      </c>
      <c r="B26">
        <v>0</v>
      </c>
      <c r="C26">
        <v>10</v>
      </c>
      <c r="D26">
        <v>14</v>
      </c>
      <c r="E26">
        <v>2</v>
      </c>
      <c r="F26">
        <v>0</v>
      </c>
      <c r="G26">
        <v>12</v>
      </c>
      <c r="H26">
        <v>-2</v>
      </c>
      <c r="I26">
        <v>3</v>
      </c>
      <c r="J26">
        <v>6</v>
      </c>
      <c r="K26">
        <v>9</v>
      </c>
      <c r="L26">
        <v>4</v>
      </c>
      <c r="M26">
        <v>1</v>
      </c>
      <c r="N26">
        <v>11</v>
      </c>
      <c r="O26">
        <v>5</v>
      </c>
      <c r="P26">
        <v>8</v>
      </c>
      <c r="Q26">
        <v>7</v>
      </c>
      <c r="R26">
        <v>13</v>
      </c>
      <c r="S26">
        <v>-1</v>
      </c>
    </row>
    <row r="27" spans="1:19" x14ac:dyDescent="0.2">
      <c r="A27" s="96">
        <v>44256</v>
      </c>
      <c r="B27">
        <v>0</v>
      </c>
      <c r="C27">
        <v>11</v>
      </c>
      <c r="D27">
        <v>0</v>
      </c>
      <c r="E27">
        <v>10</v>
      </c>
      <c r="F27">
        <v>12</v>
      </c>
      <c r="G27">
        <v>9</v>
      </c>
      <c r="H27">
        <v>0</v>
      </c>
      <c r="I27">
        <v>6</v>
      </c>
      <c r="J27">
        <v>5</v>
      </c>
      <c r="K27">
        <v>4</v>
      </c>
      <c r="L27">
        <v>8</v>
      </c>
      <c r="M27">
        <v>2</v>
      </c>
      <c r="N27">
        <v>13</v>
      </c>
      <c r="O27">
        <v>1</v>
      </c>
      <c r="P27">
        <v>7</v>
      </c>
      <c r="Q27">
        <v>0</v>
      </c>
      <c r="R27">
        <v>14</v>
      </c>
      <c r="S27">
        <v>3</v>
      </c>
    </row>
    <row r="28" spans="1:19" x14ac:dyDescent="0.2">
      <c r="A28" s="96">
        <v>44287</v>
      </c>
      <c r="B28">
        <v>0</v>
      </c>
      <c r="C28">
        <v>12</v>
      </c>
      <c r="D28">
        <v>-1</v>
      </c>
      <c r="E28">
        <v>3</v>
      </c>
      <c r="F28">
        <v>11</v>
      </c>
      <c r="G28">
        <v>13</v>
      </c>
      <c r="H28">
        <v>-2</v>
      </c>
      <c r="I28">
        <v>8</v>
      </c>
      <c r="J28">
        <v>0</v>
      </c>
      <c r="K28">
        <v>5</v>
      </c>
      <c r="L28">
        <v>6</v>
      </c>
      <c r="M28">
        <v>10</v>
      </c>
      <c r="N28">
        <v>14</v>
      </c>
      <c r="O28">
        <v>7</v>
      </c>
      <c r="P28">
        <v>9</v>
      </c>
      <c r="Q28">
        <v>4</v>
      </c>
      <c r="R28">
        <v>2</v>
      </c>
      <c r="S28">
        <v>1</v>
      </c>
    </row>
    <row r="29" spans="1:19" x14ac:dyDescent="0.2">
      <c r="A29" s="96">
        <v>44317</v>
      </c>
      <c r="B29">
        <v>0</v>
      </c>
      <c r="C29">
        <v>9</v>
      </c>
      <c r="D29">
        <v>-1</v>
      </c>
      <c r="E29">
        <v>6</v>
      </c>
      <c r="F29">
        <v>0</v>
      </c>
      <c r="G29">
        <v>10</v>
      </c>
      <c r="H29">
        <v>-2</v>
      </c>
      <c r="I29">
        <v>12</v>
      </c>
      <c r="J29">
        <v>2</v>
      </c>
      <c r="K29">
        <v>5</v>
      </c>
      <c r="L29">
        <v>4</v>
      </c>
      <c r="M29">
        <v>3</v>
      </c>
      <c r="N29">
        <v>1</v>
      </c>
      <c r="O29">
        <v>11</v>
      </c>
      <c r="P29">
        <v>7</v>
      </c>
      <c r="Q29">
        <v>8</v>
      </c>
      <c r="R29">
        <v>0</v>
      </c>
      <c r="S29">
        <v>13</v>
      </c>
    </row>
    <row r="30" spans="1:19" x14ac:dyDescent="0.2">
      <c r="A30" s="96">
        <v>44348</v>
      </c>
      <c r="B30">
        <v>0</v>
      </c>
      <c r="C30">
        <v>11</v>
      </c>
      <c r="D30">
        <v>0</v>
      </c>
      <c r="E30">
        <v>7</v>
      </c>
      <c r="F30">
        <v>14</v>
      </c>
      <c r="G30">
        <v>9</v>
      </c>
      <c r="H30">
        <v>-1</v>
      </c>
      <c r="I30">
        <v>6</v>
      </c>
      <c r="J30">
        <v>3</v>
      </c>
      <c r="K30">
        <v>10</v>
      </c>
      <c r="L30">
        <v>1</v>
      </c>
      <c r="M30">
        <v>2</v>
      </c>
      <c r="N30">
        <v>13</v>
      </c>
      <c r="O30">
        <v>4</v>
      </c>
      <c r="P30">
        <v>5</v>
      </c>
      <c r="Q30">
        <v>8</v>
      </c>
      <c r="R30">
        <v>0</v>
      </c>
      <c r="S30">
        <v>12</v>
      </c>
    </row>
    <row r="31" spans="1:19" x14ac:dyDescent="0.2">
      <c r="A31" s="96">
        <v>44378</v>
      </c>
      <c r="B31">
        <v>0</v>
      </c>
      <c r="C31">
        <v>2</v>
      </c>
      <c r="D31">
        <v>6</v>
      </c>
      <c r="E31">
        <v>9</v>
      </c>
      <c r="F31">
        <v>10</v>
      </c>
      <c r="G31">
        <v>12</v>
      </c>
      <c r="H31">
        <v>16</v>
      </c>
      <c r="I31">
        <v>13</v>
      </c>
      <c r="J31">
        <v>7</v>
      </c>
      <c r="K31">
        <v>15</v>
      </c>
      <c r="L31">
        <v>4</v>
      </c>
      <c r="M31">
        <v>11</v>
      </c>
      <c r="N31">
        <v>5</v>
      </c>
      <c r="O31">
        <v>1</v>
      </c>
      <c r="P31">
        <v>3</v>
      </c>
      <c r="Q31">
        <v>14</v>
      </c>
      <c r="R31">
        <v>-1</v>
      </c>
      <c r="S31">
        <v>8</v>
      </c>
    </row>
    <row r="32" spans="1:19" x14ac:dyDescent="0.2">
      <c r="A32" s="96">
        <v>44409</v>
      </c>
      <c r="B32">
        <v>0</v>
      </c>
      <c r="C32">
        <v>6</v>
      </c>
      <c r="D32">
        <v>-2</v>
      </c>
      <c r="E32">
        <v>10</v>
      </c>
      <c r="F32">
        <v>7</v>
      </c>
      <c r="G32">
        <v>4</v>
      </c>
      <c r="H32">
        <v>11</v>
      </c>
      <c r="I32">
        <v>13</v>
      </c>
      <c r="J32">
        <v>1</v>
      </c>
      <c r="K32">
        <v>8</v>
      </c>
      <c r="L32">
        <v>3</v>
      </c>
      <c r="M32">
        <v>2</v>
      </c>
      <c r="N32">
        <v>9</v>
      </c>
      <c r="O32">
        <v>-1</v>
      </c>
      <c r="P32">
        <v>5</v>
      </c>
      <c r="Q32">
        <v>12</v>
      </c>
      <c r="R32">
        <v>-4</v>
      </c>
      <c r="S32">
        <v>-3</v>
      </c>
    </row>
    <row r="33" spans="1:19" x14ac:dyDescent="0.2">
      <c r="A33" s="96">
        <v>44440</v>
      </c>
      <c r="B33">
        <v>-2</v>
      </c>
      <c r="C33">
        <v>10</v>
      </c>
      <c r="D33">
        <v>0</v>
      </c>
      <c r="E33">
        <v>3</v>
      </c>
      <c r="F33">
        <v>12</v>
      </c>
      <c r="G33">
        <v>4</v>
      </c>
      <c r="H33">
        <v>14</v>
      </c>
      <c r="I33">
        <v>13</v>
      </c>
      <c r="J33">
        <v>8</v>
      </c>
      <c r="K33">
        <v>7</v>
      </c>
      <c r="L33">
        <v>5</v>
      </c>
      <c r="M33">
        <v>1</v>
      </c>
      <c r="N33">
        <v>2</v>
      </c>
      <c r="O33">
        <v>-1</v>
      </c>
      <c r="P33">
        <v>6</v>
      </c>
      <c r="Q33">
        <v>0</v>
      </c>
      <c r="R33">
        <v>11</v>
      </c>
      <c r="S33">
        <v>9</v>
      </c>
    </row>
    <row r="34" spans="1:19" x14ac:dyDescent="0.2">
      <c r="A34" s="96">
        <v>44470</v>
      </c>
      <c r="B34">
        <v>0</v>
      </c>
      <c r="C34">
        <v>7</v>
      </c>
      <c r="D34">
        <v>0</v>
      </c>
      <c r="E34">
        <v>4</v>
      </c>
      <c r="F34">
        <v>10</v>
      </c>
      <c r="G34">
        <v>-2</v>
      </c>
      <c r="H34">
        <v>-4</v>
      </c>
      <c r="I34">
        <v>9</v>
      </c>
      <c r="J34">
        <v>2</v>
      </c>
      <c r="K34">
        <v>5</v>
      </c>
      <c r="L34">
        <v>1</v>
      </c>
      <c r="M34">
        <v>3</v>
      </c>
      <c r="N34">
        <v>8</v>
      </c>
      <c r="O34">
        <v>-1</v>
      </c>
      <c r="P34">
        <v>6</v>
      </c>
      <c r="Q34">
        <v>-3</v>
      </c>
      <c r="R34">
        <v>0</v>
      </c>
      <c r="S34">
        <v>0</v>
      </c>
    </row>
    <row r="35" spans="1:19" x14ac:dyDescent="0.2">
      <c r="A35" s="96">
        <v>44501</v>
      </c>
      <c r="B35">
        <v>0</v>
      </c>
      <c r="C35">
        <v>5</v>
      </c>
      <c r="D35">
        <v>8</v>
      </c>
      <c r="E35">
        <v>6</v>
      </c>
      <c r="F35">
        <v>11</v>
      </c>
      <c r="G35">
        <v>-2</v>
      </c>
      <c r="H35">
        <v>-4</v>
      </c>
      <c r="I35">
        <v>9</v>
      </c>
      <c r="J35">
        <v>0</v>
      </c>
      <c r="K35">
        <v>4</v>
      </c>
      <c r="L35">
        <v>2</v>
      </c>
      <c r="M35">
        <v>3</v>
      </c>
      <c r="N35">
        <v>7</v>
      </c>
      <c r="O35">
        <v>1</v>
      </c>
      <c r="P35">
        <v>-1</v>
      </c>
      <c r="Q35">
        <v>0</v>
      </c>
      <c r="R35">
        <v>10</v>
      </c>
      <c r="S35">
        <v>-3</v>
      </c>
    </row>
    <row r="36" spans="1:19" x14ac:dyDescent="0.2">
      <c r="A36" s="96">
        <v>44531</v>
      </c>
      <c r="B36">
        <v>-4</v>
      </c>
      <c r="C36">
        <v>5</v>
      </c>
      <c r="D36">
        <v>7</v>
      </c>
      <c r="E36">
        <v>4</v>
      </c>
      <c r="F36">
        <v>0</v>
      </c>
      <c r="G36">
        <v>-1</v>
      </c>
      <c r="H36">
        <v>0</v>
      </c>
      <c r="I36">
        <v>10</v>
      </c>
      <c r="J36">
        <v>2</v>
      </c>
      <c r="K36">
        <v>6</v>
      </c>
      <c r="L36">
        <v>3</v>
      </c>
      <c r="M36">
        <v>1</v>
      </c>
      <c r="N36">
        <v>0</v>
      </c>
      <c r="O36">
        <v>9</v>
      </c>
      <c r="P36">
        <v>-2</v>
      </c>
      <c r="Q36">
        <v>-3</v>
      </c>
      <c r="R36">
        <v>8</v>
      </c>
      <c r="S36">
        <v>0</v>
      </c>
    </row>
    <row r="37" spans="1:19" x14ac:dyDescent="0.2">
      <c r="A37" s="96">
        <v>44562</v>
      </c>
      <c r="B37">
        <v>-3</v>
      </c>
      <c r="C37">
        <v>6</v>
      </c>
      <c r="D37">
        <v>0</v>
      </c>
      <c r="E37">
        <v>-1</v>
      </c>
      <c r="F37">
        <v>0</v>
      </c>
      <c r="G37">
        <v>9</v>
      </c>
      <c r="H37">
        <v>0</v>
      </c>
      <c r="I37">
        <v>10</v>
      </c>
      <c r="J37">
        <v>5</v>
      </c>
      <c r="K37">
        <v>2</v>
      </c>
      <c r="L37">
        <v>1</v>
      </c>
      <c r="M37">
        <v>4</v>
      </c>
      <c r="N37">
        <v>3</v>
      </c>
      <c r="O37">
        <v>0</v>
      </c>
      <c r="P37">
        <v>7</v>
      </c>
      <c r="Q37">
        <v>8</v>
      </c>
      <c r="R37">
        <v>-2</v>
      </c>
      <c r="S37">
        <v>0</v>
      </c>
    </row>
    <row r="38" spans="1:19" x14ac:dyDescent="0.2">
      <c r="A38" s="96">
        <v>44593</v>
      </c>
      <c r="B38">
        <v>0</v>
      </c>
      <c r="C38">
        <v>4</v>
      </c>
      <c r="D38">
        <v>9</v>
      </c>
      <c r="E38">
        <v>8</v>
      </c>
      <c r="F38">
        <v>0</v>
      </c>
      <c r="G38">
        <v>5</v>
      </c>
      <c r="H38">
        <v>0</v>
      </c>
      <c r="I38">
        <v>-2</v>
      </c>
      <c r="J38">
        <v>10</v>
      </c>
      <c r="K38">
        <v>2</v>
      </c>
      <c r="L38">
        <v>1</v>
      </c>
      <c r="M38">
        <v>6</v>
      </c>
      <c r="N38">
        <v>7</v>
      </c>
      <c r="O38">
        <v>0</v>
      </c>
      <c r="P38">
        <v>3</v>
      </c>
      <c r="Q38">
        <v>0</v>
      </c>
      <c r="R38">
        <v>0</v>
      </c>
      <c r="S38">
        <v>-1</v>
      </c>
    </row>
    <row r="39" spans="1:19" x14ac:dyDescent="0.2">
      <c r="A39" s="96">
        <v>44621</v>
      </c>
      <c r="B39">
        <v>11</v>
      </c>
      <c r="C39">
        <v>3</v>
      </c>
      <c r="D39">
        <v>-4</v>
      </c>
      <c r="E39">
        <v>1</v>
      </c>
      <c r="F39">
        <v>0</v>
      </c>
      <c r="G39">
        <v>-3</v>
      </c>
      <c r="H39">
        <v>0</v>
      </c>
      <c r="I39">
        <v>4</v>
      </c>
      <c r="J39">
        <v>7</v>
      </c>
      <c r="K39">
        <v>2</v>
      </c>
      <c r="L39">
        <v>10</v>
      </c>
      <c r="M39">
        <v>9</v>
      </c>
      <c r="N39">
        <v>5</v>
      </c>
      <c r="O39">
        <v>-1</v>
      </c>
      <c r="P39">
        <v>6</v>
      </c>
      <c r="Q39">
        <v>-2</v>
      </c>
      <c r="R39">
        <v>8</v>
      </c>
      <c r="S39">
        <v>0</v>
      </c>
    </row>
    <row r="40" spans="1:19" x14ac:dyDescent="0.2">
      <c r="A40" s="96">
        <v>44652</v>
      </c>
      <c r="B40">
        <v>0</v>
      </c>
      <c r="C40">
        <v>7</v>
      </c>
      <c r="D40">
        <v>4</v>
      </c>
      <c r="E40">
        <v>6</v>
      </c>
      <c r="F40">
        <v>0</v>
      </c>
      <c r="G40">
        <v>11</v>
      </c>
      <c r="H40">
        <v>14</v>
      </c>
      <c r="I40">
        <v>3</v>
      </c>
      <c r="J40">
        <v>8</v>
      </c>
      <c r="K40">
        <v>1</v>
      </c>
      <c r="L40">
        <v>12</v>
      </c>
      <c r="M40">
        <v>5</v>
      </c>
      <c r="N40">
        <v>2</v>
      </c>
      <c r="O40">
        <v>9</v>
      </c>
      <c r="P40">
        <v>-1</v>
      </c>
      <c r="Q40">
        <v>10</v>
      </c>
      <c r="R40">
        <v>-2</v>
      </c>
      <c r="S40">
        <v>13</v>
      </c>
    </row>
    <row r="41" spans="1:19" x14ac:dyDescent="0.2">
      <c r="A41" s="96">
        <v>44682</v>
      </c>
      <c r="B41">
        <v>8</v>
      </c>
      <c r="C41">
        <v>3</v>
      </c>
      <c r="D41">
        <v>5</v>
      </c>
      <c r="E41">
        <v>-2</v>
      </c>
      <c r="F41">
        <v>7</v>
      </c>
      <c r="G41">
        <v>-7</v>
      </c>
      <c r="H41">
        <v>0</v>
      </c>
      <c r="I41">
        <v>-5</v>
      </c>
      <c r="J41">
        <v>2</v>
      </c>
      <c r="K41">
        <v>1</v>
      </c>
      <c r="L41">
        <v>4</v>
      </c>
      <c r="M41">
        <v>-3</v>
      </c>
      <c r="N41">
        <v>-6</v>
      </c>
      <c r="O41">
        <v>-4</v>
      </c>
      <c r="P41">
        <v>-1</v>
      </c>
      <c r="Q41">
        <v>0</v>
      </c>
      <c r="R41">
        <v>-8</v>
      </c>
      <c r="S41">
        <v>6</v>
      </c>
    </row>
    <row r="42" spans="1:19" x14ac:dyDescent="0.2">
      <c r="A42" s="96">
        <v>44713</v>
      </c>
      <c r="B42">
        <v>10</v>
      </c>
      <c r="C42">
        <v>0</v>
      </c>
      <c r="D42">
        <v>-2</v>
      </c>
      <c r="E42">
        <v>6</v>
      </c>
      <c r="F42">
        <v>8</v>
      </c>
      <c r="G42">
        <v>0</v>
      </c>
      <c r="H42">
        <v>9</v>
      </c>
      <c r="I42">
        <v>-1</v>
      </c>
      <c r="J42">
        <v>5</v>
      </c>
      <c r="K42">
        <v>3</v>
      </c>
      <c r="L42">
        <v>0</v>
      </c>
      <c r="M42">
        <v>0</v>
      </c>
      <c r="N42">
        <v>4</v>
      </c>
      <c r="O42">
        <v>2</v>
      </c>
      <c r="P42">
        <v>1</v>
      </c>
      <c r="Q42">
        <v>0</v>
      </c>
      <c r="R42">
        <v>-3</v>
      </c>
      <c r="S42">
        <v>7</v>
      </c>
    </row>
    <row r="43" spans="1:19" x14ac:dyDescent="0.2">
      <c r="A43" s="96">
        <v>44743</v>
      </c>
      <c r="B43">
        <v>0</v>
      </c>
      <c r="C43">
        <v>0</v>
      </c>
      <c r="D43">
        <v>0</v>
      </c>
      <c r="E43">
        <v>0</v>
      </c>
      <c r="F43">
        <v>0</v>
      </c>
      <c r="G43">
        <v>0</v>
      </c>
      <c r="H43">
        <v>0</v>
      </c>
      <c r="I43">
        <v>0</v>
      </c>
      <c r="J43">
        <v>0</v>
      </c>
      <c r="K43">
        <v>0</v>
      </c>
      <c r="L43">
        <v>1</v>
      </c>
      <c r="M43">
        <v>4</v>
      </c>
      <c r="N43">
        <v>2</v>
      </c>
      <c r="O43">
        <v>0</v>
      </c>
      <c r="P43">
        <v>3</v>
      </c>
      <c r="Q43">
        <v>6</v>
      </c>
      <c r="R43">
        <v>5</v>
      </c>
      <c r="S43">
        <v>0</v>
      </c>
    </row>
    <row r="44" spans="1:19" x14ac:dyDescent="0.2">
      <c r="A44" s="96">
        <v>44774</v>
      </c>
      <c r="B44">
        <v>-9</v>
      </c>
      <c r="C44">
        <v>2</v>
      </c>
      <c r="D44">
        <v>-6</v>
      </c>
      <c r="E44">
        <v>0</v>
      </c>
      <c r="F44">
        <v>4</v>
      </c>
      <c r="G44">
        <v>-5</v>
      </c>
      <c r="H44">
        <v>0</v>
      </c>
      <c r="I44">
        <v>0</v>
      </c>
      <c r="J44">
        <v>3</v>
      </c>
      <c r="K44">
        <v>-4</v>
      </c>
      <c r="L44">
        <v>-3</v>
      </c>
      <c r="M44">
        <v>-2</v>
      </c>
      <c r="N44">
        <v>5</v>
      </c>
      <c r="O44">
        <v>1</v>
      </c>
      <c r="P44">
        <v>-1</v>
      </c>
      <c r="Q44">
        <v>-7</v>
      </c>
      <c r="R44">
        <v>-8</v>
      </c>
      <c r="S44">
        <v>6</v>
      </c>
    </row>
    <row r="45" spans="1:19" x14ac:dyDescent="0.2">
      <c r="A45" s="96">
        <v>44805</v>
      </c>
      <c r="B45">
        <v>0</v>
      </c>
      <c r="C45">
        <v>5</v>
      </c>
      <c r="D45">
        <v>0</v>
      </c>
      <c r="E45">
        <v>1</v>
      </c>
      <c r="F45">
        <v>-3</v>
      </c>
      <c r="G45">
        <v>7</v>
      </c>
      <c r="H45">
        <v>-6</v>
      </c>
      <c r="I45">
        <v>-5</v>
      </c>
      <c r="J45">
        <v>0</v>
      </c>
      <c r="K45">
        <v>-2</v>
      </c>
      <c r="L45">
        <v>-1</v>
      </c>
      <c r="M45">
        <v>3</v>
      </c>
      <c r="N45">
        <v>4</v>
      </c>
      <c r="O45">
        <v>6</v>
      </c>
      <c r="P45">
        <v>2</v>
      </c>
      <c r="Q45">
        <v>-4</v>
      </c>
      <c r="R45">
        <v>-7</v>
      </c>
      <c r="S45">
        <v>8</v>
      </c>
    </row>
    <row r="46" spans="1:19" x14ac:dyDescent="0.2">
      <c r="A46" s="96">
        <v>44835</v>
      </c>
      <c r="B46">
        <v>0</v>
      </c>
      <c r="C46">
        <v>2</v>
      </c>
      <c r="D46">
        <v>-5</v>
      </c>
      <c r="E46">
        <v>5</v>
      </c>
      <c r="F46">
        <v>-4</v>
      </c>
      <c r="G46">
        <v>3</v>
      </c>
      <c r="H46">
        <v>0</v>
      </c>
      <c r="I46">
        <v>-7</v>
      </c>
      <c r="J46">
        <v>4</v>
      </c>
      <c r="K46">
        <v>-1</v>
      </c>
      <c r="L46">
        <v>-2</v>
      </c>
      <c r="M46">
        <v>0</v>
      </c>
      <c r="N46">
        <v>-3</v>
      </c>
      <c r="O46">
        <v>6</v>
      </c>
      <c r="P46">
        <v>1</v>
      </c>
      <c r="Q46">
        <v>-6</v>
      </c>
      <c r="R46">
        <v>-8</v>
      </c>
      <c r="S46">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T904"/>
  <sheetViews>
    <sheetView topLeftCell="C1" zoomScale="150" zoomScaleNormal="150" workbookViewId="0">
      <pane ySplit="1" topLeftCell="A885" activePane="bottomLeft" state="frozen"/>
      <selection activeCell="R895" sqref="R895"/>
      <selection pane="bottomLeft" activeCell="N911" sqref="N911"/>
    </sheetView>
  </sheetViews>
  <sheetFormatPr baseColWidth="10" defaultRowHeight="15" x14ac:dyDescent="0.2"/>
  <cols>
    <col min="16" max="16" width="20.6640625" style="90" customWidth="1"/>
  </cols>
  <sheetData>
    <row r="1" spans="1:20" x14ac:dyDescent="0.2">
      <c r="A1" t="s">
        <v>55</v>
      </c>
      <c r="B1" t="s">
        <v>56</v>
      </c>
      <c r="C1" t="s">
        <v>57</v>
      </c>
      <c r="D1" t="s">
        <v>58</v>
      </c>
      <c r="E1" t="s">
        <v>59</v>
      </c>
      <c r="F1" t="s">
        <v>60</v>
      </c>
      <c r="G1" t="s">
        <v>61</v>
      </c>
      <c r="H1" t="s">
        <v>62</v>
      </c>
      <c r="I1" t="s">
        <v>63</v>
      </c>
      <c r="J1" t="s">
        <v>64</v>
      </c>
      <c r="K1" t="s">
        <v>65</v>
      </c>
      <c r="L1" t="s">
        <v>38</v>
      </c>
      <c r="M1" t="s">
        <v>66</v>
      </c>
      <c r="N1" t="s">
        <v>67</v>
      </c>
      <c r="O1" t="s">
        <v>68</v>
      </c>
      <c r="P1" t="s">
        <v>69</v>
      </c>
      <c r="Q1" t="s">
        <v>70</v>
      </c>
      <c r="R1" t="s">
        <v>71</v>
      </c>
      <c r="S1" t="s">
        <v>72</v>
      </c>
      <c r="T1" t="s">
        <v>73</v>
      </c>
    </row>
    <row r="2" spans="1:20" x14ac:dyDescent="0.2">
      <c r="A2" s="96">
        <v>17168</v>
      </c>
      <c r="N2">
        <v>2034.45</v>
      </c>
    </row>
    <row r="3" spans="1:20" x14ac:dyDescent="0.2">
      <c r="A3" s="96">
        <v>17258</v>
      </c>
      <c r="N3">
        <v>2029.0239999999999</v>
      </c>
      <c r="O3">
        <v>-2.6670598933373432E-3</v>
      </c>
      <c r="Q3">
        <v>-1.0625636157316039E-2</v>
      </c>
      <c r="R3">
        <v>-2.6670598933373432E-3</v>
      </c>
      <c r="S3">
        <v>-1.0625636157316039E-2</v>
      </c>
    </row>
    <row r="4" spans="1:20" x14ac:dyDescent="0.2">
      <c r="A4" s="96">
        <v>17349</v>
      </c>
      <c r="N4">
        <v>2024.8340000000001</v>
      </c>
      <c r="O4">
        <v>-2.0650322519594781E-3</v>
      </c>
      <c r="Q4">
        <v>-8.2345780645924904E-3</v>
      </c>
      <c r="R4">
        <v>-2.0650322519594781E-3</v>
      </c>
      <c r="S4">
        <v>-8.2345780645924904E-3</v>
      </c>
    </row>
    <row r="5" spans="1:20" x14ac:dyDescent="0.2">
      <c r="A5" s="96">
        <v>17441</v>
      </c>
      <c r="N5">
        <v>2056.5079999999998</v>
      </c>
      <c r="O5">
        <v>1.5642763801872031E-2</v>
      </c>
      <c r="Q5">
        <v>6.4054602330456234E-2</v>
      </c>
      <c r="R5">
        <v>1.5642763801872031E-2</v>
      </c>
      <c r="S5">
        <v>6.4054602330456234E-2</v>
      </c>
    </row>
    <row r="6" spans="1:20" x14ac:dyDescent="0.2">
      <c r="A6" s="96">
        <v>17533</v>
      </c>
      <c r="B6">
        <v>53.3</v>
      </c>
      <c r="E6">
        <v>72.2</v>
      </c>
      <c r="F6">
        <v>59.1</v>
      </c>
      <c r="H6">
        <v>45.3</v>
      </c>
      <c r="I6">
        <v>36.299999999999997</v>
      </c>
      <c r="J6">
        <v>54.8</v>
      </c>
      <c r="L6">
        <v>51.7</v>
      </c>
      <c r="N6">
        <v>2087.442</v>
      </c>
      <c r="O6">
        <v>1.5042003240444579E-2</v>
      </c>
      <c r="P6">
        <v>2.6047334660473331E-2</v>
      </c>
      <c r="Q6">
        <v>6.1539249051736133E-2</v>
      </c>
      <c r="R6">
        <v>1.5042003240444579E-2</v>
      </c>
      <c r="S6">
        <v>6.1539249051736133E-2</v>
      </c>
      <c r="T6">
        <v>2.6047334660473331E-2</v>
      </c>
    </row>
    <row r="7" spans="1:20" x14ac:dyDescent="0.2">
      <c r="A7" s="96">
        <v>17564</v>
      </c>
      <c r="B7">
        <v>51.1</v>
      </c>
      <c r="E7">
        <v>62.7</v>
      </c>
      <c r="F7">
        <v>55.2</v>
      </c>
      <c r="H7">
        <v>43.9</v>
      </c>
      <c r="I7">
        <v>37.1</v>
      </c>
      <c r="J7">
        <v>55.8</v>
      </c>
      <c r="L7">
        <v>50.2</v>
      </c>
      <c r="O7">
        <v>1.5042003240444579E-2</v>
      </c>
      <c r="P7">
        <v>2.6047334660473331E-2</v>
      </c>
      <c r="Q7">
        <v>6.1539249051736133E-2</v>
      </c>
    </row>
    <row r="8" spans="1:20" x14ac:dyDescent="0.2">
      <c r="A8" s="96">
        <v>17593</v>
      </c>
      <c r="B8">
        <v>43.9</v>
      </c>
      <c r="E8">
        <v>69.3</v>
      </c>
      <c r="F8">
        <v>47.8</v>
      </c>
      <c r="H8">
        <v>44.5</v>
      </c>
      <c r="I8">
        <v>32.700000000000003</v>
      </c>
      <c r="J8">
        <v>44</v>
      </c>
      <c r="L8">
        <v>43.3</v>
      </c>
      <c r="O8">
        <v>1.5042003240444579E-2</v>
      </c>
      <c r="P8">
        <v>2.6047334660473331E-2</v>
      </c>
      <c r="Q8">
        <v>6.1539249051736133E-2</v>
      </c>
    </row>
    <row r="9" spans="1:20" x14ac:dyDescent="0.2">
      <c r="A9" s="96">
        <v>17624</v>
      </c>
      <c r="B9">
        <v>44.5</v>
      </c>
      <c r="E9">
        <v>75.8</v>
      </c>
      <c r="F9">
        <v>49.5</v>
      </c>
      <c r="H9">
        <v>46.1</v>
      </c>
      <c r="I9">
        <v>41.6</v>
      </c>
      <c r="J9">
        <v>43.9</v>
      </c>
      <c r="L9">
        <v>45.4</v>
      </c>
      <c r="N9">
        <v>2121.8989999999999</v>
      </c>
      <c r="O9">
        <v>1.6506805937602041E-2</v>
      </c>
      <c r="P9">
        <v>4.5773238759127553E-2</v>
      </c>
      <c r="Q9">
        <v>6.768013659057992E-2</v>
      </c>
      <c r="R9">
        <v>1.6506805937602041E-2</v>
      </c>
      <c r="S9">
        <v>6.768013659057992E-2</v>
      </c>
      <c r="T9">
        <v>4.5773238759127553E-2</v>
      </c>
    </row>
    <row r="10" spans="1:20" x14ac:dyDescent="0.2">
      <c r="A10" s="96">
        <v>17654</v>
      </c>
      <c r="B10">
        <v>51.2</v>
      </c>
      <c r="E10">
        <v>70.8</v>
      </c>
      <c r="F10">
        <v>52.1</v>
      </c>
      <c r="H10">
        <v>47</v>
      </c>
      <c r="I10">
        <v>40.4</v>
      </c>
      <c r="J10">
        <v>51.8</v>
      </c>
      <c r="L10">
        <v>49.5</v>
      </c>
      <c r="O10">
        <v>1.6506805937602041E-2</v>
      </c>
      <c r="P10">
        <v>4.5773238759127553E-2</v>
      </c>
      <c r="Q10">
        <v>6.768013659057992E-2</v>
      </c>
    </row>
    <row r="11" spans="1:20" x14ac:dyDescent="0.2">
      <c r="A11" s="96">
        <v>17685</v>
      </c>
      <c r="B11">
        <v>58.1</v>
      </c>
      <c r="E11">
        <v>78.5</v>
      </c>
      <c r="F11">
        <v>56.8</v>
      </c>
      <c r="H11">
        <v>54.7</v>
      </c>
      <c r="I11">
        <v>38.4</v>
      </c>
      <c r="J11">
        <v>50.8</v>
      </c>
      <c r="L11">
        <v>53</v>
      </c>
      <c r="O11">
        <v>1.6506805937602041E-2</v>
      </c>
      <c r="P11">
        <v>4.5773238759127553E-2</v>
      </c>
      <c r="Q11">
        <v>6.768013659057992E-2</v>
      </c>
    </row>
    <row r="12" spans="1:20" x14ac:dyDescent="0.2">
      <c r="A12" s="96">
        <v>17715</v>
      </c>
      <c r="B12">
        <v>50.4</v>
      </c>
      <c r="E12">
        <v>77.3</v>
      </c>
      <c r="F12">
        <v>51.4</v>
      </c>
      <c r="H12">
        <v>51.1</v>
      </c>
      <c r="I12">
        <v>36.799999999999997</v>
      </c>
      <c r="J12">
        <v>49.1</v>
      </c>
      <c r="L12">
        <v>48.4</v>
      </c>
      <c r="N12">
        <v>2134.056</v>
      </c>
      <c r="O12">
        <v>5.7293019130506004E-3</v>
      </c>
      <c r="P12">
        <v>5.3941211970956623E-2</v>
      </c>
      <c r="Q12">
        <v>2.3114910387200819E-2</v>
      </c>
      <c r="R12">
        <v>5.7293019130506004E-3</v>
      </c>
      <c r="S12">
        <v>2.3114910387200819E-2</v>
      </c>
      <c r="T12">
        <v>5.3941211970956623E-2</v>
      </c>
    </row>
    <row r="13" spans="1:20" x14ac:dyDescent="0.2">
      <c r="A13" s="96">
        <v>17746</v>
      </c>
      <c r="B13">
        <v>46</v>
      </c>
      <c r="E13">
        <v>77</v>
      </c>
      <c r="F13">
        <v>51</v>
      </c>
      <c r="H13">
        <v>46.6</v>
      </c>
      <c r="I13">
        <v>31.2</v>
      </c>
      <c r="J13">
        <v>46.1</v>
      </c>
      <c r="L13">
        <v>45.1</v>
      </c>
      <c r="O13">
        <v>5.7293019130506004E-3</v>
      </c>
      <c r="P13">
        <v>5.3941211970956623E-2</v>
      </c>
      <c r="Q13">
        <v>2.3114910387200819E-2</v>
      </c>
    </row>
    <row r="14" spans="1:20" x14ac:dyDescent="0.2">
      <c r="A14" s="96">
        <v>17777</v>
      </c>
      <c r="B14">
        <v>40.6</v>
      </c>
      <c r="E14">
        <v>66</v>
      </c>
      <c r="F14">
        <v>47.9</v>
      </c>
      <c r="H14">
        <v>45.2</v>
      </c>
      <c r="I14">
        <v>28.3</v>
      </c>
      <c r="J14">
        <v>46.1</v>
      </c>
      <c r="L14">
        <v>42.1</v>
      </c>
      <c r="O14">
        <v>5.7293019130506004E-3</v>
      </c>
      <c r="P14">
        <v>5.3941211970956623E-2</v>
      </c>
      <c r="Q14">
        <v>2.3114910387200819E-2</v>
      </c>
    </row>
    <row r="15" spans="1:20" x14ac:dyDescent="0.2">
      <c r="A15" s="96">
        <v>17807</v>
      </c>
      <c r="B15">
        <v>52.1</v>
      </c>
      <c r="E15">
        <v>56.6</v>
      </c>
      <c r="F15">
        <v>52.7</v>
      </c>
      <c r="H15">
        <v>45.4</v>
      </c>
      <c r="I15">
        <v>28.7</v>
      </c>
      <c r="J15">
        <v>47.5</v>
      </c>
      <c r="L15">
        <v>47.2</v>
      </c>
      <c r="N15">
        <v>2136.44</v>
      </c>
      <c r="O15">
        <v>1.117121575066453E-3</v>
      </c>
      <c r="P15">
        <v>3.8867828377035368E-2</v>
      </c>
      <c r="Q15">
        <v>4.4759796419990838E-3</v>
      </c>
      <c r="R15">
        <v>1.117121575066453E-3</v>
      </c>
      <c r="S15">
        <v>4.4759796419990838E-3</v>
      </c>
      <c r="T15">
        <v>3.8867828377035368E-2</v>
      </c>
    </row>
    <row r="16" spans="1:20" x14ac:dyDescent="0.2">
      <c r="A16" s="96">
        <v>17838</v>
      </c>
      <c r="B16">
        <v>43.2</v>
      </c>
      <c r="E16">
        <v>51</v>
      </c>
      <c r="F16">
        <v>48.9</v>
      </c>
      <c r="H16">
        <v>42.6</v>
      </c>
      <c r="I16">
        <v>28</v>
      </c>
      <c r="J16">
        <v>44</v>
      </c>
      <c r="L16">
        <v>42.4</v>
      </c>
      <c r="O16">
        <v>1.117121575066453E-3</v>
      </c>
      <c r="P16">
        <v>3.8867828377035368E-2</v>
      </c>
      <c r="Q16">
        <v>4.4759796419990838E-3</v>
      </c>
    </row>
    <row r="17" spans="1:20" x14ac:dyDescent="0.2">
      <c r="A17" s="96">
        <v>17868</v>
      </c>
      <c r="B17">
        <v>34.5</v>
      </c>
      <c r="E17">
        <v>47.5</v>
      </c>
      <c r="F17">
        <v>42.1</v>
      </c>
      <c r="H17">
        <v>37</v>
      </c>
      <c r="I17">
        <v>17.7</v>
      </c>
      <c r="J17">
        <v>39</v>
      </c>
      <c r="L17">
        <v>35</v>
      </c>
      <c r="O17">
        <v>1.117121575066453E-3</v>
      </c>
      <c r="P17">
        <v>3.8867828377035368E-2</v>
      </c>
      <c r="Q17">
        <v>4.4759796419990838E-3</v>
      </c>
    </row>
    <row r="18" spans="1:20" x14ac:dyDescent="0.2">
      <c r="A18" s="96">
        <v>17899</v>
      </c>
      <c r="B18">
        <v>31.4</v>
      </c>
      <c r="E18">
        <v>39.6</v>
      </c>
      <c r="F18">
        <v>42</v>
      </c>
      <c r="H18">
        <v>36.6</v>
      </c>
      <c r="I18">
        <v>16.600000000000001</v>
      </c>
      <c r="J18">
        <v>34.1</v>
      </c>
      <c r="L18">
        <v>32.9</v>
      </c>
      <c r="N18">
        <v>2107.0010000000002</v>
      </c>
      <c r="O18">
        <v>-1.377946490423314E-2</v>
      </c>
      <c r="P18">
        <v>9.3698411740303182E-3</v>
      </c>
      <c r="Q18">
        <v>-5.3989047075999941E-2</v>
      </c>
      <c r="R18">
        <v>-1.377946490423314E-2</v>
      </c>
      <c r="S18">
        <v>-5.3989047075999941E-2</v>
      </c>
      <c r="T18">
        <v>9.3698411740303182E-3</v>
      </c>
    </row>
    <row r="19" spans="1:20" x14ac:dyDescent="0.2">
      <c r="A19" s="96">
        <v>17930</v>
      </c>
      <c r="B19">
        <v>34.200000000000003</v>
      </c>
      <c r="E19">
        <v>31.3</v>
      </c>
      <c r="F19">
        <v>39.6</v>
      </c>
      <c r="H19">
        <v>34.9</v>
      </c>
      <c r="I19">
        <v>13.1</v>
      </c>
      <c r="J19">
        <v>28.3</v>
      </c>
      <c r="L19">
        <v>31.3</v>
      </c>
      <c r="O19">
        <v>-1.377946490423314E-2</v>
      </c>
      <c r="P19">
        <v>9.3698411740303182E-3</v>
      </c>
      <c r="Q19">
        <v>-5.3989047075999941E-2</v>
      </c>
    </row>
    <row r="20" spans="1:20" x14ac:dyDescent="0.2">
      <c r="A20" s="96">
        <v>17958</v>
      </c>
      <c r="B20">
        <v>42.1</v>
      </c>
      <c r="E20">
        <v>31.8</v>
      </c>
      <c r="F20">
        <v>41.9</v>
      </c>
      <c r="H20">
        <v>33.299999999999997</v>
      </c>
      <c r="I20">
        <v>12.4</v>
      </c>
      <c r="J20">
        <v>31.1</v>
      </c>
      <c r="L20">
        <v>34.5</v>
      </c>
      <c r="O20">
        <v>-1.377946490423314E-2</v>
      </c>
      <c r="P20">
        <v>9.3698411740303182E-3</v>
      </c>
      <c r="Q20">
        <v>-5.3989047075999941E-2</v>
      </c>
    </row>
    <row r="21" spans="1:20" x14ac:dyDescent="0.2">
      <c r="A21" s="96">
        <v>17989</v>
      </c>
      <c r="B21">
        <v>42.3</v>
      </c>
      <c r="E21">
        <v>13.8</v>
      </c>
      <c r="F21">
        <v>44.1</v>
      </c>
      <c r="H21">
        <v>27.9</v>
      </c>
      <c r="I21">
        <v>16.2</v>
      </c>
      <c r="J21">
        <v>31.6</v>
      </c>
      <c r="L21">
        <v>35.5</v>
      </c>
      <c r="N21">
        <v>2099.8139999999999</v>
      </c>
      <c r="O21">
        <v>-3.4110092971006431E-3</v>
      </c>
      <c r="P21">
        <v>-1.0408129698915939E-2</v>
      </c>
      <c r="Q21">
        <v>-1.357438589464066E-2</v>
      </c>
      <c r="R21">
        <v>-3.4110092971006431E-3</v>
      </c>
      <c r="S21">
        <v>-1.357438589464066E-2</v>
      </c>
      <c r="T21">
        <v>-1.0408129698915939E-2</v>
      </c>
    </row>
    <row r="22" spans="1:20" x14ac:dyDescent="0.2">
      <c r="A22" s="96">
        <v>18019</v>
      </c>
      <c r="B22">
        <v>41.1</v>
      </c>
      <c r="E22">
        <v>20.100000000000001</v>
      </c>
      <c r="F22">
        <v>38.200000000000003</v>
      </c>
      <c r="H22">
        <v>25.5</v>
      </c>
      <c r="I22">
        <v>15.5</v>
      </c>
      <c r="J22">
        <v>29</v>
      </c>
      <c r="L22">
        <v>32.6</v>
      </c>
      <c r="O22">
        <v>-3.4110092971006431E-3</v>
      </c>
      <c r="P22">
        <v>-1.0408129698915939E-2</v>
      </c>
      <c r="Q22">
        <v>-1.357438589464066E-2</v>
      </c>
    </row>
    <row r="23" spans="1:20" x14ac:dyDescent="0.2">
      <c r="A23" s="96">
        <v>18050</v>
      </c>
      <c r="B23">
        <v>39.799999999999997</v>
      </c>
      <c r="E23">
        <v>10.6</v>
      </c>
      <c r="F23">
        <v>38.4</v>
      </c>
      <c r="H23">
        <v>24.1</v>
      </c>
      <c r="I23">
        <v>15</v>
      </c>
      <c r="J23">
        <v>27.2</v>
      </c>
      <c r="L23">
        <v>31.6</v>
      </c>
      <c r="O23">
        <v>-3.4110092971006431E-3</v>
      </c>
      <c r="P23">
        <v>-1.0408129698915939E-2</v>
      </c>
      <c r="Q23">
        <v>-1.357438589464066E-2</v>
      </c>
    </row>
    <row r="24" spans="1:20" x14ac:dyDescent="0.2">
      <c r="A24" s="96">
        <v>18080</v>
      </c>
      <c r="B24">
        <v>49.1</v>
      </c>
      <c r="E24">
        <v>28.8</v>
      </c>
      <c r="F24">
        <v>47</v>
      </c>
      <c r="H24">
        <v>21.5</v>
      </c>
      <c r="I24">
        <v>22.4</v>
      </c>
      <c r="J24">
        <v>34.799999999999997</v>
      </c>
      <c r="L24">
        <v>39</v>
      </c>
      <c r="N24">
        <v>2121.4929999999999</v>
      </c>
      <c r="O24">
        <v>1.0324247766707E-2</v>
      </c>
      <c r="P24">
        <v>-5.8869120585402172E-3</v>
      </c>
      <c r="Q24">
        <v>4.1940944830040523E-2</v>
      </c>
      <c r="R24">
        <v>1.0324247766707E-2</v>
      </c>
      <c r="S24">
        <v>4.1940944830040523E-2</v>
      </c>
      <c r="T24">
        <v>-5.8869120585402172E-3</v>
      </c>
    </row>
    <row r="25" spans="1:20" x14ac:dyDescent="0.2">
      <c r="A25" s="96">
        <v>18111</v>
      </c>
      <c r="B25">
        <v>55.7</v>
      </c>
      <c r="E25">
        <v>42.7</v>
      </c>
      <c r="F25">
        <v>58.5</v>
      </c>
      <c r="H25">
        <v>26.8</v>
      </c>
      <c r="I25">
        <v>33</v>
      </c>
      <c r="J25">
        <v>40</v>
      </c>
      <c r="L25">
        <v>47</v>
      </c>
      <c r="O25">
        <v>1.0324247766707E-2</v>
      </c>
      <c r="P25">
        <v>-5.8869120585402172E-3</v>
      </c>
      <c r="Q25">
        <v>4.1940944830040523E-2</v>
      </c>
    </row>
    <row r="26" spans="1:20" x14ac:dyDescent="0.2">
      <c r="A26" s="96">
        <v>18142</v>
      </c>
      <c r="B26">
        <v>58</v>
      </c>
      <c r="E26">
        <v>47.5</v>
      </c>
      <c r="F26">
        <v>60.3</v>
      </c>
      <c r="H26">
        <v>35.799999999999997</v>
      </c>
      <c r="I26">
        <v>39.9</v>
      </c>
      <c r="J26">
        <v>51.4</v>
      </c>
      <c r="L26">
        <v>52.3</v>
      </c>
      <c r="O26">
        <v>1.0324247766707E-2</v>
      </c>
      <c r="P26">
        <v>-5.8869120585402172E-3</v>
      </c>
      <c r="Q26">
        <v>4.1940944830040523E-2</v>
      </c>
    </row>
    <row r="27" spans="1:20" x14ac:dyDescent="0.2">
      <c r="A27" s="96">
        <v>18172</v>
      </c>
      <c r="B27">
        <v>58.9</v>
      </c>
      <c r="E27">
        <v>42.1</v>
      </c>
      <c r="F27">
        <v>54.5</v>
      </c>
      <c r="H27">
        <v>40.6</v>
      </c>
      <c r="I27">
        <v>46.1</v>
      </c>
      <c r="J27">
        <v>43.7</v>
      </c>
      <c r="L27">
        <v>51</v>
      </c>
      <c r="N27">
        <v>2103.6880000000001</v>
      </c>
      <c r="O27">
        <v>-8.3926744042991594E-3</v>
      </c>
      <c r="P27">
        <v>-1.5330175432027089E-2</v>
      </c>
      <c r="Q27">
        <v>-3.3150435372567788E-2</v>
      </c>
      <c r="R27">
        <v>-8.3926744042991594E-3</v>
      </c>
      <c r="S27">
        <v>-3.3150435372567788E-2</v>
      </c>
      <c r="T27">
        <v>-1.5330175432027089E-2</v>
      </c>
    </row>
    <row r="28" spans="1:20" x14ac:dyDescent="0.2">
      <c r="A28" s="96">
        <v>18203</v>
      </c>
      <c r="B28">
        <v>58.7</v>
      </c>
      <c r="E28">
        <v>51.1</v>
      </c>
      <c r="F28">
        <v>55.7</v>
      </c>
      <c r="H28">
        <v>31.3</v>
      </c>
      <c r="I28">
        <v>51.5</v>
      </c>
      <c r="J28">
        <v>42.9</v>
      </c>
      <c r="L28">
        <v>51</v>
      </c>
      <c r="O28">
        <v>-8.3926744042991594E-3</v>
      </c>
      <c r="P28">
        <v>-1.5330175432027089E-2</v>
      </c>
      <c r="Q28">
        <v>-3.3150435372567788E-2</v>
      </c>
    </row>
    <row r="29" spans="1:20" x14ac:dyDescent="0.2">
      <c r="A29" s="96">
        <v>18233</v>
      </c>
      <c r="B29">
        <v>53.1</v>
      </c>
      <c r="E29">
        <v>49.9</v>
      </c>
      <c r="F29">
        <v>63.3</v>
      </c>
      <c r="H29">
        <v>41.7</v>
      </c>
      <c r="I29">
        <v>52.2</v>
      </c>
      <c r="J29">
        <v>52.6</v>
      </c>
      <c r="L29">
        <v>57.3</v>
      </c>
      <c r="O29">
        <v>-8.3926744042991594E-3</v>
      </c>
      <c r="P29">
        <v>-1.5330175432027089E-2</v>
      </c>
      <c r="Q29">
        <v>-3.3150435372567788E-2</v>
      </c>
    </row>
    <row r="30" spans="1:20" x14ac:dyDescent="0.2">
      <c r="A30" s="96">
        <v>18264</v>
      </c>
      <c r="B30">
        <v>62.3</v>
      </c>
      <c r="E30">
        <v>62.4</v>
      </c>
      <c r="F30">
        <v>64.3</v>
      </c>
      <c r="H30">
        <v>43.6</v>
      </c>
      <c r="I30">
        <v>56.3</v>
      </c>
      <c r="J30">
        <v>57.7</v>
      </c>
      <c r="L30">
        <v>59.1</v>
      </c>
      <c r="N30">
        <v>2186.3649999999998</v>
      </c>
      <c r="O30">
        <v>3.9300979993230782E-2</v>
      </c>
      <c r="P30">
        <v>3.7666806992497658E-2</v>
      </c>
      <c r="Q30">
        <v>0.16671651982232771</v>
      </c>
      <c r="R30">
        <v>3.9300979993230782E-2</v>
      </c>
      <c r="S30">
        <v>0.16671651982232771</v>
      </c>
      <c r="T30">
        <v>3.7666806992497658E-2</v>
      </c>
    </row>
    <row r="31" spans="1:20" x14ac:dyDescent="0.2">
      <c r="A31" s="96">
        <v>18295</v>
      </c>
      <c r="B31">
        <v>62.5</v>
      </c>
      <c r="E31">
        <v>70.900000000000006</v>
      </c>
      <c r="F31">
        <v>66.7</v>
      </c>
      <c r="H31">
        <v>46.4</v>
      </c>
      <c r="I31">
        <v>68</v>
      </c>
      <c r="J31">
        <v>51.1</v>
      </c>
      <c r="L31">
        <v>60.5</v>
      </c>
      <c r="O31">
        <v>3.9300979993230782E-2</v>
      </c>
      <c r="P31">
        <v>3.7666806992497658E-2</v>
      </c>
      <c r="Q31">
        <v>0.16671651982232771</v>
      </c>
    </row>
    <row r="32" spans="1:20" x14ac:dyDescent="0.2">
      <c r="A32" s="96">
        <v>18323</v>
      </c>
      <c r="B32">
        <v>61.8</v>
      </c>
      <c r="E32">
        <v>77</v>
      </c>
      <c r="F32">
        <v>65.8</v>
      </c>
      <c r="H32">
        <v>48.8</v>
      </c>
      <c r="I32">
        <v>72</v>
      </c>
      <c r="J32">
        <v>56.9</v>
      </c>
      <c r="L32">
        <v>62.1</v>
      </c>
      <c r="O32">
        <v>3.9300979993230782E-2</v>
      </c>
      <c r="P32">
        <v>3.7666806992497658E-2</v>
      </c>
      <c r="Q32">
        <v>0.16671651982232771</v>
      </c>
    </row>
    <row r="33" spans="1:20" x14ac:dyDescent="0.2">
      <c r="A33" s="96">
        <v>18354</v>
      </c>
      <c r="B33">
        <v>71</v>
      </c>
      <c r="E33">
        <v>80.2</v>
      </c>
      <c r="F33">
        <v>74.8</v>
      </c>
      <c r="H33">
        <v>50.6</v>
      </c>
      <c r="I33">
        <v>68.8</v>
      </c>
      <c r="J33">
        <v>63.4</v>
      </c>
      <c r="L33">
        <v>68.099999999999994</v>
      </c>
      <c r="N33">
        <v>2253.0450000000001</v>
      </c>
      <c r="O33">
        <v>3.0498109876438879E-2</v>
      </c>
      <c r="P33">
        <v>7.2973606233695101E-2</v>
      </c>
      <c r="Q33">
        <v>0.1276875822943975</v>
      </c>
      <c r="R33">
        <v>3.0498109876438879E-2</v>
      </c>
      <c r="S33">
        <v>0.1276875822943975</v>
      </c>
      <c r="T33">
        <v>7.2973606233695101E-2</v>
      </c>
    </row>
    <row r="34" spans="1:20" x14ac:dyDescent="0.2">
      <c r="A34" s="96">
        <v>18384</v>
      </c>
      <c r="B34">
        <v>76.599999999999994</v>
      </c>
      <c r="E34">
        <v>98.2</v>
      </c>
      <c r="F34">
        <v>78.099999999999994</v>
      </c>
      <c r="H34">
        <v>58.2</v>
      </c>
      <c r="I34">
        <v>82.9</v>
      </c>
      <c r="J34">
        <v>69.8</v>
      </c>
      <c r="L34">
        <v>74.7</v>
      </c>
      <c r="O34">
        <v>3.0498109876438879E-2</v>
      </c>
      <c r="P34">
        <v>7.2973606233695101E-2</v>
      </c>
      <c r="Q34">
        <v>0.1276875822943975</v>
      </c>
    </row>
    <row r="35" spans="1:20" x14ac:dyDescent="0.2">
      <c r="A35" s="96">
        <v>18415</v>
      </c>
      <c r="B35">
        <v>82.6</v>
      </c>
      <c r="E35">
        <v>100</v>
      </c>
      <c r="F35">
        <v>79.099999999999994</v>
      </c>
      <c r="H35">
        <v>62.1</v>
      </c>
      <c r="I35">
        <v>76.5</v>
      </c>
      <c r="J35">
        <v>71.900000000000006</v>
      </c>
      <c r="L35">
        <v>76.599999999999994</v>
      </c>
      <c r="O35">
        <v>3.0498109876438879E-2</v>
      </c>
      <c r="P35">
        <v>7.2973606233695101E-2</v>
      </c>
      <c r="Q35">
        <v>0.1276875822943975</v>
      </c>
    </row>
    <row r="36" spans="1:20" x14ac:dyDescent="0.2">
      <c r="A36" s="96">
        <v>18445</v>
      </c>
      <c r="B36">
        <v>80.3</v>
      </c>
      <c r="E36">
        <v>90.7</v>
      </c>
      <c r="F36">
        <v>77.099999999999994</v>
      </c>
      <c r="H36">
        <v>62.7</v>
      </c>
      <c r="I36">
        <v>89.4</v>
      </c>
      <c r="J36">
        <v>72.5</v>
      </c>
      <c r="L36">
        <v>77.5</v>
      </c>
      <c r="N36">
        <v>2340.1120000000001</v>
      </c>
      <c r="O36">
        <v>3.864414603347914E-2</v>
      </c>
      <c r="P36">
        <v>0.1030495976182812</v>
      </c>
      <c r="Q36">
        <v>0.16376987446083291</v>
      </c>
      <c r="R36">
        <v>3.864414603347914E-2</v>
      </c>
      <c r="S36">
        <v>0.16376987446083291</v>
      </c>
      <c r="T36">
        <v>0.1030495976182812</v>
      </c>
    </row>
    <row r="37" spans="1:20" x14ac:dyDescent="0.2">
      <c r="A37" s="96">
        <v>18476</v>
      </c>
      <c r="B37">
        <v>77.099999999999994</v>
      </c>
      <c r="E37">
        <v>84.8</v>
      </c>
      <c r="F37">
        <v>78.7</v>
      </c>
      <c r="H37">
        <v>62.3</v>
      </c>
      <c r="I37">
        <v>81.7</v>
      </c>
      <c r="J37">
        <v>72.3</v>
      </c>
      <c r="L37">
        <v>75.8</v>
      </c>
      <c r="O37">
        <v>3.864414603347914E-2</v>
      </c>
      <c r="P37">
        <v>0.1030495976182812</v>
      </c>
      <c r="Q37">
        <v>0.16376987446083291</v>
      </c>
    </row>
    <row r="38" spans="1:20" x14ac:dyDescent="0.2">
      <c r="A38" s="96">
        <v>18507</v>
      </c>
      <c r="B38">
        <v>66.400000000000006</v>
      </c>
      <c r="E38">
        <v>84.4</v>
      </c>
      <c r="F38">
        <v>68.599999999999994</v>
      </c>
      <c r="H38">
        <v>55.2</v>
      </c>
      <c r="I38">
        <v>73.7</v>
      </c>
      <c r="J38">
        <v>72.2</v>
      </c>
      <c r="L38">
        <v>68.099999999999994</v>
      </c>
      <c r="O38">
        <v>3.864414603347914E-2</v>
      </c>
      <c r="P38">
        <v>0.1030495976182812</v>
      </c>
      <c r="Q38">
        <v>0.16376987446083291</v>
      </c>
    </row>
    <row r="39" spans="1:20" x14ac:dyDescent="0.2">
      <c r="A39" s="96">
        <v>18537</v>
      </c>
      <c r="B39">
        <v>49</v>
      </c>
      <c r="E39">
        <v>84.8</v>
      </c>
      <c r="F39">
        <v>62.9</v>
      </c>
      <c r="H39">
        <v>50.6</v>
      </c>
      <c r="I39">
        <v>70.3</v>
      </c>
      <c r="J39">
        <v>65.599999999999994</v>
      </c>
      <c r="L39">
        <v>59.2</v>
      </c>
      <c r="N39">
        <v>2384.92</v>
      </c>
      <c r="O39">
        <v>1.9147801472750019E-2</v>
      </c>
      <c r="P39">
        <v>0.1336852232840611</v>
      </c>
      <c r="Q39">
        <v>7.8819251391700762E-2</v>
      </c>
      <c r="R39">
        <v>1.9147801472750019E-2</v>
      </c>
      <c r="S39">
        <v>7.8819251391700762E-2</v>
      </c>
      <c r="T39">
        <v>0.1336852232840611</v>
      </c>
    </row>
    <row r="40" spans="1:20" x14ac:dyDescent="0.2">
      <c r="A40" s="96">
        <v>18568</v>
      </c>
      <c r="B40">
        <v>57.2</v>
      </c>
      <c r="E40">
        <v>85.1</v>
      </c>
      <c r="F40">
        <v>63.6</v>
      </c>
      <c r="H40">
        <v>48.3</v>
      </c>
      <c r="I40">
        <v>79.099999999999994</v>
      </c>
      <c r="J40">
        <v>66.7</v>
      </c>
      <c r="L40">
        <v>63.1</v>
      </c>
      <c r="O40">
        <v>1.9147801472750019E-2</v>
      </c>
      <c r="P40">
        <v>0.1336852232840611</v>
      </c>
      <c r="Q40">
        <v>7.8819251391700762E-2</v>
      </c>
    </row>
    <row r="41" spans="1:20" x14ac:dyDescent="0.2">
      <c r="A41" s="96">
        <v>18598</v>
      </c>
      <c r="B41">
        <v>67.7</v>
      </c>
      <c r="E41">
        <v>91.1</v>
      </c>
      <c r="F41">
        <v>62.5</v>
      </c>
      <c r="H41">
        <v>49.7</v>
      </c>
      <c r="I41">
        <v>87.5</v>
      </c>
      <c r="J41">
        <v>65.099999999999994</v>
      </c>
      <c r="L41">
        <v>67.099999999999994</v>
      </c>
      <c r="O41">
        <v>1.9147801472750019E-2</v>
      </c>
      <c r="P41">
        <v>0.1336852232840611</v>
      </c>
      <c r="Q41">
        <v>7.8819251391700762E-2</v>
      </c>
    </row>
    <row r="42" spans="1:20" x14ac:dyDescent="0.2">
      <c r="A42" s="96">
        <v>18629</v>
      </c>
      <c r="B42">
        <v>67.900000000000006</v>
      </c>
      <c r="E42">
        <v>85.1</v>
      </c>
      <c r="F42">
        <v>63</v>
      </c>
      <c r="H42">
        <v>48</v>
      </c>
      <c r="I42">
        <v>88.7</v>
      </c>
      <c r="J42">
        <v>67.8</v>
      </c>
      <c r="L42">
        <v>67.8</v>
      </c>
      <c r="N42">
        <v>2417.3110000000001</v>
      </c>
      <c r="O42">
        <v>1.3581587642352811E-2</v>
      </c>
      <c r="P42">
        <v>0.1056301212286148</v>
      </c>
      <c r="Q42">
        <v>5.5443162744754693E-2</v>
      </c>
      <c r="R42">
        <v>1.3581587642352811E-2</v>
      </c>
      <c r="S42">
        <v>5.5443162744754693E-2</v>
      </c>
      <c r="T42">
        <v>0.1056301212286148</v>
      </c>
    </row>
    <row r="43" spans="1:20" x14ac:dyDescent="0.2">
      <c r="A43" s="96">
        <v>18660</v>
      </c>
      <c r="B43">
        <v>70</v>
      </c>
      <c r="E43">
        <v>86.5</v>
      </c>
      <c r="F43">
        <v>61.4</v>
      </c>
      <c r="H43">
        <v>42.1</v>
      </c>
      <c r="I43">
        <v>93.3</v>
      </c>
      <c r="J43">
        <v>73.7</v>
      </c>
      <c r="L43">
        <v>69.3</v>
      </c>
      <c r="O43">
        <v>1.3581587642352811E-2</v>
      </c>
      <c r="P43">
        <v>0.1056301212286148</v>
      </c>
      <c r="Q43">
        <v>5.5443162744754693E-2</v>
      </c>
    </row>
    <row r="44" spans="1:20" x14ac:dyDescent="0.2">
      <c r="A44" s="96">
        <v>18688</v>
      </c>
      <c r="B44">
        <v>61</v>
      </c>
      <c r="E44">
        <v>76.599999999999994</v>
      </c>
      <c r="F44">
        <v>61.2</v>
      </c>
      <c r="H44">
        <v>47.4</v>
      </c>
      <c r="I44">
        <v>85.1</v>
      </c>
      <c r="J44">
        <v>72</v>
      </c>
      <c r="L44">
        <v>65.5</v>
      </c>
      <c r="O44">
        <v>1.3581587642352811E-2</v>
      </c>
      <c r="P44">
        <v>0.1056301212286148</v>
      </c>
      <c r="Q44">
        <v>5.5443162744754693E-2</v>
      </c>
    </row>
    <row r="45" spans="1:20" x14ac:dyDescent="0.2">
      <c r="A45" s="96">
        <v>18719</v>
      </c>
      <c r="B45">
        <v>42.3</v>
      </c>
      <c r="E45">
        <v>68.5</v>
      </c>
      <c r="F45">
        <v>53.5</v>
      </c>
      <c r="H45">
        <v>51.8</v>
      </c>
      <c r="I45">
        <v>65.7</v>
      </c>
      <c r="J45">
        <v>61.9</v>
      </c>
      <c r="L45">
        <v>53.5</v>
      </c>
      <c r="N45">
        <v>2459.1959999999999</v>
      </c>
      <c r="O45">
        <v>1.7327104373413171E-2</v>
      </c>
      <c r="P45">
        <v>9.1498838238916594E-2</v>
      </c>
      <c r="Q45">
        <v>7.1130687272042525E-2</v>
      </c>
      <c r="R45">
        <v>1.7327104373413171E-2</v>
      </c>
      <c r="S45">
        <v>7.1130687272042525E-2</v>
      </c>
      <c r="T45">
        <v>9.1498838238916594E-2</v>
      </c>
    </row>
    <row r="46" spans="1:20" x14ac:dyDescent="0.2">
      <c r="A46" s="96">
        <v>18749</v>
      </c>
      <c r="B46">
        <v>45.2</v>
      </c>
      <c r="E46">
        <v>63.6</v>
      </c>
      <c r="F46">
        <v>54.2</v>
      </c>
      <c r="H46">
        <v>51.2</v>
      </c>
      <c r="I46">
        <v>45</v>
      </c>
      <c r="J46">
        <v>58.8</v>
      </c>
      <c r="L46">
        <v>50.7</v>
      </c>
      <c r="O46">
        <v>1.7327104373413171E-2</v>
      </c>
      <c r="P46">
        <v>9.1498838238916594E-2</v>
      </c>
      <c r="Q46">
        <v>7.1130687272042525E-2</v>
      </c>
    </row>
    <row r="47" spans="1:20" x14ac:dyDescent="0.2">
      <c r="A47" s="96">
        <v>18780</v>
      </c>
      <c r="B47">
        <v>39.1</v>
      </c>
      <c r="E47">
        <v>52.1</v>
      </c>
      <c r="F47">
        <v>48.6</v>
      </c>
      <c r="H47">
        <v>48.4</v>
      </c>
      <c r="I47">
        <v>36.700000000000003</v>
      </c>
      <c r="J47">
        <v>56.4</v>
      </c>
      <c r="L47">
        <v>45.5</v>
      </c>
      <c r="O47">
        <v>1.7327104373413171E-2</v>
      </c>
      <c r="P47">
        <v>9.1498838238916594E-2</v>
      </c>
      <c r="Q47">
        <v>7.1130687272042525E-2</v>
      </c>
    </row>
    <row r="48" spans="1:20" x14ac:dyDescent="0.2">
      <c r="A48" s="96">
        <v>18810</v>
      </c>
      <c r="B48">
        <v>38.200000000000003</v>
      </c>
      <c r="E48">
        <v>46.4</v>
      </c>
      <c r="F48">
        <v>41.6</v>
      </c>
      <c r="H48">
        <v>47.8</v>
      </c>
      <c r="I48">
        <v>32.200000000000003</v>
      </c>
      <c r="J48">
        <v>53.2</v>
      </c>
      <c r="L48">
        <v>42.1</v>
      </c>
      <c r="N48">
        <v>2509.88</v>
      </c>
      <c r="O48">
        <v>2.0609987979811371E-2</v>
      </c>
      <c r="P48">
        <v>7.2546955017537634E-2</v>
      </c>
      <c r="Q48">
        <v>8.5023780127983395E-2</v>
      </c>
      <c r="R48">
        <v>2.0609987979811371E-2</v>
      </c>
      <c r="S48">
        <v>8.5023780127983395E-2</v>
      </c>
      <c r="T48">
        <v>7.2546955017537634E-2</v>
      </c>
    </row>
    <row r="49" spans="1:20" x14ac:dyDescent="0.2">
      <c r="A49" s="96">
        <v>18841</v>
      </c>
      <c r="B49">
        <v>38.5</v>
      </c>
      <c r="E49">
        <v>43.2</v>
      </c>
      <c r="F49">
        <v>48.4</v>
      </c>
      <c r="H49">
        <v>46.7</v>
      </c>
      <c r="I49">
        <v>32</v>
      </c>
      <c r="J49">
        <v>51.7</v>
      </c>
      <c r="L49">
        <v>43.6</v>
      </c>
      <c r="O49">
        <v>2.0609987979811371E-2</v>
      </c>
      <c r="P49">
        <v>7.2546955017537634E-2</v>
      </c>
      <c r="Q49">
        <v>8.5023780127983395E-2</v>
      </c>
    </row>
    <row r="50" spans="1:20" x14ac:dyDescent="0.2">
      <c r="A50" s="96">
        <v>18872</v>
      </c>
      <c r="B50">
        <v>48.2</v>
      </c>
      <c r="E50">
        <v>45.7</v>
      </c>
      <c r="F50">
        <v>50.2</v>
      </c>
      <c r="H50">
        <v>43.8</v>
      </c>
      <c r="I50">
        <v>46.4</v>
      </c>
      <c r="J50">
        <v>48.6</v>
      </c>
      <c r="L50">
        <v>48.1</v>
      </c>
      <c r="O50">
        <v>2.0609987979811371E-2</v>
      </c>
      <c r="P50">
        <v>7.2546955017537634E-2</v>
      </c>
      <c r="Q50">
        <v>8.5023780127983395E-2</v>
      </c>
    </row>
    <row r="51" spans="1:20" x14ac:dyDescent="0.2">
      <c r="A51" s="96">
        <v>18902</v>
      </c>
      <c r="B51">
        <v>51.7</v>
      </c>
      <c r="E51">
        <v>54.4</v>
      </c>
      <c r="F51">
        <v>50.3</v>
      </c>
      <c r="H51">
        <v>42</v>
      </c>
      <c r="I51">
        <v>47.2</v>
      </c>
      <c r="J51">
        <v>51.1</v>
      </c>
      <c r="L51">
        <v>49.6</v>
      </c>
      <c r="N51">
        <v>2515.4079999999999</v>
      </c>
      <c r="O51">
        <v>2.202495736847894E-3</v>
      </c>
      <c r="P51">
        <v>5.4713784948761307E-2</v>
      </c>
      <c r="Q51">
        <v>8.8391316328653158E-3</v>
      </c>
      <c r="R51">
        <v>2.202495736847894E-3</v>
      </c>
      <c r="S51">
        <v>8.8391316328653158E-3</v>
      </c>
      <c r="T51">
        <v>5.4713784948761307E-2</v>
      </c>
    </row>
    <row r="52" spans="1:20" x14ac:dyDescent="0.2">
      <c r="A52" s="96">
        <v>18933</v>
      </c>
      <c r="B52">
        <v>49.3</v>
      </c>
      <c r="E52">
        <v>55.6</v>
      </c>
      <c r="F52">
        <v>50.9</v>
      </c>
      <c r="H52">
        <v>44.5</v>
      </c>
      <c r="I52">
        <v>34.9</v>
      </c>
      <c r="J52">
        <v>50.2</v>
      </c>
      <c r="L52">
        <v>47.2</v>
      </c>
      <c r="O52">
        <v>2.202495736847894E-3</v>
      </c>
      <c r="P52">
        <v>5.4713784948761307E-2</v>
      </c>
      <c r="Q52">
        <v>8.8391316328653158E-3</v>
      </c>
    </row>
    <row r="53" spans="1:20" x14ac:dyDescent="0.2">
      <c r="A53" s="96">
        <v>18963</v>
      </c>
      <c r="B53">
        <v>45.3</v>
      </c>
      <c r="E53">
        <v>56.6</v>
      </c>
      <c r="F53">
        <v>52.8</v>
      </c>
      <c r="H53">
        <v>42.6</v>
      </c>
      <c r="I53">
        <v>33.6</v>
      </c>
      <c r="J53">
        <v>51.8</v>
      </c>
      <c r="L53">
        <v>46.5</v>
      </c>
      <c r="O53">
        <v>2.202495736847894E-3</v>
      </c>
      <c r="P53">
        <v>5.4713784948761307E-2</v>
      </c>
      <c r="Q53">
        <v>8.8391316328653158E-3</v>
      </c>
    </row>
    <row r="54" spans="1:20" x14ac:dyDescent="0.2">
      <c r="A54" s="96">
        <v>18994</v>
      </c>
      <c r="B54">
        <v>46.8</v>
      </c>
      <c r="E54">
        <v>51.8</v>
      </c>
      <c r="F54">
        <v>49.5</v>
      </c>
      <c r="H54">
        <v>42.5</v>
      </c>
      <c r="I54">
        <v>31.3</v>
      </c>
      <c r="J54">
        <v>46.9</v>
      </c>
      <c r="L54">
        <v>44.7</v>
      </c>
      <c r="N54">
        <v>2542.2860000000001</v>
      </c>
      <c r="O54">
        <v>1.0685344087321091E-2</v>
      </c>
      <c r="P54">
        <v>5.1700008811443751E-2</v>
      </c>
      <c r="Q54">
        <v>4.3431328919264052E-2</v>
      </c>
      <c r="R54">
        <v>1.0685344087321091E-2</v>
      </c>
      <c r="S54">
        <v>4.3431328919264052E-2</v>
      </c>
      <c r="T54">
        <v>5.1700008811443751E-2</v>
      </c>
    </row>
    <row r="55" spans="1:20" x14ac:dyDescent="0.2">
      <c r="A55" s="96">
        <v>19025</v>
      </c>
      <c r="B55">
        <v>42.3</v>
      </c>
      <c r="E55">
        <v>52.7</v>
      </c>
      <c r="F55">
        <v>49.9</v>
      </c>
      <c r="H55">
        <v>39.299999999999997</v>
      </c>
      <c r="I55">
        <v>24.9</v>
      </c>
      <c r="J55">
        <v>44.8</v>
      </c>
      <c r="L55">
        <v>41.8</v>
      </c>
      <c r="O55">
        <v>1.0685344087321091E-2</v>
      </c>
      <c r="P55">
        <v>5.1700008811443751E-2</v>
      </c>
      <c r="Q55">
        <v>4.3431328919264052E-2</v>
      </c>
    </row>
    <row r="56" spans="1:20" x14ac:dyDescent="0.2">
      <c r="A56" s="96">
        <v>19054</v>
      </c>
      <c r="B56">
        <v>43.7</v>
      </c>
      <c r="E56">
        <v>44.7</v>
      </c>
      <c r="F56">
        <v>48.7</v>
      </c>
      <c r="H56">
        <v>35.6</v>
      </c>
      <c r="I56">
        <v>18.8</v>
      </c>
      <c r="J56">
        <v>41.8</v>
      </c>
      <c r="L56">
        <v>40</v>
      </c>
      <c r="O56">
        <v>1.0685344087321091E-2</v>
      </c>
      <c r="P56">
        <v>5.1700008811443751E-2</v>
      </c>
      <c r="Q56">
        <v>4.3431328919264052E-2</v>
      </c>
    </row>
    <row r="57" spans="1:20" x14ac:dyDescent="0.2">
      <c r="A57" s="96">
        <v>19085</v>
      </c>
      <c r="B57">
        <v>35.799999999999997</v>
      </c>
      <c r="E57">
        <v>42.6</v>
      </c>
      <c r="F57">
        <v>43.5</v>
      </c>
      <c r="H57">
        <v>35.4</v>
      </c>
      <c r="I57">
        <v>19.399999999999999</v>
      </c>
      <c r="J57">
        <v>43.3</v>
      </c>
      <c r="L57">
        <v>36.700000000000003</v>
      </c>
      <c r="N57">
        <v>2547.7620000000002</v>
      </c>
      <c r="O57">
        <v>2.153966941563661E-3</v>
      </c>
      <c r="P57">
        <v>3.601420952213661E-2</v>
      </c>
      <c r="Q57">
        <v>8.6437452032444018E-3</v>
      </c>
      <c r="R57">
        <v>2.153966941563661E-3</v>
      </c>
      <c r="S57">
        <v>8.6437452032444018E-3</v>
      </c>
      <c r="T57">
        <v>3.601420952213661E-2</v>
      </c>
    </row>
    <row r="58" spans="1:20" x14ac:dyDescent="0.2">
      <c r="A58" s="96">
        <v>19115</v>
      </c>
      <c r="B58">
        <v>43.9</v>
      </c>
      <c r="E58">
        <v>38.799999999999997</v>
      </c>
      <c r="F58">
        <v>45.7</v>
      </c>
      <c r="H58">
        <v>30.3</v>
      </c>
      <c r="I58">
        <v>22.4</v>
      </c>
      <c r="J58">
        <v>42.7</v>
      </c>
      <c r="L58">
        <v>39.5</v>
      </c>
      <c r="O58">
        <v>2.153966941563661E-3</v>
      </c>
      <c r="P58">
        <v>3.601420952213661E-2</v>
      </c>
      <c r="Q58">
        <v>8.6437452032444018E-3</v>
      </c>
    </row>
    <row r="59" spans="1:20" x14ac:dyDescent="0.2">
      <c r="A59" s="96">
        <v>19146</v>
      </c>
      <c r="B59">
        <v>46.3</v>
      </c>
      <c r="E59">
        <v>40.4</v>
      </c>
      <c r="F59">
        <v>49.5</v>
      </c>
      <c r="H59">
        <v>33.799999999999997</v>
      </c>
      <c r="I59">
        <v>33</v>
      </c>
      <c r="J59">
        <v>43.5</v>
      </c>
      <c r="L59">
        <v>43.3</v>
      </c>
      <c r="O59">
        <v>2.153966941563661E-3</v>
      </c>
      <c r="P59">
        <v>3.601420952213661E-2</v>
      </c>
      <c r="Q59">
        <v>8.6437452032444018E-3</v>
      </c>
    </row>
    <row r="60" spans="1:20" x14ac:dyDescent="0.2">
      <c r="A60" s="96">
        <v>19176</v>
      </c>
      <c r="B60">
        <v>69.400000000000006</v>
      </c>
      <c r="E60">
        <v>60.1</v>
      </c>
      <c r="F60">
        <v>37.200000000000003</v>
      </c>
      <c r="H60">
        <v>31.6</v>
      </c>
      <c r="I60">
        <v>47.4</v>
      </c>
      <c r="J60">
        <v>39.5</v>
      </c>
      <c r="L60">
        <v>48.3</v>
      </c>
      <c r="N60">
        <v>2566.1529999999998</v>
      </c>
      <c r="O60">
        <v>7.2184921511505469E-3</v>
      </c>
      <c r="P60">
        <v>2.2420593813249911E-2</v>
      </c>
      <c r="Q60">
        <v>2.918811561848789E-2</v>
      </c>
      <c r="R60">
        <v>7.2184921511505469E-3</v>
      </c>
      <c r="S60">
        <v>2.918811561848789E-2</v>
      </c>
      <c r="T60">
        <v>2.2420593813249911E-2</v>
      </c>
    </row>
    <row r="61" spans="1:20" x14ac:dyDescent="0.2">
      <c r="A61" s="96">
        <v>19207</v>
      </c>
      <c r="B61">
        <v>58.5</v>
      </c>
      <c r="E61">
        <v>54.7</v>
      </c>
      <c r="F61">
        <v>84</v>
      </c>
      <c r="H61">
        <v>30.5</v>
      </c>
      <c r="I61">
        <v>41.2</v>
      </c>
      <c r="J61">
        <v>63.1</v>
      </c>
      <c r="L61">
        <v>60.4</v>
      </c>
      <c r="O61">
        <v>7.2184921511505469E-3</v>
      </c>
      <c r="P61">
        <v>2.2420593813249911E-2</v>
      </c>
      <c r="Q61">
        <v>2.918811561848789E-2</v>
      </c>
    </row>
    <row r="62" spans="1:20" x14ac:dyDescent="0.2">
      <c r="A62" s="96">
        <v>19238</v>
      </c>
      <c r="B62">
        <v>60.3</v>
      </c>
      <c r="E62">
        <v>57.9</v>
      </c>
      <c r="F62">
        <v>66</v>
      </c>
      <c r="H62">
        <v>38.6</v>
      </c>
      <c r="I62">
        <v>42.7</v>
      </c>
      <c r="J62">
        <v>56.2</v>
      </c>
      <c r="L62">
        <v>56.1</v>
      </c>
      <c r="O62">
        <v>7.2184921511505469E-3</v>
      </c>
      <c r="P62">
        <v>2.2420593813249911E-2</v>
      </c>
      <c r="Q62">
        <v>2.918811561848789E-2</v>
      </c>
    </row>
    <row r="63" spans="1:20" x14ac:dyDescent="0.2">
      <c r="A63" s="96">
        <v>19268</v>
      </c>
      <c r="B63">
        <v>59.9</v>
      </c>
      <c r="E63">
        <v>54.1</v>
      </c>
      <c r="F63">
        <v>65.3</v>
      </c>
      <c r="H63">
        <v>38.200000000000003</v>
      </c>
      <c r="I63">
        <v>43.3</v>
      </c>
      <c r="J63">
        <v>57.8</v>
      </c>
      <c r="L63">
        <v>56.2</v>
      </c>
      <c r="N63">
        <v>2650.431</v>
      </c>
      <c r="O63">
        <v>3.2842157112222173E-2</v>
      </c>
      <c r="P63">
        <v>5.3678369473262447E-2</v>
      </c>
      <c r="Q63">
        <v>0.13798313070477031</v>
      </c>
      <c r="R63">
        <v>3.2842157112222173E-2</v>
      </c>
      <c r="S63">
        <v>0.13798313070477031</v>
      </c>
      <c r="T63">
        <v>5.3678369473262447E-2</v>
      </c>
    </row>
    <row r="64" spans="1:20" x14ac:dyDescent="0.2">
      <c r="A64" s="96">
        <v>19299</v>
      </c>
      <c r="B64">
        <v>58.8</v>
      </c>
      <c r="E64">
        <v>49.7</v>
      </c>
      <c r="F64">
        <v>65</v>
      </c>
      <c r="H64">
        <v>39.9</v>
      </c>
      <c r="I64">
        <v>45</v>
      </c>
      <c r="J64">
        <v>60.9</v>
      </c>
      <c r="L64">
        <v>56.8</v>
      </c>
      <c r="O64">
        <v>3.2842157112222173E-2</v>
      </c>
      <c r="P64">
        <v>5.3678369473262447E-2</v>
      </c>
      <c r="Q64">
        <v>0.13798313070477031</v>
      </c>
    </row>
    <row r="65" spans="1:20" x14ac:dyDescent="0.2">
      <c r="A65" s="96">
        <v>19329</v>
      </c>
      <c r="B65">
        <v>60.4</v>
      </c>
      <c r="E65">
        <v>48.2</v>
      </c>
      <c r="F65">
        <v>64.3</v>
      </c>
      <c r="H65">
        <v>40</v>
      </c>
      <c r="I65">
        <v>43.5</v>
      </c>
      <c r="J65">
        <v>55.6</v>
      </c>
      <c r="L65">
        <v>55.8</v>
      </c>
      <c r="O65">
        <v>3.2842157112222173E-2</v>
      </c>
      <c r="P65">
        <v>5.3678369473262447E-2</v>
      </c>
      <c r="Q65">
        <v>0.13798313070477031</v>
      </c>
    </row>
    <row r="66" spans="1:20" x14ac:dyDescent="0.2">
      <c r="A66" s="96">
        <v>19360</v>
      </c>
      <c r="B66">
        <v>64.599999999999994</v>
      </c>
      <c r="E66">
        <v>45.1</v>
      </c>
      <c r="F66">
        <v>69.8</v>
      </c>
      <c r="H66">
        <v>40.9</v>
      </c>
      <c r="I66">
        <v>41.5</v>
      </c>
      <c r="J66">
        <v>61.5</v>
      </c>
      <c r="L66">
        <v>59.4</v>
      </c>
      <c r="N66">
        <v>2699.6990000000001</v>
      </c>
      <c r="O66">
        <v>1.8588674823075951E-2</v>
      </c>
      <c r="P66">
        <v>6.1917895940897291E-2</v>
      </c>
      <c r="Q66">
        <v>7.6453744115379418E-2</v>
      </c>
      <c r="R66">
        <v>1.8588674823075951E-2</v>
      </c>
      <c r="S66">
        <v>7.6453744115379418E-2</v>
      </c>
      <c r="T66">
        <v>6.1917895940897291E-2</v>
      </c>
    </row>
    <row r="67" spans="1:20" x14ac:dyDescent="0.2">
      <c r="A67" s="96">
        <v>19391</v>
      </c>
      <c r="B67">
        <v>56</v>
      </c>
      <c r="E67">
        <v>54.5</v>
      </c>
      <c r="F67">
        <v>62.4</v>
      </c>
      <c r="H67">
        <v>44.3</v>
      </c>
      <c r="I67">
        <v>41.8</v>
      </c>
      <c r="J67">
        <v>61.7</v>
      </c>
      <c r="L67">
        <v>55.4</v>
      </c>
      <c r="O67">
        <v>1.8588674823075951E-2</v>
      </c>
      <c r="P67">
        <v>6.1917895940897291E-2</v>
      </c>
      <c r="Q67">
        <v>7.6453744115379418E-2</v>
      </c>
    </row>
    <row r="68" spans="1:20" x14ac:dyDescent="0.2">
      <c r="A68" s="96">
        <v>19419</v>
      </c>
      <c r="B68">
        <v>47.2</v>
      </c>
      <c r="E68">
        <v>73.3</v>
      </c>
      <c r="F68">
        <v>54</v>
      </c>
      <c r="H68">
        <v>46.4</v>
      </c>
      <c r="I68">
        <v>41.8</v>
      </c>
      <c r="J68">
        <v>59.4</v>
      </c>
      <c r="L68">
        <v>50.5</v>
      </c>
      <c r="O68">
        <v>1.8588674823075951E-2</v>
      </c>
      <c r="P68">
        <v>6.1917895940897291E-2</v>
      </c>
      <c r="Q68">
        <v>7.6453744115379418E-2</v>
      </c>
    </row>
    <row r="69" spans="1:20" x14ac:dyDescent="0.2">
      <c r="A69" s="96">
        <v>19450</v>
      </c>
      <c r="B69">
        <v>52</v>
      </c>
      <c r="E69">
        <v>69.3</v>
      </c>
      <c r="F69">
        <v>57.3</v>
      </c>
      <c r="H69">
        <v>43.8</v>
      </c>
      <c r="I69">
        <v>38.6</v>
      </c>
      <c r="J69">
        <v>55</v>
      </c>
      <c r="L69">
        <v>51.1</v>
      </c>
      <c r="N69">
        <v>2720.5659999999998</v>
      </c>
      <c r="O69">
        <v>7.7293802012741919E-3</v>
      </c>
      <c r="P69">
        <v>6.7825801625112397E-2</v>
      </c>
      <c r="Q69">
        <v>3.1277831399421967E-2</v>
      </c>
      <c r="R69">
        <v>7.7293802012741919E-3</v>
      </c>
      <c r="S69">
        <v>3.1277831399421967E-2</v>
      </c>
      <c r="T69">
        <v>6.7825801625112397E-2</v>
      </c>
    </row>
    <row r="70" spans="1:20" x14ac:dyDescent="0.2">
      <c r="A70" s="96">
        <v>19480</v>
      </c>
      <c r="B70">
        <v>49.3</v>
      </c>
      <c r="E70">
        <v>72.3</v>
      </c>
      <c r="F70">
        <v>57.1</v>
      </c>
      <c r="H70">
        <v>41.2</v>
      </c>
      <c r="I70">
        <v>35.1</v>
      </c>
      <c r="J70">
        <v>52.3</v>
      </c>
      <c r="L70">
        <v>48.9</v>
      </c>
      <c r="O70">
        <v>7.7293802012741919E-3</v>
      </c>
      <c r="P70">
        <v>6.7825801625112397E-2</v>
      </c>
      <c r="Q70">
        <v>3.1277831399421967E-2</v>
      </c>
    </row>
    <row r="71" spans="1:20" x14ac:dyDescent="0.2">
      <c r="A71" s="96">
        <v>19511</v>
      </c>
      <c r="B71">
        <v>48.3</v>
      </c>
      <c r="E71">
        <v>69.7</v>
      </c>
      <c r="F71">
        <v>55.2</v>
      </c>
      <c r="H71">
        <v>44.6</v>
      </c>
      <c r="I71">
        <v>33.299999999999997</v>
      </c>
      <c r="J71">
        <v>53.8</v>
      </c>
      <c r="L71">
        <v>48.5</v>
      </c>
      <c r="O71">
        <v>7.7293802012741919E-3</v>
      </c>
      <c r="P71">
        <v>6.7825801625112397E-2</v>
      </c>
      <c r="Q71">
        <v>3.1277831399421967E-2</v>
      </c>
    </row>
    <row r="72" spans="1:20" x14ac:dyDescent="0.2">
      <c r="A72" s="96">
        <v>19541</v>
      </c>
      <c r="B72">
        <v>44.2</v>
      </c>
      <c r="E72">
        <v>62</v>
      </c>
      <c r="F72">
        <v>53.1</v>
      </c>
      <c r="H72">
        <v>45.6</v>
      </c>
      <c r="I72">
        <v>28.5</v>
      </c>
      <c r="J72">
        <v>54.4</v>
      </c>
      <c r="L72">
        <v>46.3</v>
      </c>
      <c r="N72">
        <v>2705.2579999999998</v>
      </c>
      <c r="O72">
        <v>-5.6267703117660051E-3</v>
      </c>
      <c r="P72">
        <v>5.4207601807062959E-2</v>
      </c>
      <c r="Q72">
        <v>-2.2317829566265272E-2</v>
      </c>
      <c r="R72">
        <v>-5.6267703117660051E-3</v>
      </c>
      <c r="S72">
        <v>-2.2317829566265272E-2</v>
      </c>
      <c r="T72">
        <v>5.4207601807062959E-2</v>
      </c>
    </row>
    <row r="73" spans="1:20" x14ac:dyDescent="0.2">
      <c r="A73" s="96">
        <v>19572</v>
      </c>
      <c r="B73">
        <v>42.1</v>
      </c>
      <c r="E73">
        <v>55.8</v>
      </c>
      <c r="F73">
        <v>50.7</v>
      </c>
      <c r="H73">
        <v>46.2</v>
      </c>
      <c r="I73">
        <v>26.5</v>
      </c>
      <c r="J73">
        <v>48.1</v>
      </c>
      <c r="L73">
        <v>43.5</v>
      </c>
      <c r="O73">
        <v>-5.6267703117660051E-3</v>
      </c>
      <c r="P73">
        <v>5.4207601807062959E-2</v>
      </c>
      <c r="Q73">
        <v>-2.2317829566265272E-2</v>
      </c>
    </row>
    <row r="74" spans="1:20" x14ac:dyDescent="0.2">
      <c r="A74" s="96">
        <v>19603</v>
      </c>
      <c r="B74">
        <v>39.9</v>
      </c>
      <c r="E74">
        <v>43.8</v>
      </c>
      <c r="F74">
        <v>46.8</v>
      </c>
      <c r="H74">
        <v>43.3</v>
      </c>
      <c r="I74">
        <v>23.2</v>
      </c>
      <c r="J74">
        <v>43.8</v>
      </c>
      <c r="L74">
        <v>40.200000000000003</v>
      </c>
      <c r="O74">
        <v>-5.6267703117660051E-3</v>
      </c>
      <c r="P74">
        <v>5.4207601807062959E-2</v>
      </c>
      <c r="Q74">
        <v>-2.2317829566265272E-2</v>
      </c>
    </row>
    <row r="75" spans="1:20" x14ac:dyDescent="0.2">
      <c r="A75" s="96">
        <v>19633</v>
      </c>
      <c r="B75">
        <v>38</v>
      </c>
      <c r="E75">
        <v>45.1</v>
      </c>
      <c r="F75">
        <v>44.6</v>
      </c>
      <c r="H75">
        <v>41.3</v>
      </c>
      <c r="I75">
        <v>20.7</v>
      </c>
      <c r="J75">
        <v>37.9</v>
      </c>
      <c r="L75">
        <v>37.4</v>
      </c>
      <c r="N75">
        <v>2664.3020000000001</v>
      </c>
      <c r="O75">
        <v>-1.5139406296922391E-2</v>
      </c>
      <c r="P75">
        <v>5.2334884401820294E-3</v>
      </c>
      <c r="Q75">
        <v>-5.9196242822145077E-2</v>
      </c>
      <c r="R75">
        <v>-1.5139406296922391E-2</v>
      </c>
      <c r="S75">
        <v>-5.9196242822145077E-2</v>
      </c>
      <c r="T75">
        <v>5.2334884401820294E-3</v>
      </c>
    </row>
    <row r="76" spans="1:20" x14ac:dyDescent="0.2">
      <c r="A76" s="96">
        <v>19664</v>
      </c>
      <c r="B76">
        <v>40.9</v>
      </c>
      <c r="E76">
        <v>47</v>
      </c>
      <c r="F76">
        <v>43.4</v>
      </c>
      <c r="H76">
        <v>35.5</v>
      </c>
      <c r="I76">
        <v>20.2</v>
      </c>
      <c r="J76">
        <v>35.799999999999997</v>
      </c>
      <c r="L76">
        <v>36.9</v>
      </c>
      <c r="O76">
        <v>-1.5139406296922391E-2</v>
      </c>
      <c r="P76">
        <v>5.2334884401820294E-3</v>
      </c>
      <c r="Q76">
        <v>-5.9196242822145077E-2</v>
      </c>
    </row>
    <row r="77" spans="1:20" x14ac:dyDescent="0.2">
      <c r="A77" s="96">
        <v>19694</v>
      </c>
      <c r="B77">
        <v>37.5</v>
      </c>
      <c r="E77">
        <v>47.7</v>
      </c>
      <c r="F77">
        <v>41.3</v>
      </c>
      <c r="H77">
        <v>34.200000000000003</v>
      </c>
      <c r="I77">
        <v>21.8</v>
      </c>
      <c r="J77">
        <v>36.6</v>
      </c>
      <c r="L77">
        <v>35.6</v>
      </c>
      <c r="O77">
        <v>-1.5139406296922391E-2</v>
      </c>
      <c r="P77">
        <v>5.2334884401820294E-3</v>
      </c>
      <c r="Q77">
        <v>-5.9196242822145077E-2</v>
      </c>
    </row>
    <row r="78" spans="1:20" x14ac:dyDescent="0.2">
      <c r="A78" s="96">
        <v>19725</v>
      </c>
      <c r="B78">
        <v>42.9</v>
      </c>
      <c r="E78">
        <v>40.5</v>
      </c>
      <c r="F78">
        <v>45</v>
      </c>
      <c r="H78">
        <v>34.200000000000003</v>
      </c>
      <c r="I78">
        <v>23.6</v>
      </c>
      <c r="J78">
        <v>31.5</v>
      </c>
      <c r="L78">
        <v>37.4</v>
      </c>
      <c r="N78">
        <v>2651.5659999999998</v>
      </c>
      <c r="O78">
        <v>-4.780238876824148E-3</v>
      </c>
      <c r="P78">
        <v>-1.7829024643117721E-2</v>
      </c>
      <c r="Q78">
        <v>-1.8984287809732381E-2</v>
      </c>
      <c r="R78">
        <v>-4.780238876824148E-3</v>
      </c>
      <c r="S78">
        <v>-1.8984287809732381E-2</v>
      </c>
      <c r="T78">
        <v>-1.7829024643117721E-2</v>
      </c>
    </row>
    <row r="79" spans="1:20" x14ac:dyDescent="0.2">
      <c r="A79" s="96">
        <v>19756</v>
      </c>
      <c r="B79">
        <v>50.3</v>
      </c>
      <c r="E79">
        <v>41.6</v>
      </c>
      <c r="F79">
        <v>46</v>
      </c>
      <c r="H79">
        <v>30.9</v>
      </c>
      <c r="I79">
        <v>26.9</v>
      </c>
      <c r="J79">
        <v>34.799999999999997</v>
      </c>
      <c r="L79">
        <v>40.700000000000003</v>
      </c>
      <c r="O79">
        <v>-4.780238876824148E-3</v>
      </c>
      <c r="P79">
        <v>-1.7829024643117721E-2</v>
      </c>
      <c r="Q79">
        <v>-1.8984287809732381E-2</v>
      </c>
    </row>
    <row r="80" spans="1:20" x14ac:dyDescent="0.2">
      <c r="A80" s="96">
        <v>19784</v>
      </c>
      <c r="B80">
        <v>54.7</v>
      </c>
      <c r="E80">
        <v>46.6</v>
      </c>
      <c r="F80">
        <v>51.5</v>
      </c>
      <c r="H80">
        <v>31.6</v>
      </c>
      <c r="I80">
        <v>28</v>
      </c>
      <c r="J80">
        <v>40.200000000000003</v>
      </c>
      <c r="L80">
        <v>44.7</v>
      </c>
      <c r="O80">
        <v>-4.780238876824148E-3</v>
      </c>
      <c r="P80">
        <v>-1.7829024643117721E-2</v>
      </c>
      <c r="Q80">
        <v>-1.8984287809732381E-2</v>
      </c>
    </row>
    <row r="81" spans="1:20" x14ac:dyDescent="0.2">
      <c r="A81" s="96">
        <v>19815</v>
      </c>
      <c r="B81">
        <v>58.4</v>
      </c>
      <c r="E81">
        <v>49.7</v>
      </c>
      <c r="F81">
        <v>55.4</v>
      </c>
      <c r="H81">
        <v>33.200000000000003</v>
      </c>
      <c r="I81">
        <v>30.3</v>
      </c>
      <c r="J81">
        <v>42.4</v>
      </c>
      <c r="L81">
        <v>47.7</v>
      </c>
      <c r="N81">
        <v>2654.4560000000001</v>
      </c>
      <c r="O81">
        <v>1.0899219555539361E-3</v>
      </c>
      <c r="P81">
        <v>-2.430009049587464E-2</v>
      </c>
      <c r="Q81">
        <v>4.3668205818458983E-3</v>
      </c>
      <c r="R81">
        <v>1.0899219555539361E-3</v>
      </c>
      <c r="S81">
        <v>4.3668205818458983E-3</v>
      </c>
      <c r="T81">
        <v>-2.430009049587464E-2</v>
      </c>
    </row>
    <row r="82" spans="1:20" x14ac:dyDescent="0.2">
      <c r="A82" s="96">
        <v>19845</v>
      </c>
      <c r="B82">
        <v>60.2</v>
      </c>
      <c r="E82">
        <v>45.6</v>
      </c>
      <c r="F82">
        <v>56.3</v>
      </c>
      <c r="H82">
        <v>39.1</v>
      </c>
      <c r="I82">
        <v>34.299999999999997</v>
      </c>
      <c r="J82">
        <v>44.5</v>
      </c>
      <c r="L82">
        <v>50.1</v>
      </c>
      <c r="O82">
        <v>1.0899219555539361E-3</v>
      </c>
      <c r="P82">
        <v>-2.430009049587464E-2</v>
      </c>
      <c r="Q82">
        <v>4.3668205818458983E-3</v>
      </c>
    </row>
    <row r="83" spans="1:20" x14ac:dyDescent="0.2">
      <c r="A83" s="96">
        <v>19876</v>
      </c>
      <c r="B83">
        <v>64.599999999999994</v>
      </c>
      <c r="E83">
        <v>52.5</v>
      </c>
      <c r="F83">
        <v>59.4</v>
      </c>
      <c r="H83">
        <v>34.4</v>
      </c>
      <c r="I83">
        <v>35.799999999999997</v>
      </c>
      <c r="J83">
        <v>45.2</v>
      </c>
      <c r="L83">
        <v>52.1</v>
      </c>
      <c r="O83">
        <v>1.0899219555539361E-3</v>
      </c>
      <c r="P83">
        <v>-2.430009049587464E-2</v>
      </c>
      <c r="Q83">
        <v>4.3668205818458983E-3</v>
      </c>
    </row>
    <row r="84" spans="1:20" x14ac:dyDescent="0.2">
      <c r="A84" s="96">
        <v>19906</v>
      </c>
      <c r="B84">
        <v>63.8</v>
      </c>
      <c r="E84">
        <v>53.8</v>
      </c>
      <c r="F84">
        <v>57.4</v>
      </c>
      <c r="H84">
        <v>35.700000000000003</v>
      </c>
      <c r="I84">
        <v>38.1</v>
      </c>
      <c r="J84">
        <v>44.4</v>
      </c>
      <c r="L84">
        <v>51.7</v>
      </c>
      <c r="N84">
        <v>2684.4340000000002</v>
      </c>
      <c r="O84">
        <v>1.129346276600556E-2</v>
      </c>
      <c r="P84">
        <v>-7.697602225000209E-3</v>
      </c>
      <c r="Q84">
        <v>4.5944882715464493E-2</v>
      </c>
      <c r="R84">
        <v>1.129346276600556E-2</v>
      </c>
      <c r="S84">
        <v>4.5944882715464493E-2</v>
      </c>
      <c r="T84">
        <v>-7.697602225000209E-3</v>
      </c>
    </row>
    <row r="85" spans="1:20" x14ac:dyDescent="0.2">
      <c r="A85" s="96">
        <v>19937</v>
      </c>
      <c r="B85">
        <v>56.6</v>
      </c>
      <c r="E85">
        <v>41.7</v>
      </c>
      <c r="F85">
        <v>56.2</v>
      </c>
      <c r="H85">
        <v>37.700000000000003</v>
      </c>
      <c r="I85">
        <v>36.4</v>
      </c>
      <c r="J85">
        <v>37.700000000000003</v>
      </c>
      <c r="L85">
        <v>54.4</v>
      </c>
      <c r="O85">
        <v>1.129346276600556E-2</v>
      </c>
      <c r="P85">
        <v>-7.697602225000209E-3</v>
      </c>
      <c r="Q85">
        <v>4.5944882715464493E-2</v>
      </c>
    </row>
    <row r="86" spans="1:20" x14ac:dyDescent="0.2">
      <c r="A86" s="96">
        <v>19968</v>
      </c>
      <c r="B86">
        <v>62.2</v>
      </c>
      <c r="E86">
        <v>53</v>
      </c>
      <c r="F86">
        <v>57</v>
      </c>
      <c r="H86">
        <v>40.799999999999997</v>
      </c>
      <c r="I86">
        <v>43.6</v>
      </c>
      <c r="J86">
        <v>49.7</v>
      </c>
      <c r="L86">
        <v>53.5</v>
      </c>
      <c r="O86">
        <v>1.129346276600556E-2</v>
      </c>
      <c r="P86">
        <v>-7.697602225000209E-3</v>
      </c>
      <c r="Q86">
        <v>4.5944882715464493E-2</v>
      </c>
    </row>
    <row r="87" spans="1:20" x14ac:dyDescent="0.2">
      <c r="A87" s="96">
        <v>19998</v>
      </c>
      <c r="B87">
        <v>66.7</v>
      </c>
      <c r="E87">
        <v>57.6</v>
      </c>
      <c r="F87">
        <v>62.4</v>
      </c>
      <c r="H87">
        <v>40.5</v>
      </c>
      <c r="I87">
        <v>49.5</v>
      </c>
      <c r="J87">
        <v>55.8</v>
      </c>
      <c r="L87">
        <v>58.2</v>
      </c>
      <c r="N87">
        <v>2736.96</v>
      </c>
      <c r="O87">
        <v>1.9566880765181729E-2</v>
      </c>
      <c r="P87">
        <v>2.7270932499393798E-2</v>
      </c>
      <c r="Q87">
        <v>8.0594812306759467E-2</v>
      </c>
      <c r="R87">
        <v>1.9566880765181729E-2</v>
      </c>
      <c r="S87">
        <v>8.0594812306759467E-2</v>
      </c>
      <c r="T87">
        <v>2.7270932499393798E-2</v>
      </c>
    </row>
    <row r="88" spans="1:20" x14ac:dyDescent="0.2">
      <c r="A88" s="96">
        <v>20029</v>
      </c>
      <c r="B88">
        <v>66</v>
      </c>
      <c r="E88">
        <v>57.8</v>
      </c>
      <c r="F88">
        <v>63</v>
      </c>
      <c r="H88">
        <v>44.7</v>
      </c>
      <c r="I88">
        <v>51.9</v>
      </c>
      <c r="J88">
        <v>55.1</v>
      </c>
      <c r="L88">
        <v>58.8</v>
      </c>
      <c r="O88">
        <v>1.9566880765181729E-2</v>
      </c>
      <c r="P88">
        <v>2.7270932499393798E-2</v>
      </c>
      <c r="Q88">
        <v>8.0594812306759467E-2</v>
      </c>
    </row>
    <row r="89" spans="1:20" x14ac:dyDescent="0.2">
      <c r="A89" s="96">
        <v>20059</v>
      </c>
      <c r="B89">
        <v>73.599999999999994</v>
      </c>
      <c r="E89">
        <v>59.1</v>
      </c>
      <c r="F89">
        <v>70.5</v>
      </c>
      <c r="H89">
        <v>47.1</v>
      </c>
      <c r="I89">
        <v>54.5</v>
      </c>
      <c r="J89">
        <v>55.8</v>
      </c>
      <c r="L89">
        <v>63.8</v>
      </c>
      <c r="O89">
        <v>1.9566880765181729E-2</v>
      </c>
      <c r="P89">
        <v>2.7270932499393798E-2</v>
      </c>
      <c r="Q89">
        <v>8.0594812306759467E-2</v>
      </c>
    </row>
    <row r="90" spans="1:20" x14ac:dyDescent="0.2">
      <c r="A90" s="96">
        <v>20090</v>
      </c>
      <c r="B90">
        <v>66.8</v>
      </c>
      <c r="E90">
        <v>66.7</v>
      </c>
      <c r="F90">
        <v>69.099999999999994</v>
      </c>
      <c r="H90">
        <v>48</v>
      </c>
      <c r="I90">
        <v>60.6</v>
      </c>
      <c r="J90">
        <v>59</v>
      </c>
      <c r="L90">
        <v>63</v>
      </c>
      <c r="N90">
        <v>2815.134</v>
      </c>
      <c r="O90">
        <v>2.85623465450719E-2</v>
      </c>
      <c r="P90">
        <v>6.1687319870597307E-2</v>
      </c>
      <c r="Q90">
        <v>0.11923810308548791</v>
      </c>
      <c r="R90">
        <v>2.85623465450719E-2</v>
      </c>
      <c r="S90">
        <v>0.11923810308548791</v>
      </c>
      <c r="T90">
        <v>6.1687319870597307E-2</v>
      </c>
    </row>
    <row r="91" spans="1:20" x14ac:dyDescent="0.2">
      <c r="A91" s="96">
        <v>20121</v>
      </c>
      <c r="B91">
        <v>73.900000000000006</v>
      </c>
      <c r="E91">
        <v>82</v>
      </c>
      <c r="F91">
        <v>70.900000000000006</v>
      </c>
      <c r="H91">
        <v>51.3</v>
      </c>
      <c r="I91">
        <v>67.2</v>
      </c>
      <c r="J91">
        <v>63.4</v>
      </c>
      <c r="L91">
        <v>67.8</v>
      </c>
      <c r="O91">
        <v>2.85623465450719E-2</v>
      </c>
      <c r="P91">
        <v>6.1687319870597307E-2</v>
      </c>
      <c r="Q91">
        <v>0.11923810308548791</v>
      </c>
    </row>
    <row r="92" spans="1:20" x14ac:dyDescent="0.2">
      <c r="A92" s="96">
        <v>20149</v>
      </c>
      <c r="B92">
        <v>71.5</v>
      </c>
      <c r="E92">
        <v>69.8</v>
      </c>
      <c r="F92">
        <v>71</v>
      </c>
      <c r="H92">
        <v>54.4</v>
      </c>
      <c r="I92">
        <v>68.5</v>
      </c>
      <c r="J92">
        <v>63</v>
      </c>
      <c r="L92">
        <v>67.5</v>
      </c>
      <c r="O92">
        <v>2.85623465450719E-2</v>
      </c>
      <c r="P92">
        <v>6.1687319870597307E-2</v>
      </c>
      <c r="Q92">
        <v>0.11923810308548791</v>
      </c>
    </row>
    <row r="93" spans="1:20" x14ac:dyDescent="0.2">
      <c r="A93" s="96">
        <v>20180</v>
      </c>
      <c r="B93">
        <v>70.900000000000006</v>
      </c>
      <c r="E93">
        <v>75.2</v>
      </c>
      <c r="F93">
        <v>73.8</v>
      </c>
      <c r="H93">
        <v>54.2</v>
      </c>
      <c r="I93">
        <v>71.900000000000006</v>
      </c>
      <c r="J93">
        <v>63.9</v>
      </c>
      <c r="L93">
        <v>68.7</v>
      </c>
      <c r="N93">
        <v>2860.942</v>
      </c>
      <c r="O93">
        <v>1.6272049572063001E-2</v>
      </c>
      <c r="P93">
        <v>7.7788443281787259E-2</v>
      </c>
      <c r="Q93">
        <v>6.669418000707128E-2</v>
      </c>
      <c r="R93">
        <v>1.6272049572063001E-2</v>
      </c>
      <c r="S93">
        <v>6.669418000707128E-2</v>
      </c>
      <c r="T93">
        <v>7.7788443281787259E-2</v>
      </c>
    </row>
    <row r="94" spans="1:20" x14ac:dyDescent="0.2">
      <c r="A94" s="96">
        <v>20210</v>
      </c>
      <c r="B94">
        <v>72.900000000000006</v>
      </c>
      <c r="E94">
        <v>81</v>
      </c>
      <c r="F94">
        <v>73.5</v>
      </c>
      <c r="H94">
        <v>56.6</v>
      </c>
      <c r="I94">
        <v>68.7</v>
      </c>
      <c r="J94">
        <v>66.2</v>
      </c>
      <c r="L94">
        <v>69.5</v>
      </c>
      <c r="O94">
        <v>1.6272049572063001E-2</v>
      </c>
      <c r="P94">
        <v>7.7788443281787259E-2</v>
      </c>
      <c r="Q94">
        <v>6.669418000707128E-2</v>
      </c>
    </row>
    <row r="95" spans="1:20" x14ac:dyDescent="0.2">
      <c r="A95" s="96">
        <v>20241</v>
      </c>
      <c r="B95">
        <v>60.9</v>
      </c>
      <c r="E95">
        <v>75.900000000000006</v>
      </c>
      <c r="F95">
        <v>65.5</v>
      </c>
      <c r="H95">
        <v>65.2</v>
      </c>
      <c r="I95">
        <v>65.7</v>
      </c>
      <c r="J95">
        <v>61.2</v>
      </c>
      <c r="L95">
        <v>63.3</v>
      </c>
      <c r="O95">
        <v>1.6272049572063001E-2</v>
      </c>
      <c r="P95">
        <v>7.7788443281787259E-2</v>
      </c>
      <c r="Q95">
        <v>6.669418000707128E-2</v>
      </c>
    </row>
    <row r="96" spans="1:20" x14ac:dyDescent="0.2">
      <c r="A96" s="96">
        <v>20271</v>
      </c>
      <c r="B96">
        <v>67.099999999999994</v>
      </c>
      <c r="E96">
        <v>80.400000000000006</v>
      </c>
      <c r="F96">
        <v>72.099999999999994</v>
      </c>
      <c r="H96">
        <v>58.4</v>
      </c>
      <c r="I96">
        <v>67</v>
      </c>
      <c r="J96">
        <v>60.9</v>
      </c>
      <c r="L96">
        <v>66.2</v>
      </c>
      <c r="N96">
        <v>2899.578</v>
      </c>
      <c r="O96">
        <v>1.350464287636728E-2</v>
      </c>
      <c r="P96">
        <v>8.0145013809242382E-2</v>
      </c>
      <c r="Q96">
        <v>5.5122708699020251E-2</v>
      </c>
      <c r="R96">
        <v>1.350464287636728E-2</v>
      </c>
      <c r="S96">
        <v>5.5122708699020251E-2</v>
      </c>
      <c r="T96">
        <v>8.0145013809242382E-2</v>
      </c>
    </row>
    <row r="97" spans="1:20" x14ac:dyDescent="0.2">
      <c r="A97" s="96">
        <v>20302</v>
      </c>
      <c r="B97">
        <v>70.400000000000006</v>
      </c>
      <c r="E97">
        <v>79.5</v>
      </c>
      <c r="F97">
        <v>67.099999999999994</v>
      </c>
      <c r="H97">
        <v>54.2</v>
      </c>
      <c r="I97">
        <v>64.3</v>
      </c>
      <c r="J97">
        <v>59.2</v>
      </c>
      <c r="L97">
        <v>64.8</v>
      </c>
      <c r="O97">
        <v>1.350464287636728E-2</v>
      </c>
      <c r="P97">
        <v>8.0145013809242382E-2</v>
      </c>
      <c r="Q97">
        <v>5.5122708699020251E-2</v>
      </c>
    </row>
    <row r="98" spans="1:20" x14ac:dyDescent="0.2">
      <c r="A98" s="96">
        <v>20333</v>
      </c>
      <c r="B98">
        <v>63.7</v>
      </c>
      <c r="E98">
        <v>82.2</v>
      </c>
      <c r="F98">
        <v>64.3</v>
      </c>
      <c r="H98">
        <v>53.5</v>
      </c>
      <c r="I98">
        <v>66.3</v>
      </c>
      <c r="J98">
        <v>59.7</v>
      </c>
      <c r="L98">
        <v>62.4</v>
      </c>
      <c r="O98">
        <v>1.350464287636728E-2</v>
      </c>
      <c r="P98">
        <v>8.0145013809242382E-2</v>
      </c>
      <c r="Q98">
        <v>5.5122708699020251E-2</v>
      </c>
    </row>
    <row r="99" spans="1:20" x14ac:dyDescent="0.2">
      <c r="A99" s="96">
        <v>20363</v>
      </c>
      <c r="B99">
        <v>66.3</v>
      </c>
      <c r="E99">
        <v>80.5</v>
      </c>
      <c r="F99">
        <v>65.099999999999994</v>
      </c>
      <c r="H99">
        <v>53.5</v>
      </c>
      <c r="I99">
        <v>66.5</v>
      </c>
      <c r="J99">
        <v>60.9</v>
      </c>
      <c r="L99">
        <v>63.7</v>
      </c>
      <c r="N99">
        <v>2916.9850000000001</v>
      </c>
      <c r="O99">
        <v>6.0032873749215074E-3</v>
      </c>
      <c r="P99">
        <v>6.5775531977084092E-2</v>
      </c>
      <c r="Q99">
        <v>2.4230252975287799E-2</v>
      </c>
      <c r="R99">
        <v>6.0032873749215074E-3</v>
      </c>
      <c r="S99">
        <v>2.4230252975287799E-2</v>
      </c>
      <c r="T99">
        <v>6.5775531977084092E-2</v>
      </c>
    </row>
    <row r="100" spans="1:20" x14ac:dyDescent="0.2">
      <c r="A100" s="96">
        <v>20394</v>
      </c>
      <c r="B100">
        <v>61.5</v>
      </c>
      <c r="E100">
        <v>77.3</v>
      </c>
      <c r="F100">
        <v>63.9</v>
      </c>
      <c r="H100">
        <v>55.5</v>
      </c>
      <c r="I100">
        <v>64.900000000000006</v>
      </c>
      <c r="J100">
        <v>61.3</v>
      </c>
      <c r="L100">
        <v>62</v>
      </c>
      <c r="O100">
        <v>6.0032873749215074E-3</v>
      </c>
      <c r="P100">
        <v>6.5775531977084092E-2</v>
      </c>
      <c r="Q100">
        <v>2.4230252975287799E-2</v>
      </c>
    </row>
    <row r="101" spans="1:20" x14ac:dyDescent="0.2">
      <c r="A101" s="96">
        <v>20424</v>
      </c>
      <c r="B101">
        <v>66.599999999999994</v>
      </c>
      <c r="E101">
        <v>80</v>
      </c>
      <c r="F101">
        <v>72.400000000000006</v>
      </c>
      <c r="H101">
        <v>55.4</v>
      </c>
      <c r="I101">
        <v>61.4</v>
      </c>
      <c r="J101">
        <v>63.9</v>
      </c>
      <c r="L101">
        <v>65.599999999999994</v>
      </c>
      <c r="O101">
        <v>6.0032873749215074E-3</v>
      </c>
      <c r="P101">
        <v>6.5775531977084092E-2</v>
      </c>
      <c r="Q101">
        <v>2.4230252975287799E-2</v>
      </c>
    </row>
    <row r="102" spans="1:20" x14ac:dyDescent="0.2">
      <c r="A102" s="96">
        <v>20455</v>
      </c>
      <c r="B102">
        <v>61.8</v>
      </c>
      <c r="E102">
        <v>82.7</v>
      </c>
      <c r="F102">
        <v>64</v>
      </c>
      <c r="H102">
        <v>52.2</v>
      </c>
      <c r="I102">
        <v>53.5</v>
      </c>
      <c r="J102">
        <v>62.3</v>
      </c>
      <c r="L102">
        <v>60.2</v>
      </c>
      <c r="N102">
        <v>2905.6559999999999</v>
      </c>
      <c r="O102">
        <v>-3.8838046818890659E-3</v>
      </c>
      <c r="P102">
        <v>3.2155485316151887E-2</v>
      </c>
      <c r="Q102">
        <v>-1.5444949199477359E-2</v>
      </c>
      <c r="R102">
        <v>-3.8838046818890659E-3</v>
      </c>
      <c r="S102">
        <v>-1.5444949199477359E-2</v>
      </c>
      <c r="T102">
        <v>3.2155485316151887E-2</v>
      </c>
    </row>
    <row r="103" spans="1:20" x14ac:dyDescent="0.2">
      <c r="A103" s="96">
        <v>20486</v>
      </c>
      <c r="B103">
        <v>56.2</v>
      </c>
      <c r="E103">
        <v>83.5</v>
      </c>
      <c r="F103">
        <v>63.5</v>
      </c>
      <c r="H103">
        <v>56.1</v>
      </c>
      <c r="I103">
        <v>51.3</v>
      </c>
      <c r="J103">
        <v>61</v>
      </c>
      <c r="L103">
        <v>58.2</v>
      </c>
      <c r="O103">
        <v>-3.8838046818890659E-3</v>
      </c>
      <c r="P103">
        <v>3.2155485316151887E-2</v>
      </c>
      <c r="Q103">
        <v>-1.5444949199477359E-2</v>
      </c>
    </row>
    <row r="104" spans="1:20" x14ac:dyDescent="0.2">
      <c r="A104" s="96">
        <v>20515</v>
      </c>
      <c r="B104">
        <v>57.3</v>
      </c>
      <c r="E104">
        <v>87.7</v>
      </c>
      <c r="F104">
        <v>61</v>
      </c>
      <c r="H104">
        <v>57.2</v>
      </c>
      <c r="I104">
        <v>51</v>
      </c>
      <c r="J104">
        <v>56.9</v>
      </c>
      <c r="L104">
        <v>57.2</v>
      </c>
      <c r="O104">
        <v>-3.8838046818890659E-3</v>
      </c>
      <c r="P104">
        <v>3.2155485316151887E-2</v>
      </c>
      <c r="Q104">
        <v>-1.5444949199477359E-2</v>
      </c>
    </row>
    <row r="105" spans="1:20" x14ac:dyDescent="0.2">
      <c r="A105" s="96">
        <v>20546</v>
      </c>
      <c r="B105">
        <v>55.9</v>
      </c>
      <c r="E105">
        <v>87.5</v>
      </c>
      <c r="F105">
        <v>58.9</v>
      </c>
      <c r="H105">
        <v>57.5</v>
      </c>
      <c r="I105">
        <v>51</v>
      </c>
      <c r="J105">
        <v>54.8</v>
      </c>
      <c r="L105">
        <v>55.9</v>
      </c>
      <c r="N105">
        <v>2929.6660000000002</v>
      </c>
      <c r="O105">
        <v>8.2631942666303998E-3</v>
      </c>
      <c r="P105">
        <v>2.4021458666411331E-2</v>
      </c>
      <c r="Q105">
        <v>3.3464720861821728E-2</v>
      </c>
      <c r="R105">
        <v>8.2631942666303998E-3</v>
      </c>
      <c r="S105">
        <v>3.3464720861821728E-2</v>
      </c>
      <c r="T105">
        <v>2.4021458666411331E-2</v>
      </c>
    </row>
    <row r="106" spans="1:20" x14ac:dyDescent="0.2">
      <c r="A106" s="96">
        <v>20576</v>
      </c>
      <c r="B106">
        <v>53</v>
      </c>
      <c r="E106">
        <v>81.7</v>
      </c>
      <c r="F106">
        <v>52.8</v>
      </c>
      <c r="H106">
        <v>60.3</v>
      </c>
      <c r="I106">
        <v>38.6</v>
      </c>
      <c r="J106">
        <v>51.4</v>
      </c>
      <c r="L106">
        <v>51.2</v>
      </c>
      <c r="O106">
        <v>8.2631942666303998E-3</v>
      </c>
      <c r="P106">
        <v>2.4021458666411331E-2</v>
      </c>
      <c r="Q106">
        <v>3.3464720861821728E-2</v>
      </c>
    </row>
    <row r="107" spans="1:20" x14ac:dyDescent="0.2">
      <c r="A107" s="96">
        <v>20607</v>
      </c>
      <c r="B107">
        <v>48.9</v>
      </c>
      <c r="E107">
        <v>65.7</v>
      </c>
      <c r="F107">
        <v>49.2</v>
      </c>
      <c r="H107">
        <v>58.4</v>
      </c>
      <c r="I107">
        <v>41</v>
      </c>
      <c r="J107">
        <v>43.9</v>
      </c>
      <c r="L107">
        <v>47.7</v>
      </c>
      <c r="O107">
        <v>8.2631942666303998E-3</v>
      </c>
      <c r="P107">
        <v>2.4021458666411331E-2</v>
      </c>
      <c r="Q107">
        <v>3.3464720861821728E-2</v>
      </c>
    </row>
    <row r="108" spans="1:20" x14ac:dyDescent="0.2">
      <c r="A108" s="96">
        <v>20637</v>
      </c>
      <c r="B108">
        <v>44.4</v>
      </c>
      <c r="E108">
        <v>74.7</v>
      </c>
      <c r="F108">
        <v>38</v>
      </c>
      <c r="H108">
        <v>51.5</v>
      </c>
      <c r="I108">
        <v>53.9</v>
      </c>
      <c r="J108">
        <v>40.799999999999997</v>
      </c>
      <c r="L108">
        <v>44.2</v>
      </c>
      <c r="N108">
        <v>2927.0340000000001</v>
      </c>
      <c r="O108">
        <v>-8.9839592636159265E-4</v>
      </c>
      <c r="P108">
        <v>9.4689641044317929E-3</v>
      </c>
      <c r="Q108">
        <v>-3.588743913787829E-3</v>
      </c>
      <c r="R108">
        <v>-8.9839592636159265E-4</v>
      </c>
      <c r="S108">
        <v>-3.588743913787829E-3</v>
      </c>
      <c r="T108">
        <v>9.4689641044317929E-3</v>
      </c>
    </row>
    <row r="109" spans="1:20" x14ac:dyDescent="0.2">
      <c r="A109" s="96">
        <v>20668</v>
      </c>
      <c r="B109">
        <v>54.3</v>
      </c>
      <c r="E109">
        <v>76.3</v>
      </c>
      <c r="F109">
        <v>51.5</v>
      </c>
      <c r="H109">
        <v>52.1</v>
      </c>
      <c r="I109">
        <v>46.8</v>
      </c>
      <c r="J109">
        <v>50.3</v>
      </c>
      <c r="L109">
        <v>51.5</v>
      </c>
      <c r="O109">
        <v>-8.9839592636159265E-4</v>
      </c>
      <c r="P109">
        <v>9.4689641044317929E-3</v>
      </c>
      <c r="Q109">
        <v>-3.588743913787829E-3</v>
      </c>
    </row>
    <row r="110" spans="1:20" x14ac:dyDescent="0.2">
      <c r="A110" s="96">
        <v>20699</v>
      </c>
      <c r="B110">
        <v>60.5</v>
      </c>
      <c r="E110">
        <v>79.5</v>
      </c>
      <c r="F110">
        <v>60.2</v>
      </c>
      <c r="H110">
        <v>53.1</v>
      </c>
      <c r="I110">
        <v>42.8</v>
      </c>
      <c r="J110">
        <v>52.9</v>
      </c>
      <c r="L110">
        <v>55.5</v>
      </c>
      <c r="O110">
        <v>-8.9839592636159265E-4</v>
      </c>
      <c r="P110">
        <v>9.4689641044317929E-3</v>
      </c>
      <c r="Q110">
        <v>-3.588743913787829E-3</v>
      </c>
    </row>
    <row r="111" spans="1:20" x14ac:dyDescent="0.2">
      <c r="A111" s="96">
        <v>20729</v>
      </c>
      <c r="B111">
        <v>55.6</v>
      </c>
      <c r="E111">
        <v>78.099999999999994</v>
      </c>
      <c r="F111">
        <v>56.7</v>
      </c>
      <c r="H111">
        <v>53.6</v>
      </c>
      <c r="I111">
        <v>40.1</v>
      </c>
      <c r="J111">
        <v>52.2</v>
      </c>
      <c r="L111">
        <v>52.7</v>
      </c>
      <c r="N111">
        <v>2975.2089999999998</v>
      </c>
      <c r="O111">
        <v>1.6458640384771659E-2</v>
      </c>
      <c r="P111">
        <v>1.9960335757640061E-2</v>
      </c>
      <c r="Q111">
        <v>6.7477789695216561E-2</v>
      </c>
      <c r="R111">
        <v>1.6458640384771659E-2</v>
      </c>
      <c r="S111">
        <v>6.7477789695216561E-2</v>
      </c>
      <c r="T111">
        <v>1.9960335757640061E-2</v>
      </c>
    </row>
    <row r="112" spans="1:20" x14ac:dyDescent="0.2">
      <c r="A112" s="96">
        <v>20760</v>
      </c>
      <c r="B112">
        <v>57</v>
      </c>
      <c r="E112">
        <v>80.099999999999994</v>
      </c>
      <c r="F112">
        <v>62.3</v>
      </c>
      <c r="H112">
        <v>44.6</v>
      </c>
      <c r="I112">
        <v>44.6</v>
      </c>
      <c r="J112">
        <v>56</v>
      </c>
      <c r="L112">
        <v>55</v>
      </c>
      <c r="O112">
        <v>1.6458640384771659E-2</v>
      </c>
      <c r="P112">
        <v>1.9960335757640061E-2</v>
      </c>
      <c r="Q112">
        <v>6.7477789695216561E-2</v>
      </c>
    </row>
    <row r="113" spans="1:20" x14ac:dyDescent="0.2">
      <c r="A113" s="96">
        <v>20790</v>
      </c>
      <c r="B113">
        <v>52.8</v>
      </c>
      <c r="E113">
        <v>78.900000000000006</v>
      </c>
      <c r="F113">
        <v>57.7</v>
      </c>
      <c r="H113">
        <v>54.3</v>
      </c>
      <c r="I113">
        <v>39.5</v>
      </c>
      <c r="J113">
        <v>55.4</v>
      </c>
      <c r="L113">
        <v>52.7</v>
      </c>
      <c r="O113">
        <v>1.6458640384771659E-2</v>
      </c>
      <c r="P113">
        <v>1.9960335757640061E-2</v>
      </c>
      <c r="Q113">
        <v>6.7477789695216561E-2</v>
      </c>
    </row>
    <row r="114" spans="1:20" x14ac:dyDescent="0.2">
      <c r="A114" s="96">
        <v>20821</v>
      </c>
      <c r="B114">
        <v>57.6</v>
      </c>
      <c r="E114">
        <v>87.1</v>
      </c>
      <c r="F114">
        <v>56.6</v>
      </c>
      <c r="H114">
        <v>53.9</v>
      </c>
      <c r="I114">
        <v>36.299999999999997</v>
      </c>
      <c r="J114">
        <v>56.6</v>
      </c>
      <c r="L114">
        <v>53.6</v>
      </c>
      <c r="N114">
        <v>2994.259</v>
      </c>
      <c r="O114">
        <v>6.4029115265516424E-3</v>
      </c>
      <c r="P114">
        <v>3.0493286197677931E-2</v>
      </c>
      <c r="Q114">
        <v>2.5858681450808829E-2</v>
      </c>
      <c r="R114">
        <v>6.4029115265516424E-3</v>
      </c>
      <c r="S114">
        <v>2.5858681450808829E-2</v>
      </c>
      <c r="T114">
        <v>3.0493286197677931E-2</v>
      </c>
    </row>
    <row r="115" spans="1:20" x14ac:dyDescent="0.2">
      <c r="A115" s="96">
        <v>20852</v>
      </c>
      <c r="B115">
        <v>52.5</v>
      </c>
      <c r="E115">
        <v>76.900000000000006</v>
      </c>
      <c r="F115">
        <v>57.9</v>
      </c>
      <c r="H115">
        <v>53.1</v>
      </c>
      <c r="I115">
        <v>31.2</v>
      </c>
      <c r="J115">
        <v>53.8</v>
      </c>
      <c r="L115">
        <v>51</v>
      </c>
      <c r="O115">
        <v>6.4029115265516424E-3</v>
      </c>
      <c r="P115">
        <v>3.0493286197677931E-2</v>
      </c>
      <c r="Q115">
        <v>2.5858681450808829E-2</v>
      </c>
    </row>
    <row r="116" spans="1:20" x14ac:dyDescent="0.2">
      <c r="A116" s="96">
        <v>20880</v>
      </c>
      <c r="B116">
        <v>51.1</v>
      </c>
      <c r="E116">
        <v>65.3</v>
      </c>
      <c r="F116">
        <v>52.1</v>
      </c>
      <c r="H116">
        <v>46.6</v>
      </c>
      <c r="I116">
        <v>26.3</v>
      </c>
      <c r="J116">
        <v>52.5</v>
      </c>
      <c r="L116">
        <v>47.5</v>
      </c>
      <c r="O116">
        <v>6.4029115265516424E-3</v>
      </c>
      <c r="P116">
        <v>3.0493286197677931E-2</v>
      </c>
      <c r="Q116">
        <v>2.5858681450808829E-2</v>
      </c>
    </row>
    <row r="117" spans="1:20" x14ac:dyDescent="0.2">
      <c r="A117" s="96">
        <v>20911</v>
      </c>
      <c r="B117">
        <v>49.2</v>
      </c>
      <c r="E117">
        <v>59.2</v>
      </c>
      <c r="F117">
        <v>47.9</v>
      </c>
      <c r="H117">
        <v>39.9</v>
      </c>
      <c r="I117">
        <v>28.9</v>
      </c>
      <c r="J117">
        <v>40.299999999999997</v>
      </c>
      <c r="L117">
        <v>43.1</v>
      </c>
      <c r="N117">
        <v>2987.6990000000001</v>
      </c>
      <c r="O117">
        <v>-2.1908592409674459E-3</v>
      </c>
      <c r="P117">
        <v>1.9808742703093081E-2</v>
      </c>
      <c r="Q117">
        <v>-8.734679818856006E-3</v>
      </c>
      <c r="R117">
        <v>-2.1908592409674459E-3</v>
      </c>
      <c r="S117">
        <v>-8.734679818856006E-3</v>
      </c>
      <c r="T117">
        <v>1.9808742703093081E-2</v>
      </c>
    </row>
    <row r="118" spans="1:20" x14ac:dyDescent="0.2">
      <c r="A118" s="96">
        <v>20941</v>
      </c>
      <c r="B118">
        <v>46.1</v>
      </c>
      <c r="E118">
        <v>57.4</v>
      </c>
      <c r="F118">
        <v>49.9</v>
      </c>
      <c r="H118">
        <v>41.8</v>
      </c>
      <c r="I118">
        <v>30</v>
      </c>
      <c r="J118">
        <v>41.9</v>
      </c>
      <c r="L118">
        <v>43.4</v>
      </c>
      <c r="O118">
        <v>-2.1908592409674459E-3</v>
      </c>
      <c r="P118">
        <v>1.9808742703093081E-2</v>
      </c>
      <c r="Q118">
        <v>-8.734679818856006E-3</v>
      </c>
    </row>
    <row r="119" spans="1:20" x14ac:dyDescent="0.2">
      <c r="A119" s="96">
        <v>20972</v>
      </c>
      <c r="B119">
        <v>49.8</v>
      </c>
      <c r="E119">
        <v>62.9</v>
      </c>
      <c r="F119">
        <v>53.6</v>
      </c>
      <c r="H119">
        <v>40.700000000000003</v>
      </c>
      <c r="I119">
        <v>30</v>
      </c>
      <c r="J119">
        <v>45.1</v>
      </c>
      <c r="L119">
        <v>45.9</v>
      </c>
      <c r="O119">
        <v>-2.1908592409674459E-3</v>
      </c>
      <c r="P119">
        <v>1.9808742703093081E-2</v>
      </c>
      <c r="Q119">
        <v>-8.734679818856006E-3</v>
      </c>
    </row>
    <row r="120" spans="1:20" x14ac:dyDescent="0.2">
      <c r="A120" s="96">
        <v>21002</v>
      </c>
      <c r="B120">
        <v>47.6</v>
      </c>
      <c r="E120">
        <v>78.7</v>
      </c>
      <c r="F120">
        <v>49.2</v>
      </c>
      <c r="H120">
        <v>45.3</v>
      </c>
      <c r="I120">
        <v>36.799999999999997</v>
      </c>
      <c r="J120">
        <v>45.5</v>
      </c>
      <c r="L120">
        <v>45.7</v>
      </c>
      <c r="N120">
        <v>3016.9789999999998</v>
      </c>
      <c r="O120">
        <v>9.8001840212149031E-3</v>
      </c>
      <c r="P120">
        <v>3.0729058835667681E-2</v>
      </c>
      <c r="Q120">
        <v>3.9780771930417069E-2</v>
      </c>
      <c r="R120">
        <v>9.8001840212149031E-3</v>
      </c>
      <c r="S120">
        <v>3.9780771930417069E-2</v>
      </c>
      <c r="T120">
        <v>3.0729058835667681E-2</v>
      </c>
    </row>
    <row r="121" spans="1:20" x14ac:dyDescent="0.2">
      <c r="A121" s="96">
        <v>21033</v>
      </c>
      <c r="B121">
        <v>48.8</v>
      </c>
      <c r="E121">
        <v>65.7</v>
      </c>
      <c r="F121">
        <v>51.3</v>
      </c>
      <c r="H121">
        <v>46</v>
      </c>
      <c r="I121">
        <v>30.8</v>
      </c>
      <c r="J121">
        <v>43.1</v>
      </c>
      <c r="L121">
        <v>45.3</v>
      </c>
      <c r="O121">
        <v>9.8001840212149031E-3</v>
      </c>
      <c r="P121">
        <v>3.0729058835667681E-2</v>
      </c>
      <c r="Q121">
        <v>3.9780771930417069E-2</v>
      </c>
    </row>
    <row r="122" spans="1:20" x14ac:dyDescent="0.2">
      <c r="A122" s="96">
        <v>21064</v>
      </c>
      <c r="B122">
        <v>53.8</v>
      </c>
      <c r="E122">
        <v>63</v>
      </c>
      <c r="F122">
        <v>50.6</v>
      </c>
      <c r="H122">
        <v>42.6</v>
      </c>
      <c r="I122">
        <v>28.8</v>
      </c>
      <c r="J122">
        <v>42.1</v>
      </c>
      <c r="L122">
        <v>45.8</v>
      </c>
      <c r="O122">
        <v>9.8001840212149031E-3</v>
      </c>
      <c r="P122">
        <v>3.0729058835667681E-2</v>
      </c>
      <c r="Q122">
        <v>3.9780771930417069E-2</v>
      </c>
    </row>
    <row r="123" spans="1:20" x14ac:dyDescent="0.2">
      <c r="A123" s="96">
        <v>21094</v>
      </c>
      <c r="B123">
        <v>46.4</v>
      </c>
      <c r="E123">
        <v>60.5</v>
      </c>
      <c r="F123">
        <v>42.9</v>
      </c>
      <c r="H123">
        <v>42.7</v>
      </c>
      <c r="I123">
        <v>32.6</v>
      </c>
      <c r="J123">
        <v>36.6</v>
      </c>
      <c r="L123">
        <v>41.1</v>
      </c>
      <c r="N123">
        <v>2985.7750000000001</v>
      </c>
      <c r="O123">
        <v>-1.0342796552445251E-2</v>
      </c>
      <c r="P123">
        <v>3.551347149057514E-3</v>
      </c>
      <c r="Q123">
        <v>-4.0733759741440001E-2</v>
      </c>
      <c r="R123">
        <v>-1.0342796552445251E-2</v>
      </c>
      <c r="S123">
        <v>-4.0733759741440001E-2</v>
      </c>
      <c r="T123">
        <v>3.551347149057514E-3</v>
      </c>
    </row>
    <row r="124" spans="1:20" x14ac:dyDescent="0.2">
      <c r="A124" s="96">
        <v>21125</v>
      </c>
      <c r="B124">
        <v>47.2</v>
      </c>
      <c r="E124">
        <v>54.8</v>
      </c>
      <c r="F124">
        <v>44.4</v>
      </c>
      <c r="H124">
        <v>39.700000000000003</v>
      </c>
      <c r="I124">
        <v>27.8</v>
      </c>
      <c r="J124">
        <v>34.799999999999997</v>
      </c>
      <c r="L124">
        <v>40.4</v>
      </c>
      <c r="O124">
        <v>-1.0342796552445251E-2</v>
      </c>
      <c r="P124">
        <v>3.551347149057514E-3</v>
      </c>
      <c r="Q124">
        <v>-4.0733759741440001E-2</v>
      </c>
    </row>
    <row r="125" spans="1:20" x14ac:dyDescent="0.2">
      <c r="A125" s="96">
        <v>21155</v>
      </c>
      <c r="B125">
        <v>42.8</v>
      </c>
      <c r="E125">
        <v>55.5</v>
      </c>
      <c r="F125">
        <v>40</v>
      </c>
      <c r="H125">
        <v>38</v>
      </c>
      <c r="I125">
        <v>27.3</v>
      </c>
      <c r="J125">
        <v>30.4</v>
      </c>
      <c r="L125">
        <v>36.799999999999997</v>
      </c>
      <c r="O125">
        <v>-1.0342796552445251E-2</v>
      </c>
      <c r="P125">
        <v>3.551347149057514E-3</v>
      </c>
      <c r="Q125">
        <v>-4.0733759741440001E-2</v>
      </c>
    </row>
    <row r="126" spans="1:20" x14ac:dyDescent="0.2">
      <c r="A126" s="96">
        <v>21186</v>
      </c>
      <c r="B126">
        <v>35.200000000000003</v>
      </c>
      <c r="E126">
        <v>50.8</v>
      </c>
      <c r="F126">
        <v>34.9</v>
      </c>
      <c r="H126">
        <v>35.799999999999997</v>
      </c>
      <c r="I126">
        <v>30.3</v>
      </c>
      <c r="J126">
        <v>29.7</v>
      </c>
      <c r="L126">
        <v>33.4</v>
      </c>
      <c r="N126">
        <v>2908.2809999999999</v>
      </c>
      <c r="O126">
        <v>-2.595440044879475E-2</v>
      </c>
      <c r="P126">
        <v>-2.8714282899375131E-2</v>
      </c>
      <c r="Q126">
        <v>-9.984529734545633E-2</v>
      </c>
      <c r="R126">
        <v>-2.595440044879475E-2</v>
      </c>
      <c r="S126">
        <v>-9.984529734545633E-2</v>
      </c>
      <c r="T126">
        <v>-2.8714282899375131E-2</v>
      </c>
    </row>
    <row r="127" spans="1:20" x14ac:dyDescent="0.2">
      <c r="A127" s="96">
        <v>21217</v>
      </c>
      <c r="B127">
        <v>47.3</v>
      </c>
      <c r="E127">
        <v>46.5</v>
      </c>
      <c r="F127">
        <v>37.799999999999997</v>
      </c>
      <c r="H127">
        <v>33.1</v>
      </c>
      <c r="I127">
        <v>31</v>
      </c>
      <c r="J127">
        <v>27.9</v>
      </c>
      <c r="L127">
        <v>37.200000000000003</v>
      </c>
      <c r="O127">
        <v>-2.595440044879475E-2</v>
      </c>
      <c r="P127">
        <v>-2.8714282899375131E-2</v>
      </c>
      <c r="Q127">
        <v>-9.984529734545633E-2</v>
      </c>
    </row>
    <row r="128" spans="1:20" x14ac:dyDescent="0.2">
      <c r="A128" s="96">
        <v>21245</v>
      </c>
      <c r="B128">
        <v>45.3</v>
      </c>
      <c r="E128">
        <v>47.6</v>
      </c>
      <c r="F128">
        <v>45.1</v>
      </c>
      <c r="H128">
        <v>31.3</v>
      </c>
      <c r="I128">
        <v>34</v>
      </c>
      <c r="J128">
        <v>33.4</v>
      </c>
      <c r="L128">
        <v>39.799999999999997</v>
      </c>
      <c r="O128">
        <v>-2.595440044879475E-2</v>
      </c>
      <c r="P128">
        <v>-2.8714282899375131E-2</v>
      </c>
      <c r="Q128">
        <v>-9.984529734545633E-2</v>
      </c>
    </row>
    <row r="129" spans="1:20" x14ac:dyDescent="0.2">
      <c r="A129" s="96">
        <v>21276</v>
      </c>
      <c r="B129">
        <v>47.2</v>
      </c>
      <c r="E129">
        <v>42.5</v>
      </c>
      <c r="F129">
        <v>41</v>
      </c>
      <c r="H129">
        <v>30.8</v>
      </c>
      <c r="I129">
        <v>35.5</v>
      </c>
      <c r="J129">
        <v>31.5</v>
      </c>
      <c r="L129">
        <v>39.1</v>
      </c>
      <c r="N129">
        <v>2927.395</v>
      </c>
      <c r="O129">
        <v>6.5722672602819441E-3</v>
      </c>
      <c r="P129">
        <v>-2.0184094850251012E-2</v>
      </c>
      <c r="Q129">
        <v>2.654937463692297E-2</v>
      </c>
      <c r="R129">
        <v>6.5722672602819441E-3</v>
      </c>
      <c r="S129">
        <v>2.654937463692297E-2</v>
      </c>
      <c r="T129">
        <v>-2.0184094850251012E-2</v>
      </c>
    </row>
    <row r="130" spans="1:20" x14ac:dyDescent="0.2">
      <c r="A130" s="96">
        <v>21306</v>
      </c>
      <c r="B130">
        <v>56.7</v>
      </c>
      <c r="E130">
        <v>45.8</v>
      </c>
      <c r="F130">
        <v>52.6</v>
      </c>
      <c r="H130">
        <v>27.7</v>
      </c>
      <c r="I130">
        <v>38.5</v>
      </c>
      <c r="J130">
        <v>39.700000000000003</v>
      </c>
      <c r="L130">
        <v>46.6</v>
      </c>
      <c r="O130">
        <v>6.5722672602819441E-3</v>
      </c>
      <c r="P130">
        <v>-2.0184094850251012E-2</v>
      </c>
      <c r="Q130">
        <v>2.654937463692297E-2</v>
      </c>
    </row>
    <row r="131" spans="1:20" x14ac:dyDescent="0.2">
      <c r="A131" s="96">
        <v>21337</v>
      </c>
      <c r="B131">
        <v>60.8</v>
      </c>
      <c r="E131">
        <v>49.6</v>
      </c>
      <c r="F131">
        <v>58.9</v>
      </c>
      <c r="H131">
        <v>32.200000000000003</v>
      </c>
      <c r="I131">
        <v>39.200000000000003</v>
      </c>
      <c r="J131">
        <v>46.7</v>
      </c>
      <c r="L131">
        <v>51.4</v>
      </c>
      <c r="O131">
        <v>6.5722672602819441E-3</v>
      </c>
      <c r="P131">
        <v>-2.0184094850251012E-2</v>
      </c>
      <c r="Q131">
        <v>2.654937463692297E-2</v>
      </c>
    </row>
    <row r="132" spans="1:20" x14ac:dyDescent="0.2">
      <c r="A132" s="96">
        <v>21367</v>
      </c>
      <c r="B132">
        <v>66.5</v>
      </c>
      <c r="E132">
        <v>52.3</v>
      </c>
      <c r="F132">
        <v>61.2</v>
      </c>
      <c r="H132">
        <v>34.6</v>
      </c>
      <c r="I132">
        <v>43</v>
      </c>
      <c r="J132">
        <v>47.6</v>
      </c>
      <c r="L132">
        <v>54.7</v>
      </c>
      <c r="N132">
        <v>2995.1120000000001</v>
      </c>
      <c r="O132">
        <v>2.3132170410894361E-2</v>
      </c>
      <c r="P132">
        <v>-7.2479788556697733E-3</v>
      </c>
      <c r="Q132">
        <v>9.5789063668671348E-2</v>
      </c>
      <c r="R132">
        <v>2.3132170410894361E-2</v>
      </c>
      <c r="S132">
        <v>9.5789063668671348E-2</v>
      </c>
      <c r="T132">
        <v>-7.2479788556697733E-3</v>
      </c>
    </row>
    <row r="133" spans="1:20" x14ac:dyDescent="0.2">
      <c r="A133" s="96">
        <v>21398</v>
      </c>
      <c r="B133">
        <v>65.2</v>
      </c>
      <c r="E133">
        <v>65.2</v>
      </c>
      <c r="F133">
        <v>64.5</v>
      </c>
      <c r="H133">
        <v>44.8</v>
      </c>
      <c r="I133">
        <v>44.7</v>
      </c>
      <c r="J133">
        <v>52.1</v>
      </c>
      <c r="L133">
        <v>57.3</v>
      </c>
      <c r="O133">
        <v>2.3132170410894361E-2</v>
      </c>
      <c r="P133">
        <v>-7.2479788556697733E-3</v>
      </c>
      <c r="Q133">
        <v>9.5789063668671348E-2</v>
      </c>
    </row>
    <row r="134" spans="1:20" x14ac:dyDescent="0.2">
      <c r="A134" s="96">
        <v>21429</v>
      </c>
      <c r="B134">
        <v>67</v>
      </c>
      <c r="E134">
        <v>62.6</v>
      </c>
      <c r="F134">
        <v>66.8</v>
      </c>
      <c r="H134">
        <v>42.5</v>
      </c>
      <c r="I134">
        <v>51.1</v>
      </c>
      <c r="J134">
        <v>55.5</v>
      </c>
      <c r="L134">
        <v>59.8</v>
      </c>
      <c r="O134">
        <v>2.3132170410894361E-2</v>
      </c>
      <c r="P134">
        <v>-7.2479788556697733E-3</v>
      </c>
      <c r="Q134">
        <v>9.5789063668671348E-2</v>
      </c>
    </row>
    <row r="135" spans="1:20" x14ac:dyDescent="0.2">
      <c r="A135" s="96">
        <v>21459</v>
      </c>
      <c r="B135">
        <v>67.900000000000006</v>
      </c>
      <c r="E135">
        <v>73.3</v>
      </c>
      <c r="F135">
        <v>70</v>
      </c>
      <c r="H135">
        <v>46.4</v>
      </c>
      <c r="I135">
        <v>52.4</v>
      </c>
      <c r="J135">
        <v>59.6</v>
      </c>
      <c r="L135">
        <v>62.3</v>
      </c>
      <c r="N135">
        <v>3065.1410000000001</v>
      </c>
      <c r="O135">
        <v>2.338109559842837E-2</v>
      </c>
      <c r="P135">
        <v>2.6581373345278859E-2</v>
      </c>
      <c r="Q135">
        <v>9.6855862537051252E-2</v>
      </c>
      <c r="R135">
        <v>2.338109559842837E-2</v>
      </c>
      <c r="S135">
        <v>9.6855862537051252E-2</v>
      </c>
      <c r="T135">
        <v>2.6581373345278859E-2</v>
      </c>
    </row>
    <row r="136" spans="1:20" x14ac:dyDescent="0.2">
      <c r="A136" s="96">
        <v>21490</v>
      </c>
      <c r="B136">
        <v>68.5</v>
      </c>
      <c r="E136">
        <v>66.3</v>
      </c>
      <c r="F136">
        <v>68.3</v>
      </c>
      <c r="H136">
        <v>51</v>
      </c>
      <c r="I136">
        <v>55.8</v>
      </c>
      <c r="J136">
        <v>58</v>
      </c>
      <c r="L136">
        <v>62.7</v>
      </c>
      <c r="O136">
        <v>2.338109559842837E-2</v>
      </c>
      <c r="P136">
        <v>2.6581373345278859E-2</v>
      </c>
      <c r="Q136">
        <v>9.6855862537051252E-2</v>
      </c>
    </row>
    <row r="137" spans="1:20" x14ac:dyDescent="0.2">
      <c r="A137" s="96">
        <v>21520</v>
      </c>
      <c r="B137">
        <v>64.7</v>
      </c>
      <c r="E137">
        <v>63.2</v>
      </c>
      <c r="F137">
        <v>63.9</v>
      </c>
      <c r="H137">
        <v>49</v>
      </c>
      <c r="I137">
        <v>56.4</v>
      </c>
      <c r="J137">
        <v>59</v>
      </c>
      <c r="L137">
        <v>60.5</v>
      </c>
      <c r="O137">
        <v>2.338109559842837E-2</v>
      </c>
      <c r="P137">
        <v>2.6581373345278859E-2</v>
      </c>
      <c r="Q137">
        <v>9.6855862537051252E-2</v>
      </c>
    </row>
    <row r="138" spans="1:20" x14ac:dyDescent="0.2">
      <c r="A138" s="96">
        <v>21551</v>
      </c>
      <c r="B138">
        <v>69</v>
      </c>
      <c r="E138">
        <v>59.1</v>
      </c>
      <c r="F138">
        <v>70.7</v>
      </c>
      <c r="H138">
        <v>45.5</v>
      </c>
      <c r="I138">
        <v>61.8</v>
      </c>
      <c r="J138">
        <v>60.8</v>
      </c>
      <c r="L138">
        <v>64.400000000000006</v>
      </c>
      <c r="N138">
        <v>3123.9780000000001</v>
      </c>
      <c r="O138">
        <v>1.91955280360675E-2</v>
      </c>
      <c r="P138">
        <v>7.4166492164959338E-2</v>
      </c>
      <c r="Q138">
        <v>7.9021349466726676E-2</v>
      </c>
      <c r="R138">
        <v>1.91955280360675E-2</v>
      </c>
      <c r="S138">
        <v>7.9021349466726676E-2</v>
      </c>
      <c r="T138">
        <v>7.4166492164959338E-2</v>
      </c>
    </row>
    <row r="139" spans="1:20" x14ac:dyDescent="0.2">
      <c r="A139" s="96">
        <v>21582</v>
      </c>
      <c r="B139">
        <v>70.5</v>
      </c>
      <c r="E139">
        <v>66.599999999999994</v>
      </c>
      <c r="F139">
        <v>70.3</v>
      </c>
      <c r="H139">
        <v>55.5</v>
      </c>
      <c r="I139">
        <v>67.3</v>
      </c>
      <c r="J139">
        <v>62.5</v>
      </c>
      <c r="L139">
        <v>66.900000000000006</v>
      </c>
      <c r="O139">
        <v>1.91955280360675E-2</v>
      </c>
      <c r="P139">
        <v>7.4166492164959338E-2</v>
      </c>
      <c r="Q139">
        <v>7.9021349466726676E-2</v>
      </c>
    </row>
    <row r="140" spans="1:20" x14ac:dyDescent="0.2">
      <c r="A140" s="96">
        <v>21610</v>
      </c>
      <c r="B140">
        <v>70.2</v>
      </c>
      <c r="E140">
        <v>68.900000000000006</v>
      </c>
      <c r="F140">
        <v>71.2</v>
      </c>
      <c r="H140">
        <v>58.4</v>
      </c>
      <c r="I140">
        <v>66.3</v>
      </c>
      <c r="J140">
        <v>62.3</v>
      </c>
      <c r="L140">
        <v>67.099999999999994</v>
      </c>
      <c r="O140">
        <v>1.91955280360675E-2</v>
      </c>
      <c r="P140">
        <v>7.4166492164959338E-2</v>
      </c>
      <c r="Q140">
        <v>7.9021349466726676E-2</v>
      </c>
    </row>
    <row r="141" spans="1:20" x14ac:dyDescent="0.2">
      <c r="A141" s="96">
        <v>21641</v>
      </c>
      <c r="B141">
        <v>66.900000000000006</v>
      </c>
      <c r="E141">
        <v>63.6</v>
      </c>
      <c r="F141">
        <v>72.099999999999994</v>
      </c>
      <c r="H141">
        <v>63.4</v>
      </c>
      <c r="I141">
        <v>64.8</v>
      </c>
      <c r="J141">
        <v>63.6</v>
      </c>
      <c r="L141">
        <v>66.900000000000006</v>
      </c>
      <c r="N141">
        <v>3194.4290000000001</v>
      </c>
      <c r="O141">
        <v>2.2551695306433021E-2</v>
      </c>
      <c r="P141">
        <v>9.121898479706364E-2</v>
      </c>
      <c r="Q141">
        <v>9.3304390916545632E-2</v>
      </c>
      <c r="R141">
        <v>2.2551695306433021E-2</v>
      </c>
      <c r="S141">
        <v>9.3304390916545632E-2</v>
      </c>
      <c r="T141">
        <v>9.121898479706364E-2</v>
      </c>
    </row>
    <row r="142" spans="1:20" x14ac:dyDescent="0.2">
      <c r="A142" s="96">
        <v>21671</v>
      </c>
      <c r="B142">
        <v>69.900000000000006</v>
      </c>
      <c r="E142">
        <v>65.099999999999994</v>
      </c>
      <c r="F142">
        <v>73.900000000000006</v>
      </c>
      <c r="H142">
        <v>63.8</v>
      </c>
      <c r="I142">
        <v>63</v>
      </c>
      <c r="J142">
        <v>64.8</v>
      </c>
      <c r="L142">
        <v>68.2</v>
      </c>
      <c r="O142">
        <v>2.2551695306433021E-2</v>
      </c>
      <c r="P142">
        <v>9.121898479706364E-2</v>
      </c>
      <c r="Q142">
        <v>9.3304390916545632E-2</v>
      </c>
    </row>
    <row r="143" spans="1:20" x14ac:dyDescent="0.2">
      <c r="A143" s="96">
        <v>21702</v>
      </c>
      <c r="B143">
        <v>64.2</v>
      </c>
      <c r="E143">
        <v>69.5</v>
      </c>
      <c r="F143">
        <v>66.3</v>
      </c>
      <c r="H143">
        <v>65.599999999999994</v>
      </c>
      <c r="I143">
        <v>63.7</v>
      </c>
      <c r="J143">
        <v>62.2</v>
      </c>
      <c r="L143">
        <v>64.400000000000006</v>
      </c>
      <c r="O143">
        <v>2.2551695306433021E-2</v>
      </c>
      <c r="P143">
        <v>9.121898479706364E-2</v>
      </c>
      <c r="Q143">
        <v>9.3304390916545632E-2</v>
      </c>
    </row>
    <row r="144" spans="1:20" x14ac:dyDescent="0.2">
      <c r="A144" s="96">
        <v>21732</v>
      </c>
      <c r="B144">
        <v>61.3</v>
      </c>
      <c r="E144">
        <v>63.9</v>
      </c>
      <c r="F144">
        <v>64.8</v>
      </c>
      <c r="H144">
        <v>62</v>
      </c>
      <c r="I144">
        <v>59.1</v>
      </c>
      <c r="J144">
        <v>59</v>
      </c>
      <c r="L144">
        <v>61.5</v>
      </c>
      <c r="N144">
        <v>3196.683</v>
      </c>
      <c r="O144">
        <v>7.0560341143907266E-4</v>
      </c>
      <c r="P144">
        <v>6.7299987446212337E-2</v>
      </c>
      <c r="Q144">
        <v>2.8254023082616708E-3</v>
      </c>
      <c r="R144">
        <v>7.0560341143907266E-4</v>
      </c>
      <c r="S144">
        <v>2.8254023082616708E-3</v>
      </c>
      <c r="T144">
        <v>6.7299987446212337E-2</v>
      </c>
    </row>
    <row r="145" spans="1:20" x14ac:dyDescent="0.2">
      <c r="A145" s="96">
        <v>21763</v>
      </c>
      <c r="B145">
        <v>54.4</v>
      </c>
      <c r="E145">
        <v>57.6</v>
      </c>
      <c r="F145">
        <v>57.4</v>
      </c>
      <c r="H145">
        <v>50.9</v>
      </c>
      <c r="I145">
        <v>57.4</v>
      </c>
      <c r="J145">
        <v>53.6</v>
      </c>
      <c r="L145">
        <v>55.1</v>
      </c>
      <c r="O145">
        <v>7.0560341143907266E-4</v>
      </c>
      <c r="P145">
        <v>6.7299987446212337E-2</v>
      </c>
      <c r="Q145">
        <v>2.8254023082616708E-3</v>
      </c>
    </row>
    <row r="146" spans="1:20" x14ac:dyDescent="0.2">
      <c r="A146" s="96">
        <v>21794</v>
      </c>
      <c r="B146">
        <v>43.7</v>
      </c>
      <c r="E146">
        <v>61.6</v>
      </c>
      <c r="F146">
        <v>50.9</v>
      </c>
      <c r="H146">
        <v>42.3</v>
      </c>
      <c r="I146">
        <v>57.5</v>
      </c>
      <c r="J146">
        <v>48</v>
      </c>
      <c r="L146">
        <v>48.3</v>
      </c>
      <c r="O146">
        <v>7.0560341143907266E-4</v>
      </c>
      <c r="P146">
        <v>6.7299987446212337E-2</v>
      </c>
      <c r="Q146">
        <v>2.8254023082616708E-3</v>
      </c>
    </row>
    <row r="147" spans="1:20" x14ac:dyDescent="0.2">
      <c r="A147" s="96">
        <v>21824</v>
      </c>
      <c r="B147">
        <v>50</v>
      </c>
      <c r="E147">
        <v>63.1</v>
      </c>
      <c r="F147">
        <v>50.4</v>
      </c>
      <c r="H147">
        <v>39.1</v>
      </c>
      <c r="I147">
        <v>58.5</v>
      </c>
      <c r="J147">
        <v>47.3</v>
      </c>
      <c r="L147">
        <v>49.7</v>
      </c>
      <c r="N147">
        <v>3205.79</v>
      </c>
      <c r="O147">
        <v>2.8488905531139528E-3</v>
      </c>
      <c r="P147">
        <v>4.588663294771754E-2</v>
      </c>
      <c r="Q147">
        <v>1.144435183103387E-2</v>
      </c>
      <c r="R147">
        <v>2.8488905531139528E-3</v>
      </c>
      <c r="S147">
        <v>1.144435183103387E-2</v>
      </c>
      <c r="T147">
        <v>4.588663294771754E-2</v>
      </c>
    </row>
    <row r="148" spans="1:20" x14ac:dyDescent="0.2">
      <c r="A148" s="96">
        <v>21855</v>
      </c>
      <c r="B148">
        <v>51.1</v>
      </c>
      <c r="E148">
        <v>65.099999999999994</v>
      </c>
      <c r="F148">
        <v>51.9</v>
      </c>
      <c r="H148">
        <v>43.4</v>
      </c>
      <c r="I148">
        <v>54.6</v>
      </c>
      <c r="J148">
        <v>48.8</v>
      </c>
      <c r="L148">
        <v>50.6</v>
      </c>
      <c r="O148">
        <v>2.8488905531139528E-3</v>
      </c>
      <c r="P148">
        <v>4.588663294771754E-2</v>
      </c>
      <c r="Q148">
        <v>1.144435183103387E-2</v>
      </c>
    </row>
    <row r="149" spans="1:20" x14ac:dyDescent="0.2">
      <c r="A149" s="96">
        <v>21885</v>
      </c>
      <c r="B149">
        <v>62.8</v>
      </c>
      <c r="E149">
        <v>63.6</v>
      </c>
      <c r="F149">
        <v>61.7</v>
      </c>
      <c r="H149">
        <v>49.1</v>
      </c>
      <c r="I149">
        <v>53.7</v>
      </c>
      <c r="J149">
        <v>54.8</v>
      </c>
      <c r="L149">
        <v>58.2</v>
      </c>
      <c r="O149">
        <v>2.8488905531139528E-3</v>
      </c>
      <c r="P149">
        <v>4.588663294771754E-2</v>
      </c>
      <c r="Q149">
        <v>1.144435183103387E-2</v>
      </c>
    </row>
    <row r="150" spans="1:20" x14ac:dyDescent="0.2">
      <c r="A150" s="96">
        <v>21916</v>
      </c>
      <c r="B150">
        <v>65.400000000000006</v>
      </c>
      <c r="E150">
        <v>63.8</v>
      </c>
      <c r="F150">
        <v>71.900000000000006</v>
      </c>
      <c r="H150">
        <v>48.3</v>
      </c>
      <c r="I150">
        <v>46.2</v>
      </c>
      <c r="J150">
        <v>60.8</v>
      </c>
      <c r="L150">
        <v>61.5</v>
      </c>
      <c r="N150">
        <v>3277.8470000000002</v>
      </c>
      <c r="O150">
        <v>2.2477142919530051E-2</v>
      </c>
      <c r="P150">
        <v>4.9254188089672891E-2</v>
      </c>
      <c r="Q150">
        <v>9.298558243454158E-2</v>
      </c>
      <c r="R150">
        <v>2.2477142919530051E-2</v>
      </c>
      <c r="S150">
        <v>9.298558243454158E-2</v>
      </c>
      <c r="T150">
        <v>4.9254188089672891E-2</v>
      </c>
    </row>
    <row r="151" spans="1:20" x14ac:dyDescent="0.2">
      <c r="A151" s="96">
        <v>21947</v>
      </c>
      <c r="B151">
        <v>52.5</v>
      </c>
      <c r="E151">
        <v>60.9</v>
      </c>
      <c r="F151">
        <v>58.6</v>
      </c>
      <c r="H151">
        <v>56.6</v>
      </c>
      <c r="I151">
        <v>31.7</v>
      </c>
      <c r="J151">
        <v>57.2</v>
      </c>
      <c r="L151">
        <v>52.3</v>
      </c>
      <c r="O151">
        <v>2.2477142919530051E-2</v>
      </c>
      <c r="P151">
        <v>4.9254188089672891E-2</v>
      </c>
      <c r="Q151">
        <v>9.298558243454158E-2</v>
      </c>
    </row>
    <row r="152" spans="1:20" x14ac:dyDescent="0.2">
      <c r="A152" s="96">
        <v>21976</v>
      </c>
      <c r="B152">
        <v>52.2</v>
      </c>
      <c r="E152">
        <v>57.3</v>
      </c>
      <c r="F152">
        <v>52.4</v>
      </c>
      <c r="H152">
        <v>50.7</v>
      </c>
      <c r="I152">
        <v>28.8</v>
      </c>
      <c r="J152">
        <v>48</v>
      </c>
      <c r="L152">
        <v>47.8</v>
      </c>
      <c r="O152">
        <v>2.2477142919530051E-2</v>
      </c>
      <c r="P152">
        <v>4.9254188089672891E-2</v>
      </c>
      <c r="Q152">
        <v>9.298558243454158E-2</v>
      </c>
    </row>
    <row r="153" spans="1:20" x14ac:dyDescent="0.2">
      <c r="A153" s="96">
        <v>22007</v>
      </c>
      <c r="B153">
        <v>52</v>
      </c>
      <c r="E153">
        <v>60.4</v>
      </c>
      <c r="F153">
        <v>49.8</v>
      </c>
      <c r="H153">
        <v>45.5</v>
      </c>
      <c r="I153">
        <v>28.9</v>
      </c>
      <c r="J153">
        <v>42</v>
      </c>
      <c r="L153">
        <v>45.3</v>
      </c>
      <c r="N153">
        <v>3260.1770000000001</v>
      </c>
      <c r="O153">
        <v>-5.3907336126427109E-3</v>
      </c>
      <c r="P153">
        <v>2.0582082118588349E-2</v>
      </c>
      <c r="Q153">
        <v>-2.138920017185875E-2</v>
      </c>
      <c r="R153">
        <v>-5.3907336126427109E-3</v>
      </c>
      <c r="S153">
        <v>-2.138920017185875E-2</v>
      </c>
      <c r="T153">
        <v>2.0582082118588349E-2</v>
      </c>
    </row>
    <row r="154" spans="1:20" x14ac:dyDescent="0.2">
      <c r="A154" s="96">
        <v>22037</v>
      </c>
      <c r="B154">
        <v>45.8</v>
      </c>
      <c r="E154">
        <v>57</v>
      </c>
      <c r="F154">
        <v>45</v>
      </c>
      <c r="H154">
        <v>42.5</v>
      </c>
      <c r="I154">
        <v>32.299999999999997</v>
      </c>
      <c r="J154">
        <v>42.5</v>
      </c>
      <c r="L154">
        <v>42.6</v>
      </c>
      <c r="O154">
        <v>-5.3907336126427109E-3</v>
      </c>
      <c r="P154">
        <v>2.0582082118588349E-2</v>
      </c>
      <c r="Q154">
        <v>-2.138920017185875E-2</v>
      </c>
    </row>
    <row r="155" spans="1:20" x14ac:dyDescent="0.2">
      <c r="A155" s="96">
        <v>22068</v>
      </c>
      <c r="B155">
        <v>49.2</v>
      </c>
      <c r="E155">
        <v>52.6</v>
      </c>
      <c r="F155">
        <v>48.5</v>
      </c>
      <c r="H155">
        <v>43.9</v>
      </c>
      <c r="I155">
        <v>34.799999999999997</v>
      </c>
      <c r="J155">
        <v>39.700000000000003</v>
      </c>
      <c r="L155">
        <v>44.4</v>
      </c>
      <c r="O155">
        <v>-5.3907336126427109E-3</v>
      </c>
      <c r="P155">
        <v>2.0582082118588349E-2</v>
      </c>
      <c r="Q155">
        <v>-2.138920017185875E-2</v>
      </c>
    </row>
    <row r="156" spans="1:20" x14ac:dyDescent="0.2">
      <c r="A156" s="96">
        <v>22098</v>
      </c>
      <c r="B156">
        <v>45.7</v>
      </c>
      <c r="E156">
        <v>49.9</v>
      </c>
      <c r="F156">
        <v>48.2</v>
      </c>
      <c r="H156">
        <v>41.9</v>
      </c>
      <c r="I156">
        <v>35.799999999999997</v>
      </c>
      <c r="J156">
        <v>42.1</v>
      </c>
      <c r="L156">
        <v>43.7</v>
      </c>
      <c r="N156">
        <v>3276.1329999999998</v>
      </c>
      <c r="O156">
        <v>4.8942127988755441E-3</v>
      </c>
      <c r="P156">
        <v>2.4853887607873479E-2</v>
      </c>
      <c r="Q156">
        <v>1.9721040613348121E-2</v>
      </c>
      <c r="R156">
        <v>4.8942127988755441E-3</v>
      </c>
      <c r="S156">
        <v>1.9721040613348121E-2</v>
      </c>
      <c r="T156">
        <v>2.4853887607873479E-2</v>
      </c>
    </row>
    <row r="157" spans="1:20" x14ac:dyDescent="0.2">
      <c r="A157" s="96">
        <v>22129</v>
      </c>
      <c r="B157">
        <v>55.6</v>
      </c>
      <c r="E157">
        <v>50.6</v>
      </c>
      <c r="F157">
        <v>50.3</v>
      </c>
      <c r="H157">
        <v>39.1</v>
      </c>
      <c r="I157">
        <v>38</v>
      </c>
      <c r="J157">
        <v>43.6</v>
      </c>
      <c r="L157">
        <v>47.6</v>
      </c>
      <c r="O157">
        <v>4.8942127988755441E-3</v>
      </c>
      <c r="P157">
        <v>2.4853887607873479E-2</v>
      </c>
      <c r="Q157">
        <v>1.9721040613348121E-2</v>
      </c>
    </row>
    <row r="158" spans="1:20" x14ac:dyDescent="0.2">
      <c r="A158" s="96">
        <v>22160</v>
      </c>
      <c r="B158">
        <v>50.5</v>
      </c>
      <c r="E158">
        <v>48.4</v>
      </c>
      <c r="F158">
        <v>50</v>
      </c>
      <c r="H158">
        <v>40.799999999999997</v>
      </c>
      <c r="I158">
        <v>37.299999999999997</v>
      </c>
      <c r="J158">
        <v>40.200000000000003</v>
      </c>
      <c r="L158">
        <v>45.4</v>
      </c>
      <c r="O158">
        <v>4.8942127988755441E-3</v>
      </c>
      <c r="P158">
        <v>2.4853887607873479E-2</v>
      </c>
      <c r="Q158">
        <v>1.9721040613348121E-2</v>
      </c>
    </row>
    <row r="159" spans="1:20" x14ac:dyDescent="0.2">
      <c r="A159" s="96">
        <v>22190</v>
      </c>
      <c r="B159">
        <v>50.1</v>
      </c>
      <c r="E159">
        <v>45</v>
      </c>
      <c r="F159">
        <v>51.2</v>
      </c>
      <c r="H159">
        <v>39.700000000000003</v>
      </c>
      <c r="I159">
        <v>36.200000000000003</v>
      </c>
      <c r="J159">
        <v>43.7</v>
      </c>
      <c r="L159">
        <v>46</v>
      </c>
      <c r="N159">
        <v>3234.087</v>
      </c>
      <c r="O159">
        <v>-1.283403329474103E-2</v>
      </c>
      <c r="P159">
        <v>8.8268414337807615E-3</v>
      </c>
      <c r="Q159">
        <v>-5.0356287283370382E-2</v>
      </c>
      <c r="R159">
        <v>-1.283403329474103E-2</v>
      </c>
      <c r="S159">
        <v>-5.0356287283370382E-2</v>
      </c>
      <c r="T159">
        <v>8.8268414337807615E-3</v>
      </c>
    </row>
    <row r="160" spans="1:20" x14ac:dyDescent="0.2">
      <c r="A160" s="96">
        <v>22221</v>
      </c>
      <c r="B160">
        <v>48.2</v>
      </c>
      <c r="E160">
        <v>46.9</v>
      </c>
      <c r="F160">
        <v>45.6</v>
      </c>
      <c r="H160">
        <v>41.7</v>
      </c>
      <c r="I160">
        <v>37.6</v>
      </c>
      <c r="J160">
        <v>43</v>
      </c>
      <c r="L160">
        <v>44.3</v>
      </c>
      <c r="O160">
        <v>-1.283403329474103E-2</v>
      </c>
      <c r="P160">
        <v>8.8268414337807615E-3</v>
      </c>
      <c r="Q160">
        <v>-5.0356287283370382E-2</v>
      </c>
    </row>
    <row r="161" spans="1:20" x14ac:dyDescent="0.2">
      <c r="A161" s="96">
        <v>22251</v>
      </c>
      <c r="B161">
        <v>47.5</v>
      </c>
      <c r="E161">
        <v>46.6</v>
      </c>
      <c r="F161">
        <v>47.5</v>
      </c>
      <c r="H161">
        <v>39.299999999999997</v>
      </c>
      <c r="I161">
        <v>40.4</v>
      </c>
      <c r="J161">
        <v>40.700000000000003</v>
      </c>
      <c r="L161">
        <v>44.3</v>
      </c>
      <c r="O161">
        <v>-1.283403329474103E-2</v>
      </c>
      <c r="P161">
        <v>8.8268414337807615E-3</v>
      </c>
      <c r="Q161">
        <v>-5.0356287283370382E-2</v>
      </c>
    </row>
    <row r="162" spans="1:20" x14ac:dyDescent="0.2">
      <c r="A162" s="96">
        <v>22282</v>
      </c>
      <c r="B162">
        <v>47.2</v>
      </c>
      <c r="E162">
        <v>49.1</v>
      </c>
      <c r="F162">
        <v>47.3</v>
      </c>
      <c r="H162">
        <v>40.5</v>
      </c>
      <c r="I162">
        <v>39.200000000000003</v>
      </c>
      <c r="J162">
        <v>39.700000000000003</v>
      </c>
      <c r="L162">
        <v>43.9</v>
      </c>
      <c r="N162">
        <v>3255.9140000000002</v>
      </c>
      <c r="O162">
        <v>6.7490454029221309E-3</v>
      </c>
      <c r="P162">
        <v>-6.6912824180018144E-3</v>
      </c>
      <c r="Q162">
        <v>2.7270711035208169E-2</v>
      </c>
      <c r="R162">
        <v>6.7490454029221309E-3</v>
      </c>
      <c r="S162">
        <v>2.7270711035208169E-2</v>
      </c>
      <c r="T162">
        <v>-6.6912824180018144E-3</v>
      </c>
    </row>
    <row r="163" spans="1:20" x14ac:dyDescent="0.2">
      <c r="A163" s="96">
        <v>22313</v>
      </c>
      <c r="B163">
        <v>48.7</v>
      </c>
      <c r="E163">
        <v>50.3</v>
      </c>
      <c r="F163">
        <v>49.2</v>
      </c>
      <c r="H163">
        <v>36.6</v>
      </c>
      <c r="I163">
        <v>41.1</v>
      </c>
      <c r="J163">
        <v>34.200000000000003</v>
      </c>
      <c r="L163">
        <v>43.6</v>
      </c>
      <c r="O163">
        <v>6.7490454029221309E-3</v>
      </c>
      <c r="P163">
        <v>-6.6912824180018144E-3</v>
      </c>
      <c r="Q163">
        <v>2.7270711035208169E-2</v>
      </c>
    </row>
    <row r="164" spans="1:20" x14ac:dyDescent="0.2">
      <c r="A164" s="96">
        <v>22341</v>
      </c>
      <c r="B164">
        <v>55.2</v>
      </c>
      <c r="E164">
        <v>50.2</v>
      </c>
      <c r="F164">
        <v>55.4</v>
      </c>
      <c r="H164">
        <v>38.9</v>
      </c>
      <c r="I164">
        <v>42.1</v>
      </c>
      <c r="J164">
        <v>42.2</v>
      </c>
      <c r="L164">
        <v>49.1</v>
      </c>
      <c r="O164">
        <v>6.7490454029221309E-3</v>
      </c>
      <c r="P164">
        <v>-6.6912824180018144E-3</v>
      </c>
      <c r="Q164">
        <v>2.7270711035208169E-2</v>
      </c>
    </row>
    <row r="165" spans="1:20" x14ac:dyDescent="0.2">
      <c r="A165" s="96">
        <v>22372</v>
      </c>
      <c r="B165">
        <v>67.7</v>
      </c>
      <c r="E165">
        <v>51.8</v>
      </c>
      <c r="F165">
        <v>61.7</v>
      </c>
      <c r="H165">
        <v>41.3</v>
      </c>
      <c r="I165">
        <v>47.5</v>
      </c>
      <c r="J165">
        <v>53.2</v>
      </c>
      <c r="L165">
        <v>57.6</v>
      </c>
      <c r="N165">
        <v>3311.181</v>
      </c>
      <c r="O165">
        <v>1.697434268841248E-2</v>
      </c>
      <c r="P165">
        <v>1.564454936035679E-2</v>
      </c>
      <c r="Q165">
        <v>6.9645786784463759E-2</v>
      </c>
      <c r="R165">
        <v>1.697434268841248E-2</v>
      </c>
      <c r="S165">
        <v>6.9645786784463759E-2</v>
      </c>
      <c r="T165">
        <v>1.564454936035679E-2</v>
      </c>
    </row>
    <row r="166" spans="1:20" x14ac:dyDescent="0.2">
      <c r="A166" s="96">
        <v>22402</v>
      </c>
      <c r="B166">
        <v>64.8</v>
      </c>
      <c r="E166">
        <v>55</v>
      </c>
      <c r="F166">
        <v>66.599999999999994</v>
      </c>
      <c r="H166">
        <v>44</v>
      </c>
      <c r="I166">
        <v>47.9</v>
      </c>
      <c r="J166">
        <v>56.3</v>
      </c>
      <c r="L166">
        <v>58.9</v>
      </c>
      <c r="O166">
        <v>1.697434268841248E-2</v>
      </c>
      <c r="P166">
        <v>1.564454936035679E-2</v>
      </c>
      <c r="Q166">
        <v>6.9645786784463759E-2</v>
      </c>
    </row>
    <row r="167" spans="1:20" x14ac:dyDescent="0.2">
      <c r="A167" s="96">
        <v>22433</v>
      </c>
      <c r="B167">
        <v>64</v>
      </c>
      <c r="E167">
        <v>50</v>
      </c>
      <c r="F167">
        <v>65.3</v>
      </c>
      <c r="H167">
        <v>42</v>
      </c>
      <c r="I167">
        <v>49.3</v>
      </c>
      <c r="J167">
        <v>55.1</v>
      </c>
      <c r="L167">
        <v>58.1</v>
      </c>
      <c r="O167">
        <v>1.697434268841248E-2</v>
      </c>
      <c r="P167">
        <v>1.564454936035679E-2</v>
      </c>
      <c r="Q167">
        <v>6.9645786784463759E-2</v>
      </c>
    </row>
    <row r="168" spans="1:20" x14ac:dyDescent="0.2">
      <c r="A168" s="96">
        <v>22463</v>
      </c>
      <c r="B168">
        <v>64.5</v>
      </c>
      <c r="E168">
        <v>50.9</v>
      </c>
      <c r="F168">
        <v>64.3</v>
      </c>
      <c r="H168">
        <v>45.3</v>
      </c>
      <c r="I168">
        <v>49.4</v>
      </c>
      <c r="J168">
        <v>54.1</v>
      </c>
      <c r="L168">
        <v>58.2</v>
      </c>
      <c r="N168">
        <v>3374.7420000000002</v>
      </c>
      <c r="O168">
        <v>1.9195869993213949E-2</v>
      </c>
      <c r="P168">
        <v>3.009920537414091E-2</v>
      </c>
      <c r="Q168">
        <v>7.9022797586295823E-2</v>
      </c>
      <c r="R168">
        <v>1.9195869993213949E-2</v>
      </c>
      <c r="S168">
        <v>7.9022797586295823E-2</v>
      </c>
      <c r="T168">
        <v>3.009920537414091E-2</v>
      </c>
    </row>
    <row r="169" spans="1:20" x14ac:dyDescent="0.2">
      <c r="A169" s="96">
        <v>22494</v>
      </c>
      <c r="B169">
        <v>62.9</v>
      </c>
      <c r="E169">
        <v>52.2</v>
      </c>
      <c r="F169">
        <v>68.400000000000006</v>
      </c>
      <c r="H169">
        <v>54.5</v>
      </c>
      <c r="I169">
        <v>50.6</v>
      </c>
      <c r="J169">
        <v>58.3</v>
      </c>
      <c r="L169">
        <v>60.7</v>
      </c>
      <c r="O169">
        <v>1.9195869993213949E-2</v>
      </c>
      <c r="P169">
        <v>3.009920537414091E-2</v>
      </c>
      <c r="Q169">
        <v>7.9022797586295823E-2</v>
      </c>
    </row>
    <row r="170" spans="1:20" x14ac:dyDescent="0.2">
      <c r="A170" s="96">
        <v>22525</v>
      </c>
      <c r="B170">
        <v>69.5</v>
      </c>
      <c r="E170">
        <v>53.9</v>
      </c>
      <c r="F170">
        <v>66.8</v>
      </c>
      <c r="H170">
        <v>56.3</v>
      </c>
      <c r="I170">
        <v>50.7</v>
      </c>
      <c r="J170">
        <v>61.1</v>
      </c>
      <c r="L170">
        <v>63</v>
      </c>
      <c r="O170">
        <v>1.9195869993213949E-2</v>
      </c>
      <c r="P170">
        <v>3.009920537414091E-2</v>
      </c>
      <c r="Q170">
        <v>7.9022797586295823E-2</v>
      </c>
    </row>
    <row r="171" spans="1:20" x14ac:dyDescent="0.2">
      <c r="A171" s="96">
        <v>22555</v>
      </c>
      <c r="B171">
        <v>68.3</v>
      </c>
      <c r="E171">
        <v>55.5</v>
      </c>
      <c r="F171">
        <v>66.3</v>
      </c>
      <c r="H171">
        <v>56.7</v>
      </c>
      <c r="I171">
        <v>52.4</v>
      </c>
      <c r="J171">
        <v>58.2</v>
      </c>
      <c r="L171">
        <v>62.2</v>
      </c>
      <c r="N171">
        <v>3440.924</v>
      </c>
      <c r="O171">
        <v>1.9610980632000841E-2</v>
      </c>
      <c r="P171">
        <v>6.3955298666980812E-2</v>
      </c>
      <c r="Q171">
        <v>8.0781782598194907E-2</v>
      </c>
      <c r="R171">
        <v>1.9610980632000841E-2</v>
      </c>
      <c r="S171">
        <v>8.0781782598194907E-2</v>
      </c>
      <c r="T171">
        <v>6.3955298666980812E-2</v>
      </c>
    </row>
    <row r="172" spans="1:20" x14ac:dyDescent="0.2">
      <c r="A172" s="96">
        <v>22586</v>
      </c>
      <c r="B172">
        <v>65.099999999999994</v>
      </c>
      <c r="E172">
        <v>51.9</v>
      </c>
      <c r="F172">
        <v>58.3</v>
      </c>
      <c r="H172">
        <v>54.6</v>
      </c>
      <c r="I172">
        <v>51.1</v>
      </c>
      <c r="J172">
        <v>59</v>
      </c>
      <c r="L172">
        <v>59</v>
      </c>
      <c r="O172">
        <v>1.9610980632000841E-2</v>
      </c>
      <c r="P172">
        <v>6.3955298666980812E-2</v>
      </c>
      <c r="Q172">
        <v>8.0781782598194907E-2</v>
      </c>
    </row>
    <row r="173" spans="1:20" x14ac:dyDescent="0.2">
      <c r="A173" s="96">
        <v>22616</v>
      </c>
      <c r="B173">
        <v>73.400000000000006</v>
      </c>
      <c r="E173">
        <v>56.3</v>
      </c>
      <c r="F173">
        <v>66.099999999999994</v>
      </c>
      <c r="H173">
        <v>56.1</v>
      </c>
      <c r="I173">
        <v>55.8</v>
      </c>
      <c r="J173">
        <v>58.6</v>
      </c>
      <c r="L173">
        <v>64.2</v>
      </c>
      <c r="O173">
        <v>1.9610980632000841E-2</v>
      </c>
      <c r="P173">
        <v>6.3955298666980812E-2</v>
      </c>
      <c r="Q173">
        <v>8.0781782598194907E-2</v>
      </c>
    </row>
    <row r="174" spans="1:20" x14ac:dyDescent="0.2">
      <c r="A174" s="96">
        <v>22647</v>
      </c>
      <c r="B174">
        <v>59.4</v>
      </c>
      <c r="E174">
        <v>57.1</v>
      </c>
      <c r="F174">
        <v>66.400000000000006</v>
      </c>
      <c r="H174">
        <v>59</v>
      </c>
      <c r="I174">
        <v>57.1</v>
      </c>
      <c r="J174">
        <v>60.3</v>
      </c>
      <c r="L174">
        <v>60.9</v>
      </c>
      <c r="N174">
        <v>3502.2979999999998</v>
      </c>
      <c r="O174">
        <v>1.783648810610167E-2</v>
      </c>
      <c r="P174">
        <v>7.5672760398462477E-2</v>
      </c>
      <c r="Q174">
        <v>7.3277593508693117E-2</v>
      </c>
      <c r="R174">
        <v>1.783648810610167E-2</v>
      </c>
      <c r="S174">
        <v>7.3277593508693117E-2</v>
      </c>
      <c r="T174">
        <v>7.5672760398462477E-2</v>
      </c>
    </row>
    <row r="175" spans="1:20" x14ac:dyDescent="0.2">
      <c r="A175" s="96">
        <v>22678</v>
      </c>
      <c r="B175">
        <v>61.8</v>
      </c>
      <c r="E175">
        <v>54.7</v>
      </c>
      <c r="F175">
        <v>64.7</v>
      </c>
      <c r="H175">
        <v>58.6</v>
      </c>
      <c r="I175">
        <v>56.2</v>
      </c>
      <c r="J175">
        <v>60.5</v>
      </c>
      <c r="L175">
        <v>61.1</v>
      </c>
      <c r="O175">
        <v>1.783648810610167E-2</v>
      </c>
      <c r="P175">
        <v>7.5672760398462477E-2</v>
      </c>
      <c r="Q175">
        <v>7.3277593508693117E-2</v>
      </c>
    </row>
    <row r="176" spans="1:20" x14ac:dyDescent="0.2">
      <c r="A176" s="96">
        <v>22706</v>
      </c>
      <c r="B176">
        <v>60.1</v>
      </c>
      <c r="E176">
        <v>56.8</v>
      </c>
      <c r="F176">
        <v>66.900000000000006</v>
      </c>
      <c r="H176">
        <v>57.5</v>
      </c>
      <c r="I176">
        <v>57</v>
      </c>
      <c r="J176">
        <v>57.6</v>
      </c>
      <c r="L176">
        <v>60.6</v>
      </c>
      <c r="O176">
        <v>1.783648810610167E-2</v>
      </c>
      <c r="P176">
        <v>7.5672760398462477E-2</v>
      </c>
      <c r="Q176">
        <v>7.3277593508693117E-2</v>
      </c>
    </row>
    <row r="177" spans="1:20" x14ac:dyDescent="0.2">
      <c r="A177" s="96">
        <v>22737</v>
      </c>
      <c r="B177">
        <v>57.3</v>
      </c>
      <c r="E177">
        <v>53.6</v>
      </c>
      <c r="F177">
        <v>57.4</v>
      </c>
      <c r="H177">
        <v>53.5</v>
      </c>
      <c r="I177">
        <v>47.4</v>
      </c>
      <c r="J177">
        <v>55.6</v>
      </c>
      <c r="L177">
        <v>55.1</v>
      </c>
      <c r="N177">
        <v>3533.9470000000001</v>
      </c>
      <c r="O177">
        <v>9.0366382300993073E-3</v>
      </c>
      <c r="P177">
        <v>6.7276902108341433E-2</v>
      </c>
      <c r="Q177">
        <v>3.6639476329429772E-2</v>
      </c>
      <c r="R177">
        <v>9.0366382300993073E-3</v>
      </c>
      <c r="S177">
        <v>3.6639476329429772E-2</v>
      </c>
      <c r="T177">
        <v>6.7276902108341433E-2</v>
      </c>
    </row>
    <row r="178" spans="1:20" x14ac:dyDescent="0.2">
      <c r="A178" s="96">
        <v>22767</v>
      </c>
      <c r="B178">
        <v>53.6</v>
      </c>
      <c r="E178">
        <v>52</v>
      </c>
      <c r="F178">
        <v>55.3</v>
      </c>
      <c r="H178">
        <v>50.3</v>
      </c>
      <c r="I178">
        <v>45.2</v>
      </c>
      <c r="J178">
        <v>52.3</v>
      </c>
      <c r="L178">
        <v>52.2</v>
      </c>
      <c r="O178">
        <v>9.0366382300993073E-3</v>
      </c>
      <c r="P178">
        <v>6.7276902108341433E-2</v>
      </c>
      <c r="Q178">
        <v>3.6639476329429772E-2</v>
      </c>
    </row>
    <row r="179" spans="1:20" x14ac:dyDescent="0.2">
      <c r="A179" s="96">
        <v>22798</v>
      </c>
      <c r="B179">
        <v>52.5</v>
      </c>
      <c r="E179">
        <v>51.7</v>
      </c>
      <c r="F179">
        <v>54.8</v>
      </c>
      <c r="H179">
        <v>46.4</v>
      </c>
      <c r="I179">
        <v>43.3</v>
      </c>
      <c r="J179">
        <v>51.6</v>
      </c>
      <c r="L179">
        <v>50.8</v>
      </c>
      <c r="O179">
        <v>9.0366382300993073E-3</v>
      </c>
      <c r="P179">
        <v>6.7276902108341433E-2</v>
      </c>
      <c r="Q179">
        <v>3.6639476329429772E-2</v>
      </c>
    </row>
    <row r="180" spans="1:20" x14ac:dyDescent="0.2">
      <c r="A180" s="96">
        <v>22828</v>
      </c>
      <c r="B180">
        <v>53.2</v>
      </c>
      <c r="E180">
        <v>51.6</v>
      </c>
      <c r="F180">
        <v>54.7</v>
      </c>
      <c r="H180">
        <v>43.8</v>
      </c>
      <c r="I180">
        <v>45.1</v>
      </c>
      <c r="J180">
        <v>51.2</v>
      </c>
      <c r="L180">
        <v>51</v>
      </c>
      <c r="N180">
        <v>3577.3620000000001</v>
      </c>
      <c r="O180">
        <v>1.228513047875363E-2</v>
      </c>
      <c r="P180">
        <v>6.0040145291106663E-2</v>
      </c>
      <c r="Q180">
        <v>5.0053507783781807E-2</v>
      </c>
      <c r="R180">
        <v>1.228513047875363E-2</v>
      </c>
      <c r="S180">
        <v>5.0053507783781807E-2</v>
      </c>
      <c r="T180">
        <v>6.0040145291106663E-2</v>
      </c>
    </row>
    <row r="181" spans="1:20" x14ac:dyDescent="0.2">
      <c r="A181" s="96">
        <v>22859</v>
      </c>
      <c r="B181">
        <v>52.9</v>
      </c>
      <c r="E181">
        <v>47.7</v>
      </c>
      <c r="F181">
        <v>52.5</v>
      </c>
      <c r="H181">
        <v>45.2</v>
      </c>
      <c r="I181">
        <v>43.7</v>
      </c>
      <c r="J181">
        <v>47</v>
      </c>
      <c r="L181">
        <v>49.5</v>
      </c>
      <c r="O181">
        <v>1.228513047875363E-2</v>
      </c>
      <c r="P181">
        <v>6.0040145291106663E-2</v>
      </c>
      <c r="Q181">
        <v>5.0053507783781807E-2</v>
      </c>
    </row>
    <row r="182" spans="1:20" x14ac:dyDescent="0.2">
      <c r="A182" s="96">
        <v>22890</v>
      </c>
      <c r="B182">
        <v>53</v>
      </c>
      <c r="E182">
        <v>45.4</v>
      </c>
      <c r="F182">
        <v>52.4</v>
      </c>
      <c r="H182">
        <v>42.5</v>
      </c>
      <c r="I182">
        <v>45.1</v>
      </c>
      <c r="J182">
        <v>49.7</v>
      </c>
      <c r="L182">
        <v>50</v>
      </c>
      <c r="O182">
        <v>1.228513047875363E-2</v>
      </c>
      <c r="P182">
        <v>6.0040145291106663E-2</v>
      </c>
      <c r="Q182">
        <v>5.0053507783781807E-2</v>
      </c>
    </row>
    <row r="183" spans="1:20" x14ac:dyDescent="0.2">
      <c r="A183" s="96">
        <v>22920</v>
      </c>
      <c r="B183">
        <v>53.6</v>
      </c>
      <c r="E183">
        <v>43.9</v>
      </c>
      <c r="F183">
        <v>54</v>
      </c>
      <c r="H183">
        <v>46.2</v>
      </c>
      <c r="I183">
        <v>46.7</v>
      </c>
      <c r="J183">
        <v>49.9</v>
      </c>
      <c r="L183">
        <v>51.2</v>
      </c>
      <c r="N183">
        <v>3589.1280000000002</v>
      </c>
      <c r="O183">
        <v>3.2890157607756991E-3</v>
      </c>
      <c r="P183">
        <v>4.3070989071540139E-2</v>
      </c>
      <c r="Q183">
        <v>1.3221111225523609E-2</v>
      </c>
      <c r="R183">
        <v>3.2890157607756991E-3</v>
      </c>
      <c r="S183">
        <v>1.3221111225523609E-2</v>
      </c>
      <c r="T183">
        <v>4.3070989071540139E-2</v>
      </c>
    </row>
    <row r="184" spans="1:20" x14ac:dyDescent="0.2">
      <c r="A184" s="96">
        <v>22951</v>
      </c>
      <c r="B184">
        <v>57.8</v>
      </c>
      <c r="E184">
        <v>47.1</v>
      </c>
      <c r="F184">
        <v>56.9</v>
      </c>
      <c r="H184">
        <v>51.5</v>
      </c>
      <c r="I184">
        <v>48.7</v>
      </c>
      <c r="J184">
        <v>48.7</v>
      </c>
      <c r="L184">
        <v>53.8</v>
      </c>
      <c r="O184">
        <v>3.2890157607756991E-3</v>
      </c>
      <c r="P184">
        <v>4.3070989071540139E-2</v>
      </c>
      <c r="Q184">
        <v>1.3221111225523609E-2</v>
      </c>
    </row>
    <row r="185" spans="1:20" x14ac:dyDescent="0.2">
      <c r="A185" s="96">
        <v>22981</v>
      </c>
      <c r="B185">
        <v>59.7</v>
      </c>
      <c r="E185">
        <v>47.3</v>
      </c>
      <c r="F185">
        <v>63.3</v>
      </c>
      <c r="H185">
        <v>50.1</v>
      </c>
      <c r="I185">
        <v>50.1</v>
      </c>
      <c r="J185">
        <v>54.6</v>
      </c>
      <c r="L185">
        <v>57.2</v>
      </c>
      <c r="O185">
        <v>3.2890157607756991E-3</v>
      </c>
      <c r="P185">
        <v>4.3070989071540139E-2</v>
      </c>
      <c r="Q185">
        <v>1.3221111225523609E-2</v>
      </c>
    </row>
    <row r="186" spans="1:20" x14ac:dyDescent="0.2">
      <c r="A186" s="96">
        <v>23012</v>
      </c>
      <c r="B186">
        <v>60.9</v>
      </c>
      <c r="E186">
        <v>48.5</v>
      </c>
      <c r="F186">
        <v>56.5</v>
      </c>
      <c r="H186">
        <v>47.4</v>
      </c>
      <c r="I186">
        <v>50.4</v>
      </c>
      <c r="J186">
        <v>52.5</v>
      </c>
      <c r="L186">
        <v>55.2</v>
      </c>
      <c r="N186">
        <v>3628.306</v>
      </c>
      <c r="O186">
        <v>1.0915743322612029E-2</v>
      </c>
      <c r="P186">
        <v>3.5978663152021979E-2</v>
      </c>
      <c r="Q186">
        <v>4.4383110795709342E-2</v>
      </c>
      <c r="R186">
        <v>1.0915743322612029E-2</v>
      </c>
      <c r="S186">
        <v>4.4383110795709342E-2</v>
      </c>
      <c r="T186">
        <v>3.5978663152021979E-2</v>
      </c>
    </row>
    <row r="187" spans="1:20" x14ac:dyDescent="0.2">
      <c r="A187" s="96">
        <v>23043</v>
      </c>
      <c r="B187">
        <v>60.4</v>
      </c>
      <c r="E187">
        <v>51.7</v>
      </c>
      <c r="F187">
        <v>57.7</v>
      </c>
      <c r="H187">
        <v>48.3</v>
      </c>
      <c r="I187">
        <v>51</v>
      </c>
      <c r="J187">
        <v>50.2</v>
      </c>
      <c r="L187">
        <v>55.1</v>
      </c>
      <c r="O187">
        <v>1.0915743322612029E-2</v>
      </c>
      <c r="P187">
        <v>3.5978663152021979E-2</v>
      </c>
      <c r="Q187">
        <v>4.4383110795709342E-2</v>
      </c>
    </row>
    <row r="188" spans="1:20" x14ac:dyDescent="0.2">
      <c r="A188" s="96">
        <v>23071</v>
      </c>
      <c r="B188">
        <v>57.5</v>
      </c>
      <c r="E188">
        <v>47.5</v>
      </c>
      <c r="F188">
        <v>56.3</v>
      </c>
      <c r="H188">
        <v>46.8</v>
      </c>
      <c r="I188">
        <v>54.9</v>
      </c>
      <c r="J188">
        <v>52.4</v>
      </c>
      <c r="L188">
        <v>54.7</v>
      </c>
      <c r="O188">
        <v>1.0915743322612029E-2</v>
      </c>
      <c r="P188">
        <v>3.5978663152021979E-2</v>
      </c>
      <c r="Q188">
        <v>4.4383110795709342E-2</v>
      </c>
    </row>
    <row r="189" spans="1:20" x14ac:dyDescent="0.2">
      <c r="A189" s="96">
        <v>23102</v>
      </c>
      <c r="B189">
        <v>60.6</v>
      </c>
      <c r="E189">
        <v>55</v>
      </c>
      <c r="F189">
        <v>61</v>
      </c>
      <c r="H189">
        <v>48.6</v>
      </c>
      <c r="I189">
        <v>58.2</v>
      </c>
      <c r="J189">
        <v>52.7</v>
      </c>
      <c r="L189">
        <v>57.6</v>
      </c>
      <c r="N189">
        <v>3669.02</v>
      </c>
      <c r="O189">
        <v>1.122121452821232E-2</v>
      </c>
      <c r="P189">
        <v>3.8221569253868229E-2</v>
      </c>
      <c r="Q189">
        <v>4.5646019606860877E-2</v>
      </c>
      <c r="R189">
        <v>1.122121452821232E-2</v>
      </c>
      <c r="S189">
        <v>4.5646019606860877E-2</v>
      </c>
      <c r="T189">
        <v>3.8221569253868229E-2</v>
      </c>
    </row>
    <row r="190" spans="1:20" x14ac:dyDescent="0.2">
      <c r="A190" s="96">
        <v>23132</v>
      </c>
      <c r="B190">
        <v>66.900000000000006</v>
      </c>
      <c r="E190">
        <v>67.099999999999994</v>
      </c>
      <c r="F190">
        <v>60.4</v>
      </c>
      <c r="H190">
        <v>54.2</v>
      </c>
      <c r="I190">
        <v>56.4</v>
      </c>
      <c r="J190">
        <v>53.5</v>
      </c>
      <c r="L190">
        <v>59.8</v>
      </c>
      <c r="O190">
        <v>1.122121452821232E-2</v>
      </c>
      <c r="P190">
        <v>3.8221569253868229E-2</v>
      </c>
      <c r="Q190">
        <v>4.5646019606860877E-2</v>
      </c>
    </row>
    <row r="191" spans="1:20" x14ac:dyDescent="0.2">
      <c r="A191" s="96">
        <v>23163</v>
      </c>
      <c r="B191">
        <v>61.9</v>
      </c>
      <c r="E191">
        <v>58.7</v>
      </c>
      <c r="F191">
        <v>60.6</v>
      </c>
      <c r="H191">
        <v>55</v>
      </c>
      <c r="I191">
        <v>56.3</v>
      </c>
      <c r="J191">
        <v>52.6</v>
      </c>
      <c r="L191">
        <v>58.2</v>
      </c>
      <c r="O191">
        <v>1.122121452821232E-2</v>
      </c>
      <c r="P191">
        <v>3.8221569253868229E-2</v>
      </c>
      <c r="Q191">
        <v>4.5646019606860877E-2</v>
      </c>
    </row>
    <row r="192" spans="1:20" x14ac:dyDescent="0.2">
      <c r="A192" s="96">
        <v>23193</v>
      </c>
      <c r="B192">
        <v>60.1</v>
      </c>
      <c r="E192">
        <v>61</v>
      </c>
      <c r="F192">
        <v>60.4</v>
      </c>
      <c r="H192">
        <v>54</v>
      </c>
      <c r="I192">
        <v>43.6</v>
      </c>
      <c r="J192">
        <v>52</v>
      </c>
      <c r="L192">
        <v>55.5</v>
      </c>
      <c r="N192">
        <v>3749.681</v>
      </c>
      <c r="O192">
        <v>2.1984344593379179E-2</v>
      </c>
      <c r="P192">
        <v>4.8169293462612943E-2</v>
      </c>
      <c r="Q192">
        <v>9.0879981544722765E-2</v>
      </c>
      <c r="R192">
        <v>2.1984344593379179E-2</v>
      </c>
      <c r="S192">
        <v>9.0879981544722765E-2</v>
      </c>
      <c r="T192">
        <v>4.8169293462612943E-2</v>
      </c>
    </row>
    <row r="193" spans="1:20" x14ac:dyDescent="0.2">
      <c r="A193" s="96">
        <v>23224</v>
      </c>
      <c r="B193">
        <v>62</v>
      </c>
      <c r="E193">
        <v>59.8</v>
      </c>
      <c r="F193">
        <v>56.8</v>
      </c>
      <c r="H193">
        <v>48.1</v>
      </c>
      <c r="I193">
        <v>48.5</v>
      </c>
      <c r="J193">
        <v>51.1</v>
      </c>
      <c r="L193">
        <v>55.1</v>
      </c>
      <c r="O193">
        <v>2.1984344593379179E-2</v>
      </c>
      <c r="P193">
        <v>4.8169293462612943E-2</v>
      </c>
      <c r="Q193">
        <v>9.0879981544722765E-2</v>
      </c>
    </row>
    <row r="194" spans="1:20" x14ac:dyDescent="0.2">
      <c r="A194" s="96">
        <v>23255</v>
      </c>
      <c r="B194">
        <v>59.8</v>
      </c>
      <c r="E194">
        <v>57.8</v>
      </c>
      <c r="F194">
        <v>63.2</v>
      </c>
      <c r="H194">
        <v>47.9</v>
      </c>
      <c r="I194">
        <v>49.7</v>
      </c>
      <c r="J194">
        <v>54.8</v>
      </c>
      <c r="L194">
        <v>56.9</v>
      </c>
      <c r="O194">
        <v>2.1984344593379179E-2</v>
      </c>
      <c r="P194">
        <v>4.8169293462612943E-2</v>
      </c>
      <c r="Q194">
        <v>9.0879981544722765E-2</v>
      </c>
    </row>
    <row r="195" spans="1:20" x14ac:dyDescent="0.2">
      <c r="A195" s="96">
        <v>23285</v>
      </c>
      <c r="B195">
        <v>64</v>
      </c>
      <c r="E195">
        <v>76.900000000000006</v>
      </c>
      <c r="F195">
        <v>63.3</v>
      </c>
      <c r="H195">
        <v>46.4</v>
      </c>
      <c r="I195">
        <v>47.4</v>
      </c>
      <c r="J195">
        <v>54.5</v>
      </c>
      <c r="L195">
        <v>57.7</v>
      </c>
      <c r="N195">
        <v>3774.2640000000001</v>
      </c>
      <c r="O195">
        <v>6.5560243658060744E-3</v>
      </c>
      <c r="P195">
        <v>5.158244565253732E-2</v>
      </c>
      <c r="Q195">
        <v>2.6483115193417731E-2</v>
      </c>
      <c r="R195">
        <v>6.5560243658060744E-3</v>
      </c>
      <c r="S195">
        <v>2.6483115193417731E-2</v>
      </c>
      <c r="T195">
        <v>5.158244565253732E-2</v>
      </c>
    </row>
    <row r="196" spans="1:20" x14ac:dyDescent="0.2">
      <c r="A196" s="96">
        <v>23316</v>
      </c>
      <c r="B196">
        <v>63.7</v>
      </c>
      <c r="E196">
        <v>66.2</v>
      </c>
      <c r="F196">
        <v>64.099999999999994</v>
      </c>
      <c r="H196">
        <v>43.7</v>
      </c>
      <c r="I196">
        <v>48.7</v>
      </c>
      <c r="J196">
        <v>53.5</v>
      </c>
      <c r="L196">
        <v>57.5</v>
      </c>
      <c r="O196">
        <v>6.5560243658060744E-3</v>
      </c>
      <c r="P196">
        <v>5.158244565253732E-2</v>
      </c>
      <c r="Q196">
        <v>2.6483115193417731E-2</v>
      </c>
    </row>
    <row r="197" spans="1:20" x14ac:dyDescent="0.2">
      <c r="A197" s="96">
        <v>23346</v>
      </c>
      <c r="B197">
        <v>58.6</v>
      </c>
      <c r="E197">
        <v>64.400000000000006</v>
      </c>
      <c r="F197">
        <v>60.7</v>
      </c>
      <c r="H197">
        <v>44.2</v>
      </c>
      <c r="I197">
        <v>47.6</v>
      </c>
      <c r="J197">
        <v>48.4</v>
      </c>
      <c r="L197">
        <v>54</v>
      </c>
      <c r="O197">
        <v>6.5560243658060744E-3</v>
      </c>
      <c r="P197">
        <v>5.158244565253732E-2</v>
      </c>
      <c r="Q197">
        <v>2.6483115193417731E-2</v>
      </c>
    </row>
    <row r="198" spans="1:20" x14ac:dyDescent="0.2">
      <c r="A198" s="96">
        <v>23377</v>
      </c>
      <c r="B198">
        <v>61.3</v>
      </c>
      <c r="E198">
        <v>60</v>
      </c>
      <c r="F198">
        <v>63.3</v>
      </c>
      <c r="H198">
        <v>42.9</v>
      </c>
      <c r="I198">
        <v>55.3</v>
      </c>
      <c r="J198">
        <v>51.4</v>
      </c>
      <c r="L198">
        <v>57.1</v>
      </c>
      <c r="N198">
        <v>3853.835</v>
      </c>
      <c r="O198">
        <v>2.10825209895227E-2</v>
      </c>
      <c r="P198">
        <v>6.215820826578574E-2</v>
      </c>
      <c r="Q198">
        <v>8.7034600081078217E-2</v>
      </c>
      <c r="R198">
        <v>2.10825209895227E-2</v>
      </c>
      <c r="S198">
        <v>8.7034600081078217E-2</v>
      </c>
      <c r="T198">
        <v>6.215820826578574E-2</v>
      </c>
    </row>
    <row r="199" spans="1:20" x14ac:dyDescent="0.2">
      <c r="A199" s="96">
        <v>23408</v>
      </c>
      <c r="B199">
        <v>61.8</v>
      </c>
      <c r="E199">
        <v>60.1</v>
      </c>
      <c r="F199">
        <v>64</v>
      </c>
      <c r="H199">
        <v>50.4</v>
      </c>
      <c r="I199">
        <v>51.9</v>
      </c>
      <c r="J199">
        <v>52.7</v>
      </c>
      <c r="L199">
        <v>57.9</v>
      </c>
      <c r="O199">
        <v>2.10825209895227E-2</v>
      </c>
      <c r="P199">
        <v>6.215820826578574E-2</v>
      </c>
      <c r="Q199">
        <v>8.7034600081078217E-2</v>
      </c>
    </row>
    <row r="200" spans="1:20" x14ac:dyDescent="0.2">
      <c r="A200" s="96">
        <v>23437</v>
      </c>
      <c r="B200">
        <v>61.7</v>
      </c>
      <c r="E200">
        <v>60.6</v>
      </c>
      <c r="F200">
        <v>64.400000000000006</v>
      </c>
      <c r="H200">
        <v>54.6</v>
      </c>
      <c r="I200">
        <v>60.3</v>
      </c>
      <c r="J200">
        <v>55.2</v>
      </c>
      <c r="L200">
        <v>60.2</v>
      </c>
      <c r="O200">
        <v>2.10825209895227E-2</v>
      </c>
      <c r="P200">
        <v>6.215820826578574E-2</v>
      </c>
      <c r="Q200">
        <v>8.7034600081078217E-2</v>
      </c>
    </row>
    <row r="201" spans="1:20" x14ac:dyDescent="0.2">
      <c r="A201" s="96">
        <v>23468</v>
      </c>
      <c r="B201">
        <v>63.6</v>
      </c>
      <c r="E201">
        <v>65.400000000000006</v>
      </c>
      <c r="F201">
        <v>60.6</v>
      </c>
      <c r="H201">
        <v>53.1</v>
      </c>
      <c r="I201">
        <v>57.7</v>
      </c>
      <c r="J201">
        <v>55.2</v>
      </c>
      <c r="L201">
        <v>59.2</v>
      </c>
      <c r="N201">
        <v>3895.7930000000001</v>
      </c>
      <c r="O201">
        <v>1.0887336899478069E-2</v>
      </c>
      <c r="P201">
        <v>6.1807512632801168E-2</v>
      </c>
      <c r="Q201">
        <v>4.426572835975362E-2</v>
      </c>
      <c r="R201">
        <v>1.0887336899478069E-2</v>
      </c>
      <c r="S201">
        <v>4.426572835975362E-2</v>
      </c>
      <c r="T201">
        <v>6.1807512632801168E-2</v>
      </c>
    </row>
    <row r="202" spans="1:20" x14ac:dyDescent="0.2">
      <c r="A202" s="96">
        <v>23498</v>
      </c>
      <c r="B202">
        <v>59.9</v>
      </c>
      <c r="E202">
        <v>60.3</v>
      </c>
      <c r="F202">
        <v>61</v>
      </c>
      <c r="H202">
        <v>50.3</v>
      </c>
      <c r="I202">
        <v>61.4</v>
      </c>
      <c r="J202">
        <v>56</v>
      </c>
      <c r="L202">
        <v>58.7</v>
      </c>
      <c r="O202">
        <v>1.0887336899478069E-2</v>
      </c>
      <c r="P202">
        <v>6.1807512632801168E-2</v>
      </c>
      <c r="Q202">
        <v>4.426572835975362E-2</v>
      </c>
    </row>
    <row r="203" spans="1:20" x14ac:dyDescent="0.2">
      <c r="A203" s="96">
        <v>23529</v>
      </c>
      <c r="B203">
        <v>64.7</v>
      </c>
      <c r="E203">
        <v>58.9</v>
      </c>
      <c r="F203">
        <v>62.1</v>
      </c>
      <c r="H203">
        <v>53.5</v>
      </c>
      <c r="I203">
        <v>57.6</v>
      </c>
      <c r="J203">
        <v>55.7</v>
      </c>
      <c r="L203">
        <v>60.1</v>
      </c>
      <c r="O203">
        <v>1.0887336899478069E-2</v>
      </c>
      <c r="P203">
        <v>6.1807512632801168E-2</v>
      </c>
      <c r="Q203">
        <v>4.426572835975362E-2</v>
      </c>
    </row>
    <row r="204" spans="1:20" x14ac:dyDescent="0.2">
      <c r="A204" s="96">
        <v>23559</v>
      </c>
      <c r="B204">
        <v>69.900000000000006</v>
      </c>
      <c r="E204">
        <v>60.9</v>
      </c>
      <c r="F204">
        <v>63.7</v>
      </c>
      <c r="H204">
        <v>55.5</v>
      </c>
      <c r="I204">
        <v>61.8</v>
      </c>
      <c r="J204">
        <v>56.3</v>
      </c>
      <c r="L204">
        <v>62.9</v>
      </c>
      <c r="N204">
        <v>3956.6570000000002</v>
      </c>
      <c r="O204">
        <v>1.5623006663855091E-2</v>
      </c>
      <c r="P204">
        <v>5.5198295535006867E-2</v>
      </c>
      <c r="Q204">
        <v>6.3971809202924224E-2</v>
      </c>
      <c r="R204">
        <v>1.5623006663855091E-2</v>
      </c>
      <c r="S204">
        <v>6.3971809202924224E-2</v>
      </c>
      <c r="T204">
        <v>5.5198295535006867E-2</v>
      </c>
    </row>
    <row r="205" spans="1:20" x14ac:dyDescent="0.2">
      <c r="A205" s="96">
        <v>23590</v>
      </c>
      <c r="B205">
        <v>68</v>
      </c>
      <c r="E205">
        <v>61.7</v>
      </c>
      <c r="F205">
        <v>63.9</v>
      </c>
      <c r="H205">
        <v>53.5</v>
      </c>
      <c r="I205">
        <v>66.2</v>
      </c>
      <c r="J205">
        <v>58</v>
      </c>
      <c r="L205">
        <v>63.3</v>
      </c>
      <c r="O205">
        <v>1.5623006663855091E-2</v>
      </c>
      <c r="P205">
        <v>5.5198295535006867E-2</v>
      </c>
      <c r="Q205">
        <v>6.3971809202924224E-2</v>
      </c>
    </row>
    <row r="206" spans="1:20" x14ac:dyDescent="0.2">
      <c r="A206" s="96">
        <v>23621</v>
      </c>
      <c r="B206">
        <v>63.3</v>
      </c>
      <c r="E206">
        <v>64.8</v>
      </c>
      <c r="F206">
        <v>64.900000000000006</v>
      </c>
      <c r="H206">
        <v>59</v>
      </c>
      <c r="I206">
        <v>71.900000000000006</v>
      </c>
      <c r="J206">
        <v>56.8</v>
      </c>
      <c r="L206">
        <v>63.3</v>
      </c>
      <c r="O206">
        <v>1.5623006663855091E-2</v>
      </c>
      <c r="P206">
        <v>5.5198295535006867E-2</v>
      </c>
      <c r="Q206">
        <v>6.3971809202924224E-2</v>
      </c>
    </row>
    <row r="207" spans="1:20" x14ac:dyDescent="0.2">
      <c r="A207" s="96">
        <v>23651</v>
      </c>
      <c r="B207">
        <v>58.9</v>
      </c>
      <c r="E207">
        <v>68.8</v>
      </c>
      <c r="F207">
        <v>61.8</v>
      </c>
      <c r="H207">
        <v>59.1</v>
      </c>
      <c r="I207">
        <v>71.2</v>
      </c>
      <c r="J207">
        <v>55</v>
      </c>
      <c r="L207">
        <v>60.7</v>
      </c>
      <c r="N207">
        <v>3968.8780000000002</v>
      </c>
      <c r="O207">
        <v>3.0887185823790142E-3</v>
      </c>
      <c r="P207">
        <v>5.1563430645021127E-2</v>
      </c>
      <c r="Q207">
        <v>1.2412233383173101E-2</v>
      </c>
      <c r="R207">
        <v>3.0887185823790142E-3</v>
      </c>
      <c r="S207">
        <v>1.2412233383173101E-2</v>
      </c>
      <c r="T207">
        <v>5.1563430645021127E-2</v>
      </c>
    </row>
    <row r="208" spans="1:20" x14ac:dyDescent="0.2">
      <c r="A208" s="96">
        <v>23682</v>
      </c>
      <c r="B208">
        <v>60.7</v>
      </c>
      <c r="E208">
        <v>68.5</v>
      </c>
      <c r="F208">
        <v>62.1</v>
      </c>
      <c r="H208">
        <v>61</v>
      </c>
      <c r="I208">
        <v>70.3</v>
      </c>
      <c r="J208">
        <v>57.3</v>
      </c>
      <c r="L208">
        <v>61.8</v>
      </c>
      <c r="O208">
        <v>3.0887185823790142E-3</v>
      </c>
      <c r="P208">
        <v>5.1563430645021127E-2</v>
      </c>
      <c r="Q208">
        <v>1.2412233383173101E-2</v>
      </c>
    </row>
    <row r="209" spans="1:20" x14ac:dyDescent="0.2">
      <c r="A209" s="96">
        <v>23712</v>
      </c>
      <c r="B209">
        <v>64.400000000000006</v>
      </c>
      <c r="E209">
        <v>69.599999999999994</v>
      </c>
      <c r="F209">
        <v>63.5</v>
      </c>
      <c r="H209">
        <v>59.5</v>
      </c>
      <c r="I209">
        <v>67.8</v>
      </c>
      <c r="J209">
        <v>55.2</v>
      </c>
      <c r="L209">
        <v>62.4</v>
      </c>
      <c r="O209">
        <v>3.0887185823790142E-3</v>
      </c>
      <c r="P209">
        <v>5.1563430645021127E-2</v>
      </c>
      <c r="Q209">
        <v>1.2412233383173101E-2</v>
      </c>
    </row>
    <row r="210" spans="1:20" x14ac:dyDescent="0.2">
      <c r="A210" s="96">
        <v>23743</v>
      </c>
      <c r="B210">
        <v>62.3</v>
      </c>
      <c r="E210">
        <v>70.7</v>
      </c>
      <c r="F210">
        <v>58.2</v>
      </c>
      <c r="H210">
        <v>61.4</v>
      </c>
      <c r="I210">
        <v>68.5</v>
      </c>
      <c r="J210">
        <v>56.7</v>
      </c>
      <c r="L210">
        <v>61</v>
      </c>
      <c r="N210">
        <v>4064.915</v>
      </c>
      <c r="O210">
        <v>2.419751879498433E-2</v>
      </c>
      <c r="P210">
        <v>5.4771416005096198E-2</v>
      </c>
      <c r="Q210">
        <v>0.10036021002518369</v>
      </c>
      <c r="R210">
        <v>2.419751879498433E-2</v>
      </c>
      <c r="S210">
        <v>0.10036021002518369</v>
      </c>
      <c r="T210">
        <v>5.4771416005096198E-2</v>
      </c>
    </row>
    <row r="211" spans="1:20" x14ac:dyDescent="0.2">
      <c r="A211" s="96">
        <v>23774</v>
      </c>
      <c r="B211">
        <v>63.2</v>
      </c>
      <c r="E211">
        <v>64.8</v>
      </c>
      <c r="F211">
        <v>59.8</v>
      </c>
      <c r="H211">
        <v>63.2</v>
      </c>
      <c r="I211">
        <v>68.099999999999994</v>
      </c>
      <c r="J211">
        <v>58.3</v>
      </c>
      <c r="L211">
        <v>62.1</v>
      </c>
      <c r="O211">
        <v>2.419751879498433E-2</v>
      </c>
      <c r="P211">
        <v>5.4771416005096198E-2</v>
      </c>
      <c r="Q211">
        <v>0.10036021002518369</v>
      </c>
    </row>
    <row r="212" spans="1:20" x14ac:dyDescent="0.2">
      <c r="A212" s="96">
        <v>23802</v>
      </c>
      <c r="B212">
        <v>68.7</v>
      </c>
      <c r="E212">
        <v>64.5</v>
      </c>
      <c r="F212">
        <v>65.7</v>
      </c>
      <c r="H212">
        <v>57.8</v>
      </c>
      <c r="I212">
        <v>65.900000000000006</v>
      </c>
      <c r="J212">
        <v>61.2</v>
      </c>
      <c r="L212">
        <v>64.900000000000006</v>
      </c>
      <c r="O212">
        <v>2.419751879498433E-2</v>
      </c>
      <c r="P212">
        <v>5.4771416005096198E-2</v>
      </c>
      <c r="Q212">
        <v>0.10036021002518369</v>
      </c>
    </row>
    <row r="213" spans="1:20" x14ac:dyDescent="0.2">
      <c r="A213" s="96">
        <v>23833</v>
      </c>
      <c r="B213">
        <v>59.8</v>
      </c>
      <c r="E213">
        <v>68.7</v>
      </c>
      <c r="F213">
        <v>62.6</v>
      </c>
      <c r="H213">
        <v>61.9</v>
      </c>
      <c r="I213">
        <v>69.400000000000006</v>
      </c>
      <c r="J213">
        <v>59.2</v>
      </c>
      <c r="L213">
        <v>62</v>
      </c>
      <c r="N213">
        <v>4116.2669999999998</v>
      </c>
      <c r="O213">
        <v>1.2632982485488589E-2</v>
      </c>
      <c r="P213">
        <v>5.6592842586862209E-2</v>
      </c>
      <c r="Q213">
        <v>5.1497573394729379E-2</v>
      </c>
      <c r="R213">
        <v>1.2632982485488589E-2</v>
      </c>
      <c r="S213">
        <v>5.1497573394729379E-2</v>
      </c>
      <c r="T213">
        <v>5.6592842586862209E-2</v>
      </c>
    </row>
    <row r="214" spans="1:20" x14ac:dyDescent="0.2">
      <c r="A214" s="96">
        <v>23863</v>
      </c>
      <c r="B214">
        <v>60.2</v>
      </c>
      <c r="E214">
        <v>70</v>
      </c>
      <c r="F214">
        <v>62.4</v>
      </c>
      <c r="H214">
        <v>60.6</v>
      </c>
      <c r="I214">
        <v>68.900000000000006</v>
      </c>
      <c r="J214">
        <v>56.4</v>
      </c>
      <c r="L214">
        <v>61.3</v>
      </c>
      <c r="O214">
        <v>1.2632982485488589E-2</v>
      </c>
      <c r="P214">
        <v>5.6592842586862209E-2</v>
      </c>
      <c r="Q214">
        <v>5.1497573394729379E-2</v>
      </c>
    </row>
    <row r="215" spans="1:20" x14ac:dyDescent="0.2">
      <c r="A215" s="96">
        <v>23894</v>
      </c>
      <c r="B215">
        <v>57.4</v>
      </c>
      <c r="E215">
        <v>73.2</v>
      </c>
      <c r="F215">
        <v>57.5</v>
      </c>
      <c r="H215">
        <v>55.8</v>
      </c>
      <c r="I215">
        <v>69.3</v>
      </c>
      <c r="J215">
        <v>55.4</v>
      </c>
      <c r="L215">
        <v>58.7</v>
      </c>
      <c r="O215">
        <v>1.2632982485488589E-2</v>
      </c>
      <c r="P215">
        <v>5.6592842586862209E-2</v>
      </c>
      <c r="Q215">
        <v>5.1497573394729379E-2</v>
      </c>
    </row>
    <row r="216" spans="1:20" x14ac:dyDescent="0.2">
      <c r="A216" s="96">
        <v>23924</v>
      </c>
      <c r="B216">
        <v>56.6</v>
      </c>
      <c r="E216">
        <v>71.8</v>
      </c>
      <c r="F216">
        <v>59</v>
      </c>
      <c r="H216">
        <v>53.8</v>
      </c>
      <c r="I216">
        <v>65.099999999999994</v>
      </c>
      <c r="J216">
        <v>56.2</v>
      </c>
      <c r="L216">
        <v>58.1</v>
      </c>
      <c r="N216">
        <v>4207.7820000000002</v>
      </c>
      <c r="O216">
        <v>2.2232522817397491E-2</v>
      </c>
      <c r="P216">
        <v>6.3468984043853177E-2</v>
      </c>
      <c r="Q216">
        <v>9.1940002828739154E-2</v>
      </c>
      <c r="R216">
        <v>2.2232522817397491E-2</v>
      </c>
      <c r="S216">
        <v>9.1940002828739154E-2</v>
      </c>
      <c r="T216">
        <v>6.3468984043853177E-2</v>
      </c>
    </row>
    <row r="217" spans="1:20" x14ac:dyDescent="0.2">
      <c r="A217" s="96">
        <v>23955</v>
      </c>
      <c r="B217">
        <v>56</v>
      </c>
      <c r="E217">
        <v>70.5</v>
      </c>
      <c r="F217">
        <v>56.6</v>
      </c>
      <c r="H217">
        <v>57.2</v>
      </c>
      <c r="I217">
        <v>65.400000000000006</v>
      </c>
      <c r="J217">
        <v>58</v>
      </c>
      <c r="L217">
        <v>58.1</v>
      </c>
      <c r="O217">
        <v>2.2232522817397491E-2</v>
      </c>
      <c r="P217">
        <v>6.3468984043853177E-2</v>
      </c>
      <c r="Q217">
        <v>9.1940002828739154E-2</v>
      </c>
    </row>
    <row r="218" spans="1:20" x14ac:dyDescent="0.2">
      <c r="A218" s="96">
        <v>23986</v>
      </c>
      <c r="B218">
        <v>63.6</v>
      </c>
      <c r="E218">
        <v>66.3</v>
      </c>
      <c r="F218">
        <v>63.8</v>
      </c>
      <c r="H218">
        <v>55.7</v>
      </c>
      <c r="I218">
        <v>61.2</v>
      </c>
      <c r="J218">
        <v>56.2</v>
      </c>
      <c r="L218">
        <v>61</v>
      </c>
      <c r="O218">
        <v>2.2232522817397491E-2</v>
      </c>
      <c r="P218">
        <v>6.3468984043853177E-2</v>
      </c>
      <c r="Q218">
        <v>9.1940002828739154E-2</v>
      </c>
    </row>
    <row r="219" spans="1:20" x14ac:dyDescent="0.2">
      <c r="A219" s="96">
        <v>24016</v>
      </c>
      <c r="B219">
        <v>62</v>
      </c>
      <c r="E219">
        <v>68.599999999999994</v>
      </c>
      <c r="F219">
        <v>60.5</v>
      </c>
      <c r="H219">
        <v>46.5</v>
      </c>
      <c r="I219">
        <v>59.1</v>
      </c>
      <c r="J219">
        <v>56.9</v>
      </c>
      <c r="L219">
        <v>58.6</v>
      </c>
      <c r="N219">
        <v>4304.7309999999998</v>
      </c>
      <c r="O219">
        <v>2.3040404659747011E-2</v>
      </c>
      <c r="P219">
        <v>8.4621648738005956E-2</v>
      </c>
      <c r="Q219">
        <v>9.5395986872523153E-2</v>
      </c>
      <c r="R219">
        <v>2.3040404659747011E-2</v>
      </c>
      <c r="S219">
        <v>9.5395986872523153E-2</v>
      </c>
      <c r="T219">
        <v>8.4621648738005956E-2</v>
      </c>
    </row>
    <row r="220" spans="1:20" x14ac:dyDescent="0.2">
      <c r="A220" s="96">
        <v>24047</v>
      </c>
      <c r="B220">
        <v>61.9</v>
      </c>
      <c r="E220">
        <v>70.599999999999994</v>
      </c>
      <c r="F220">
        <v>60.9</v>
      </c>
      <c r="H220">
        <v>48.7</v>
      </c>
      <c r="I220">
        <v>65.099999999999994</v>
      </c>
      <c r="J220">
        <v>54.7</v>
      </c>
      <c r="L220">
        <v>59.4</v>
      </c>
      <c r="O220">
        <v>2.3040404659747011E-2</v>
      </c>
      <c r="P220">
        <v>8.4621648738005956E-2</v>
      </c>
      <c r="Q220">
        <v>9.5395986872523153E-2</v>
      </c>
    </row>
    <row r="221" spans="1:20" x14ac:dyDescent="0.2">
      <c r="A221" s="96">
        <v>24077</v>
      </c>
      <c r="B221">
        <v>62.9</v>
      </c>
      <c r="E221">
        <v>67</v>
      </c>
      <c r="F221">
        <v>64.400000000000006</v>
      </c>
      <c r="H221">
        <v>47.4</v>
      </c>
      <c r="I221">
        <v>73.5</v>
      </c>
      <c r="J221">
        <v>60.2</v>
      </c>
      <c r="L221">
        <v>62.8</v>
      </c>
      <c r="O221">
        <v>2.3040404659747011E-2</v>
      </c>
      <c r="P221">
        <v>8.4621648738005956E-2</v>
      </c>
      <c r="Q221">
        <v>9.5395986872523153E-2</v>
      </c>
    </row>
    <row r="222" spans="1:20" x14ac:dyDescent="0.2">
      <c r="A222" s="96">
        <v>24108</v>
      </c>
      <c r="B222">
        <v>66.5</v>
      </c>
      <c r="E222">
        <v>75.900000000000006</v>
      </c>
      <c r="F222">
        <v>68.400000000000006</v>
      </c>
      <c r="H222">
        <v>49.7</v>
      </c>
      <c r="I222">
        <v>74.900000000000006</v>
      </c>
      <c r="J222">
        <v>62.6</v>
      </c>
      <c r="L222">
        <v>65.8</v>
      </c>
      <c r="N222">
        <v>4409.518</v>
      </c>
      <c r="O222">
        <v>2.4342287590095699E-2</v>
      </c>
      <c r="P222">
        <v>8.477495839396397E-2</v>
      </c>
      <c r="Q222">
        <v>0.100982479057544</v>
      </c>
      <c r="R222">
        <v>2.4342287590095699E-2</v>
      </c>
      <c r="S222">
        <v>0.100982479057544</v>
      </c>
      <c r="T222">
        <v>8.477495839396397E-2</v>
      </c>
    </row>
    <row r="223" spans="1:20" x14ac:dyDescent="0.2">
      <c r="A223" s="96">
        <v>24139</v>
      </c>
      <c r="B223">
        <v>66.099999999999994</v>
      </c>
      <c r="E223">
        <v>80.900000000000006</v>
      </c>
      <c r="F223">
        <v>66.099999999999994</v>
      </c>
      <c r="H223">
        <v>48.7</v>
      </c>
      <c r="I223">
        <v>80.099999999999994</v>
      </c>
      <c r="J223">
        <v>61.2</v>
      </c>
      <c r="L223">
        <v>65.5</v>
      </c>
      <c r="O223">
        <v>2.4342287590095699E-2</v>
      </c>
      <c r="P223">
        <v>8.477495839396397E-2</v>
      </c>
      <c r="Q223">
        <v>0.100982479057544</v>
      </c>
    </row>
    <row r="224" spans="1:20" x14ac:dyDescent="0.2">
      <c r="A224" s="96">
        <v>24167</v>
      </c>
      <c r="B224">
        <v>64.3</v>
      </c>
      <c r="E224">
        <v>85.7</v>
      </c>
      <c r="F224">
        <v>63.8</v>
      </c>
      <c r="H224">
        <v>52.3</v>
      </c>
      <c r="I224">
        <v>86.4</v>
      </c>
      <c r="J224">
        <v>61.5</v>
      </c>
      <c r="L224">
        <v>65.7</v>
      </c>
      <c r="O224">
        <v>2.4342287590095699E-2</v>
      </c>
      <c r="P224">
        <v>8.477495839396397E-2</v>
      </c>
      <c r="Q224">
        <v>0.100982479057544</v>
      </c>
    </row>
    <row r="225" spans="1:20" x14ac:dyDescent="0.2">
      <c r="A225" s="96">
        <v>24198</v>
      </c>
      <c r="B225">
        <v>64.3</v>
      </c>
      <c r="E225">
        <v>83.9</v>
      </c>
      <c r="F225">
        <v>63.1</v>
      </c>
      <c r="H225">
        <v>53</v>
      </c>
      <c r="I225">
        <v>79.3</v>
      </c>
      <c r="J225">
        <v>59.9</v>
      </c>
      <c r="L225">
        <v>64.2</v>
      </c>
      <c r="N225">
        <v>4424.5810000000001</v>
      </c>
      <c r="O225">
        <v>3.4160196193779228E-3</v>
      </c>
      <c r="P225">
        <v>7.490136086896218E-2</v>
      </c>
      <c r="Q225">
        <v>1.373425320265032E-2</v>
      </c>
      <c r="R225">
        <v>3.4160196193779228E-3</v>
      </c>
      <c r="S225">
        <v>1.373425320265032E-2</v>
      </c>
      <c r="T225">
        <v>7.490136086896218E-2</v>
      </c>
    </row>
    <row r="226" spans="1:20" x14ac:dyDescent="0.2">
      <c r="A226" s="96">
        <v>24228</v>
      </c>
      <c r="B226">
        <v>52.7</v>
      </c>
      <c r="E226">
        <v>83.3</v>
      </c>
      <c r="F226">
        <v>55.5</v>
      </c>
      <c r="H226">
        <v>53.8</v>
      </c>
      <c r="I226">
        <v>74.599999999999994</v>
      </c>
      <c r="J226">
        <v>57</v>
      </c>
      <c r="L226">
        <v>57.7</v>
      </c>
      <c r="O226">
        <v>3.4160196193779228E-3</v>
      </c>
      <c r="P226">
        <v>7.490136086896218E-2</v>
      </c>
      <c r="Q226">
        <v>1.373425320265032E-2</v>
      </c>
    </row>
    <row r="227" spans="1:20" x14ac:dyDescent="0.2">
      <c r="A227" s="96">
        <v>24259</v>
      </c>
      <c r="B227">
        <v>55.9</v>
      </c>
      <c r="E227">
        <v>81.5</v>
      </c>
      <c r="F227">
        <v>57.6</v>
      </c>
      <c r="H227">
        <v>53.3</v>
      </c>
      <c r="I227">
        <v>71.599999999999994</v>
      </c>
      <c r="J227">
        <v>58.8</v>
      </c>
      <c r="L227">
        <v>59</v>
      </c>
      <c r="O227">
        <v>3.4160196193779228E-3</v>
      </c>
      <c r="P227">
        <v>7.490136086896218E-2</v>
      </c>
      <c r="Q227">
        <v>1.373425320265032E-2</v>
      </c>
    </row>
    <row r="228" spans="1:20" x14ac:dyDescent="0.2">
      <c r="A228" s="96">
        <v>24289</v>
      </c>
      <c r="B228">
        <v>56.3</v>
      </c>
      <c r="E228">
        <v>79.7</v>
      </c>
      <c r="F228">
        <v>59.3</v>
      </c>
      <c r="H228">
        <v>57.9</v>
      </c>
      <c r="I228">
        <v>73.099999999999994</v>
      </c>
      <c r="J228">
        <v>58.9</v>
      </c>
      <c r="L228">
        <v>60.3</v>
      </c>
      <c r="N228">
        <v>4462.0529999999999</v>
      </c>
      <c r="O228">
        <v>8.4690505157436948E-3</v>
      </c>
      <c r="P228">
        <v>6.0428748447519318E-2</v>
      </c>
      <c r="Q228">
        <v>3.4308985871634563E-2</v>
      </c>
      <c r="R228">
        <v>8.4690505157436948E-3</v>
      </c>
      <c r="S228">
        <v>3.4308985871634563E-2</v>
      </c>
      <c r="T228">
        <v>6.0428748447519318E-2</v>
      </c>
    </row>
    <row r="229" spans="1:20" x14ac:dyDescent="0.2">
      <c r="A229" s="96">
        <v>24320</v>
      </c>
      <c r="B229">
        <v>53.3</v>
      </c>
      <c r="E229">
        <v>79.5</v>
      </c>
      <c r="F229">
        <v>57.7</v>
      </c>
      <c r="H229">
        <v>57</v>
      </c>
      <c r="I229">
        <v>74.3</v>
      </c>
      <c r="J229">
        <v>56.4</v>
      </c>
      <c r="L229">
        <v>58.5</v>
      </c>
      <c r="O229">
        <v>8.4690505157436948E-3</v>
      </c>
      <c r="P229">
        <v>6.0428748447519318E-2</v>
      </c>
      <c r="Q229">
        <v>3.4308985871634563E-2</v>
      </c>
    </row>
    <row r="230" spans="1:20" x14ac:dyDescent="0.2">
      <c r="A230" s="96">
        <v>24351</v>
      </c>
      <c r="B230">
        <v>55.2</v>
      </c>
      <c r="E230">
        <v>73.7</v>
      </c>
      <c r="F230">
        <v>57.9</v>
      </c>
      <c r="H230">
        <v>54.8</v>
      </c>
      <c r="I230">
        <v>72.400000000000006</v>
      </c>
      <c r="J230">
        <v>56.5</v>
      </c>
      <c r="L230">
        <v>58.7</v>
      </c>
      <c r="O230">
        <v>8.4690505157436948E-3</v>
      </c>
      <c r="P230">
        <v>6.0428748447519318E-2</v>
      </c>
      <c r="Q230">
        <v>3.4308985871634563E-2</v>
      </c>
    </row>
    <row r="231" spans="1:20" x14ac:dyDescent="0.2">
      <c r="A231" s="96">
        <v>24381</v>
      </c>
      <c r="B231">
        <v>51.6</v>
      </c>
      <c r="E231">
        <v>70.3</v>
      </c>
      <c r="F231">
        <v>57</v>
      </c>
      <c r="H231">
        <v>58.2</v>
      </c>
      <c r="I231">
        <v>68.7</v>
      </c>
      <c r="J231">
        <v>56.9</v>
      </c>
      <c r="L231">
        <v>57.2</v>
      </c>
      <c r="N231">
        <v>4498.66</v>
      </c>
      <c r="O231">
        <v>8.2040710856639242E-3</v>
      </c>
      <c r="P231">
        <v>4.505020174315192E-2</v>
      </c>
      <c r="Q231">
        <v>3.3222338325639138E-2</v>
      </c>
      <c r="R231">
        <v>8.2040710856639242E-3</v>
      </c>
      <c r="S231">
        <v>3.3222338325639138E-2</v>
      </c>
      <c r="T231">
        <v>4.505020174315192E-2</v>
      </c>
    </row>
    <row r="232" spans="1:20" x14ac:dyDescent="0.2">
      <c r="A232" s="96">
        <v>24412</v>
      </c>
      <c r="B232">
        <v>46.8</v>
      </c>
      <c r="E232">
        <v>71.900000000000006</v>
      </c>
      <c r="F232">
        <v>54.2</v>
      </c>
      <c r="H232">
        <v>55.6</v>
      </c>
      <c r="I232">
        <v>62.6</v>
      </c>
      <c r="J232">
        <v>55.6</v>
      </c>
      <c r="L232">
        <v>53.7</v>
      </c>
      <c r="O232">
        <v>8.2040710856639242E-3</v>
      </c>
      <c r="P232">
        <v>4.505020174315192E-2</v>
      </c>
      <c r="Q232">
        <v>3.3222338325639138E-2</v>
      </c>
    </row>
    <row r="233" spans="1:20" x14ac:dyDescent="0.2">
      <c r="A233" s="96">
        <v>24442</v>
      </c>
      <c r="B233">
        <v>48.8</v>
      </c>
      <c r="E233">
        <v>67.599999999999994</v>
      </c>
      <c r="F233">
        <v>54.1</v>
      </c>
      <c r="H233">
        <v>53.7</v>
      </c>
      <c r="I233">
        <v>57.9</v>
      </c>
      <c r="J233">
        <v>50.7</v>
      </c>
      <c r="L233">
        <v>52.4</v>
      </c>
      <c r="O233">
        <v>8.2040710856639242E-3</v>
      </c>
      <c r="P233">
        <v>4.505020174315192E-2</v>
      </c>
      <c r="Q233">
        <v>3.3222338325639138E-2</v>
      </c>
    </row>
    <row r="234" spans="1:20" x14ac:dyDescent="0.2">
      <c r="A234" s="96">
        <v>24473</v>
      </c>
      <c r="B234">
        <v>46.2</v>
      </c>
      <c r="E234">
        <v>72.900000000000006</v>
      </c>
      <c r="F234">
        <v>54.1</v>
      </c>
      <c r="H234">
        <v>48.2</v>
      </c>
      <c r="I234">
        <v>48.2</v>
      </c>
      <c r="J234">
        <v>48.3</v>
      </c>
      <c r="L234">
        <v>49.1</v>
      </c>
      <c r="N234">
        <v>4538.4979999999996</v>
      </c>
      <c r="O234">
        <v>8.8555258677027685E-3</v>
      </c>
      <c r="P234">
        <v>2.9250362511276641E-2</v>
      </c>
      <c r="Q234">
        <v>3.5895409464262729E-2</v>
      </c>
      <c r="R234">
        <v>8.8555258677027685E-3</v>
      </c>
      <c r="S234">
        <v>3.5895409464262729E-2</v>
      </c>
      <c r="T234">
        <v>2.9250362511276641E-2</v>
      </c>
    </row>
    <row r="235" spans="1:20" x14ac:dyDescent="0.2">
      <c r="A235" s="96">
        <v>24504</v>
      </c>
      <c r="B235">
        <v>45.1</v>
      </c>
      <c r="E235">
        <v>61.8</v>
      </c>
      <c r="F235">
        <v>50.4</v>
      </c>
      <c r="H235">
        <v>45.3</v>
      </c>
      <c r="I235">
        <v>49.9</v>
      </c>
      <c r="J235">
        <v>47.6</v>
      </c>
      <c r="L235">
        <v>47.6</v>
      </c>
      <c r="O235">
        <v>8.8555258677027685E-3</v>
      </c>
      <c r="P235">
        <v>2.9250362511276641E-2</v>
      </c>
      <c r="Q235">
        <v>3.5895409464262729E-2</v>
      </c>
    </row>
    <row r="236" spans="1:20" x14ac:dyDescent="0.2">
      <c r="A236" s="96">
        <v>24532</v>
      </c>
      <c r="B236">
        <v>45.3</v>
      </c>
      <c r="E236">
        <v>54</v>
      </c>
      <c r="F236">
        <v>48.7</v>
      </c>
      <c r="H236">
        <v>45.6</v>
      </c>
      <c r="I236">
        <v>38</v>
      </c>
      <c r="J236">
        <v>46.3</v>
      </c>
      <c r="L236">
        <v>45.3</v>
      </c>
      <c r="O236">
        <v>8.8555258677027685E-3</v>
      </c>
      <c r="P236">
        <v>2.9250362511276641E-2</v>
      </c>
      <c r="Q236">
        <v>3.5895409464262729E-2</v>
      </c>
    </row>
    <row r="237" spans="1:20" x14ac:dyDescent="0.2">
      <c r="A237" s="96">
        <v>24563</v>
      </c>
      <c r="B237">
        <v>46.4</v>
      </c>
      <c r="E237">
        <v>56.3</v>
      </c>
      <c r="F237">
        <v>44.3</v>
      </c>
      <c r="H237">
        <v>39.4</v>
      </c>
      <c r="I237">
        <v>36.9</v>
      </c>
      <c r="J237">
        <v>41.8</v>
      </c>
      <c r="L237">
        <v>42.8</v>
      </c>
      <c r="N237">
        <v>4541.28</v>
      </c>
      <c r="O237">
        <v>6.1297812624356185E-4</v>
      </c>
      <c r="P237">
        <v>2.637515281107965E-2</v>
      </c>
      <c r="Q237">
        <v>2.4541678795020339E-3</v>
      </c>
      <c r="R237">
        <v>6.1297812624356185E-4</v>
      </c>
      <c r="S237">
        <v>2.4541678795020339E-3</v>
      </c>
      <c r="T237">
        <v>2.637515281107965E-2</v>
      </c>
    </row>
    <row r="238" spans="1:20" x14ac:dyDescent="0.2">
      <c r="A238" s="96">
        <v>24593</v>
      </c>
      <c r="B238">
        <v>47.6</v>
      </c>
      <c r="E238">
        <v>56.1</v>
      </c>
      <c r="F238">
        <v>48</v>
      </c>
      <c r="H238">
        <v>39.700000000000003</v>
      </c>
      <c r="I238">
        <v>34.4</v>
      </c>
      <c r="J238">
        <v>45.5</v>
      </c>
      <c r="L238">
        <v>44.5</v>
      </c>
      <c r="O238">
        <v>6.1297812624356185E-4</v>
      </c>
      <c r="P238">
        <v>2.637515281107965E-2</v>
      </c>
      <c r="Q238">
        <v>2.4541678795020339E-3</v>
      </c>
    </row>
    <row r="239" spans="1:20" x14ac:dyDescent="0.2">
      <c r="A239" s="96">
        <v>24624</v>
      </c>
      <c r="B239">
        <v>51.8</v>
      </c>
      <c r="E239">
        <v>58.4</v>
      </c>
      <c r="F239">
        <v>50.7</v>
      </c>
      <c r="H239">
        <v>39.6</v>
      </c>
      <c r="I239">
        <v>36.5</v>
      </c>
      <c r="J239">
        <v>45.8</v>
      </c>
      <c r="L239">
        <v>46.8</v>
      </c>
      <c r="O239">
        <v>6.1297812624356185E-4</v>
      </c>
      <c r="P239">
        <v>2.637515281107965E-2</v>
      </c>
      <c r="Q239">
        <v>2.4541678795020339E-3</v>
      </c>
    </row>
    <row r="240" spans="1:20" x14ac:dyDescent="0.2">
      <c r="A240" s="96">
        <v>24654</v>
      </c>
      <c r="B240">
        <v>53.7</v>
      </c>
      <c r="E240">
        <v>63.9</v>
      </c>
      <c r="F240">
        <v>53.4</v>
      </c>
      <c r="H240">
        <v>38.1</v>
      </c>
      <c r="I240">
        <v>40.9</v>
      </c>
      <c r="J240">
        <v>50.2</v>
      </c>
      <c r="L240">
        <v>49.5</v>
      </c>
      <c r="N240">
        <v>4584.2460000000001</v>
      </c>
      <c r="O240">
        <v>9.4612091745059444E-3</v>
      </c>
      <c r="P240">
        <v>2.738492796925546E-2</v>
      </c>
      <c r="Q240">
        <v>3.8385319245969551E-2</v>
      </c>
      <c r="R240">
        <v>9.4612091745059444E-3</v>
      </c>
      <c r="S240">
        <v>3.8385319245969551E-2</v>
      </c>
      <c r="T240">
        <v>2.738492796925546E-2</v>
      </c>
    </row>
    <row r="241" spans="1:20" x14ac:dyDescent="0.2">
      <c r="A241" s="96">
        <v>24685</v>
      </c>
      <c r="B241">
        <v>55.4</v>
      </c>
      <c r="E241">
        <v>67.5</v>
      </c>
      <c r="F241">
        <v>56.4</v>
      </c>
      <c r="H241">
        <v>41.7</v>
      </c>
      <c r="I241">
        <v>44.8</v>
      </c>
      <c r="J241">
        <v>52.9</v>
      </c>
      <c r="L241">
        <v>52.2</v>
      </c>
      <c r="O241">
        <v>9.4612091745059444E-3</v>
      </c>
      <c r="P241">
        <v>2.738492796925546E-2</v>
      </c>
      <c r="Q241">
        <v>3.8385319245969551E-2</v>
      </c>
    </row>
    <row r="242" spans="1:20" x14ac:dyDescent="0.2">
      <c r="A242" s="96">
        <v>24716</v>
      </c>
      <c r="B242">
        <v>62</v>
      </c>
      <c r="E242">
        <v>75.2</v>
      </c>
      <c r="F242">
        <v>57.4</v>
      </c>
      <c r="H242">
        <v>46.8</v>
      </c>
      <c r="I242">
        <v>46.5</v>
      </c>
      <c r="J242">
        <v>51.6</v>
      </c>
      <c r="L242">
        <v>54.9</v>
      </c>
      <c r="O242">
        <v>9.4612091745059444E-3</v>
      </c>
      <c r="P242">
        <v>2.738492796925546E-2</v>
      </c>
      <c r="Q242">
        <v>3.8385319245969551E-2</v>
      </c>
    </row>
    <row r="243" spans="1:20" x14ac:dyDescent="0.2">
      <c r="A243" s="96">
        <v>24746</v>
      </c>
      <c r="B243">
        <v>55.8</v>
      </c>
      <c r="E243">
        <v>78.7</v>
      </c>
      <c r="F243">
        <v>57.7</v>
      </c>
      <c r="H243">
        <v>48</v>
      </c>
      <c r="I243">
        <v>51.1</v>
      </c>
      <c r="J243">
        <v>52.4</v>
      </c>
      <c r="L243">
        <v>54.1</v>
      </c>
      <c r="N243">
        <v>4618.8119999999999</v>
      </c>
      <c r="O243">
        <v>7.5401712735310893E-3</v>
      </c>
      <c r="P243">
        <v>2.670839761173328E-2</v>
      </c>
      <c r="Q243">
        <v>3.0503528184631978E-2</v>
      </c>
      <c r="R243">
        <v>7.5401712735310893E-3</v>
      </c>
      <c r="S243">
        <v>3.0503528184631978E-2</v>
      </c>
      <c r="T243">
        <v>2.670839761173328E-2</v>
      </c>
    </row>
    <row r="244" spans="1:20" x14ac:dyDescent="0.2">
      <c r="A244" s="96">
        <v>24777</v>
      </c>
      <c r="B244">
        <v>57</v>
      </c>
      <c r="E244">
        <v>83.8</v>
      </c>
      <c r="F244">
        <v>58.6</v>
      </c>
      <c r="H244">
        <v>44.4</v>
      </c>
      <c r="I244">
        <v>51.4</v>
      </c>
      <c r="J244">
        <v>51.5</v>
      </c>
      <c r="L244">
        <v>54.2</v>
      </c>
      <c r="O244">
        <v>7.5401712735310893E-3</v>
      </c>
      <c r="P244">
        <v>2.670839761173328E-2</v>
      </c>
      <c r="Q244">
        <v>3.0503528184631978E-2</v>
      </c>
    </row>
    <row r="245" spans="1:20" x14ac:dyDescent="0.2">
      <c r="A245" s="96">
        <v>24807</v>
      </c>
      <c r="B245">
        <v>59.4</v>
      </c>
      <c r="E245">
        <v>79.599999999999994</v>
      </c>
      <c r="F245">
        <v>58.7</v>
      </c>
      <c r="H245">
        <v>53.8</v>
      </c>
      <c r="I245">
        <v>49.9</v>
      </c>
      <c r="J245">
        <v>51.5</v>
      </c>
      <c r="L245">
        <v>55.6</v>
      </c>
      <c r="O245">
        <v>7.5401712735310893E-3</v>
      </c>
      <c r="P245">
        <v>2.670839761173328E-2</v>
      </c>
      <c r="Q245">
        <v>3.0503528184631978E-2</v>
      </c>
    </row>
    <row r="246" spans="1:20" x14ac:dyDescent="0.2">
      <c r="A246" s="96">
        <v>24838</v>
      </c>
      <c r="B246">
        <v>60.1</v>
      </c>
      <c r="E246">
        <v>78</v>
      </c>
      <c r="F246">
        <v>59.3</v>
      </c>
      <c r="H246">
        <v>54.8</v>
      </c>
      <c r="I246">
        <v>50.6</v>
      </c>
      <c r="J246">
        <v>53.2</v>
      </c>
      <c r="L246">
        <v>56.6</v>
      </c>
      <c r="N246">
        <v>4713.0129999999999</v>
      </c>
      <c r="O246">
        <v>2.0395071286729152E-2</v>
      </c>
      <c r="P246">
        <v>3.8452148706466398E-2</v>
      </c>
      <c r="Q246">
        <v>8.4110145813841353E-2</v>
      </c>
      <c r="R246">
        <v>2.0395071286729152E-2</v>
      </c>
      <c r="S246">
        <v>8.4110145813841353E-2</v>
      </c>
      <c r="T246">
        <v>3.8452148706466398E-2</v>
      </c>
    </row>
    <row r="247" spans="1:20" x14ac:dyDescent="0.2">
      <c r="A247" s="96">
        <v>24869</v>
      </c>
      <c r="B247">
        <v>56.6</v>
      </c>
      <c r="E247">
        <v>76.3</v>
      </c>
      <c r="F247">
        <v>58.1</v>
      </c>
      <c r="H247">
        <v>53.7</v>
      </c>
      <c r="I247">
        <v>53.9</v>
      </c>
      <c r="J247">
        <v>50.3</v>
      </c>
      <c r="L247">
        <v>55</v>
      </c>
      <c r="O247">
        <v>2.0395071286729152E-2</v>
      </c>
      <c r="P247">
        <v>3.8452148706466398E-2</v>
      </c>
      <c r="Q247">
        <v>8.4110145813841353E-2</v>
      </c>
    </row>
    <row r="248" spans="1:20" x14ac:dyDescent="0.2">
      <c r="A248" s="96">
        <v>24898</v>
      </c>
      <c r="B248">
        <v>55.7</v>
      </c>
      <c r="E248">
        <v>76.099999999999994</v>
      </c>
      <c r="F248">
        <v>55.8</v>
      </c>
      <c r="H248">
        <v>50.7</v>
      </c>
      <c r="I248">
        <v>54</v>
      </c>
      <c r="J248">
        <v>50.1</v>
      </c>
      <c r="L248">
        <v>53.8</v>
      </c>
      <c r="O248">
        <v>2.0395071286729152E-2</v>
      </c>
      <c r="P248">
        <v>3.8452148706466398E-2</v>
      </c>
      <c r="Q248">
        <v>8.4110145813841353E-2</v>
      </c>
    </row>
    <row r="249" spans="1:20" x14ac:dyDescent="0.2">
      <c r="A249" s="96">
        <v>24929</v>
      </c>
      <c r="B249">
        <v>64.5</v>
      </c>
      <c r="E249">
        <v>71.5</v>
      </c>
      <c r="F249">
        <v>60.1</v>
      </c>
      <c r="H249">
        <v>54.9</v>
      </c>
      <c r="I249">
        <v>49</v>
      </c>
      <c r="J249">
        <v>53.5</v>
      </c>
      <c r="L249">
        <v>58</v>
      </c>
      <c r="N249">
        <v>4791.7579999999998</v>
      </c>
      <c r="O249">
        <v>1.6707995500967191E-2</v>
      </c>
      <c r="P249">
        <v>5.5155815100588403E-2</v>
      </c>
      <c r="Q249">
        <v>6.852565923772147E-2</v>
      </c>
      <c r="R249">
        <v>1.6707995500967191E-2</v>
      </c>
      <c r="S249">
        <v>6.852565923772147E-2</v>
      </c>
      <c r="T249">
        <v>5.5155815100588403E-2</v>
      </c>
    </row>
    <row r="250" spans="1:20" x14ac:dyDescent="0.2">
      <c r="A250" s="96">
        <v>24959</v>
      </c>
      <c r="B250">
        <v>56.2</v>
      </c>
      <c r="E250">
        <v>69.2</v>
      </c>
      <c r="F250">
        <v>60</v>
      </c>
      <c r="H250">
        <v>54</v>
      </c>
      <c r="I250">
        <v>49.4</v>
      </c>
      <c r="J250">
        <v>53.1</v>
      </c>
      <c r="L250">
        <v>55.3</v>
      </c>
      <c r="O250">
        <v>1.6707995500967191E-2</v>
      </c>
      <c r="P250">
        <v>5.5155815100588403E-2</v>
      </c>
      <c r="Q250">
        <v>6.852565923772147E-2</v>
      </c>
    </row>
    <row r="251" spans="1:20" x14ac:dyDescent="0.2">
      <c r="A251" s="96">
        <v>24990</v>
      </c>
      <c r="B251">
        <v>54.3</v>
      </c>
      <c r="E251">
        <v>70.400000000000006</v>
      </c>
      <c r="F251">
        <v>54.9</v>
      </c>
      <c r="H251">
        <v>55</v>
      </c>
      <c r="I251">
        <v>49.9</v>
      </c>
      <c r="J251">
        <v>52.6</v>
      </c>
      <c r="L251">
        <v>53.5</v>
      </c>
      <c r="O251">
        <v>1.6707995500967191E-2</v>
      </c>
      <c r="P251">
        <v>5.5155815100588403E-2</v>
      </c>
      <c r="Q251">
        <v>6.852565923772147E-2</v>
      </c>
    </row>
    <row r="252" spans="1:20" x14ac:dyDescent="0.2">
      <c r="A252" s="96">
        <v>25020</v>
      </c>
      <c r="B252">
        <v>54.5</v>
      </c>
      <c r="E252">
        <v>67.099999999999994</v>
      </c>
      <c r="F252">
        <v>56.5</v>
      </c>
      <c r="H252">
        <v>55.8</v>
      </c>
      <c r="I252">
        <v>55.9</v>
      </c>
      <c r="J252">
        <v>48.2</v>
      </c>
      <c r="L252">
        <v>54.1</v>
      </c>
      <c r="N252">
        <v>4828.8919999999998</v>
      </c>
      <c r="O252">
        <v>7.7495566345378913E-3</v>
      </c>
      <c r="P252">
        <v>5.3366682329002352E-2</v>
      </c>
      <c r="Q252">
        <v>3.1360425530983838E-2</v>
      </c>
      <c r="R252">
        <v>7.7495566345378913E-3</v>
      </c>
      <c r="S252">
        <v>3.1360425530983838E-2</v>
      </c>
      <c r="T252">
        <v>5.3366682329002352E-2</v>
      </c>
    </row>
    <row r="253" spans="1:20" x14ac:dyDescent="0.2">
      <c r="A253" s="96">
        <v>25051</v>
      </c>
      <c r="B253">
        <v>53.8</v>
      </c>
      <c r="E253">
        <v>74.3</v>
      </c>
      <c r="F253">
        <v>56.1</v>
      </c>
      <c r="H253">
        <v>54.2</v>
      </c>
      <c r="I253">
        <v>47.8</v>
      </c>
      <c r="J253">
        <v>49.5</v>
      </c>
      <c r="L253">
        <v>52.7</v>
      </c>
      <c r="O253">
        <v>7.7495566345378913E-3</v>
      </c>
      <c r="P253">
        <v>5.3366682329002352E-2</v>
      </c>
      <c r="Q253">
        <v>3.1360425530983838E-2</v>
      </c>
    </row>
    <row r="254" spans="1:20" x14ac:dyDescent="0.2">
      <c r="A254" s="96">
        <v>25082</v>
      </c>
      <c r="B254">
        <v>55.4</v>
      </c>
      <c r="E254">
        <v>72.400000000000006</v>
      </c>
      <c r="F254">
        <v>57</v>
      </c>
      <c r="H254">
        <v>42.4</v>
      </c>
      <c r="I254">
        <v>48.4</v>
      </c>
      <c r="J254">
        <v>47.1</v>
      </c>
      <c r="L254">
        <v>51.8</v>
      </c>
      <c r="O254">
        <v>7.7495566345378913E-3</v>
      </c>
      <c r="P254">
        <v>5.3366682329002352E-2</v>
      </c>
      <c r="Q254">
        <v>3.1360425530983838E-2</v>
      </c>
    </row>
    <row r="255" spans="1:20" x14ac:dyDescent="0.2">
      <c r="A255" s="96">
        <v>25112</v>
      </c>
      <c r="B255">
        <v>58.5</v>
      </c>
      <c r="E255">
        <v>70.8</v>
      </c>
      <c r="F255">
        <v>61.1</v>
      </c>
      <c r="H255">
        <v>44.3</v>
      </c>
      <c r="I255">
        <v>53.3</v>
      </c>
      <c r="J255">
        <v>52.6</v>
      </c>
      <c r="L255">
        <v>55.8</v>
      </c>
      <c r="N255">
        <v>4847.8850000000002</v>
      </c>
      <c r="O255">
        <v>3.9332004111917174E-3</v>
      </c>
      <c r="P255">
        <v>4.9595653600969333E-2</v>
      </c>
      <c r="Q255">
        <v>1.5825865664408582E-2</v>
      </c>
      <c r="R255">
        <v>3.9332004111917174E-3</v>
      </c>
      <c r="S255">
        <v>1.5825865664408582E-2</v>
      </c>
      <c r="T255">
        <v>4.9595653600969333E-2</v>
      </c>
    </row>
    <row r="256" spans="1:20" x14ac:dyDescent="0.2">
      <c r="A256" s="96">
        <v>25143</v>
      </c>
      <c r="B256">
        <v>61.3</v>
      </c>
      <c r="E256">
        <v>69.5</v>
      </c>
      <c r="F256">
        <v>59.8</v>
      </c>
      <c r="H256">
        <v>43.5</v>
      </c>
      <c r="I256">
        <v>61</v>
      </c>
      <c r="J256">
        <v>56.4</v>
      </c>
      <c r="L256">
        <v>58.1</v>
      </c>
      <c r="O256">
        <v>3.9332004111917174E-3</v>
      </c>
      <c r="P256">
        <v>4.9595653600969333E-2</v>
      </c>
      <c r="Q256">
        <v>1.5825865664408582E-2</v>
      </c>
    </row>
    <row r="257" spans="1:20" x14ac:dyDescent="0.2">
      <c r="A257" s="96">
        <v>25173</v>
      </c>
      <c r="B257">
        <v>56.7</v>
      </c>
      <c r="E257">
        <v>76.8</v>
      </c>
      <c r="F257">
        <v>60.6</v>
      </c>
      <c r="H257">
        <v>46.3</v>
      </c>
      <c r="I257">
        <v>58.3</v>
      </c>
      <c r="J257">
        <v>52.8</v>
      </c>
      <c r="L257">
        <v>56.1</v>
      </c>
      <c r="O257">
        <v>3.9332004111917174E-3</v>
      </c>
      <c r="P257">
        <v>4.9595653600969333E-2</v>
      </c>
      <c r="Q257">
        <v>1.5825865664408582E-2</v>
      </c>
    </row>
    <row r="258" spans="1:20" x14ac:dyDescent="0.2">
      <c r="A258" s="96">
        <v>25204</v>
      </c>
      <c r="B258">
        <v>54.4</v>
      </c>
      <c r="E258">
        <v>77.099999999999994</v>
      </c>
      <c r="F258">
        <v>57.1</v>
      </c>
      <c r="H258">
        <v>44.2</v>
      </c>
      <c r="I258">
        <v>63.6</v>
      </c>
      <c r="J258">
        <v>51.9</v>
      </c>
      <c r="L258">
        <v>54.9</v>
      </c>
      <c r="N258">
        <v>4923.76</v>
      </c>
      <c r="O258">
        <v>1.565115509134396E-2</v>
      </c>
      <c r="P258">
        <v>4.4715981050763132E-2</v>
      </c>
      <c r="Q258">
        <v>6.4089767847923085E-2</v>
      </c>
      <c r="R258">
        <v>1.565115509134396E-2</v>
      </c>
      <c r="S258">
        <v>6.4089767847923085E-2</v>
      </c>
      <c r="T258">
        <v>4.4715981050763132E-2</v>
      </c>
    </row>
    <row r="259" spans="1:20" x14ac:dyDescent="0.2">
      <c r="A259" s="96">
        <v>25235</v>
      </c>
      <c r="B259">
        <v>57.9</v>
      </c>
      <c r="E259">
        <v>79.599999999999994</v>
      </c>
      <c r="F259">
        <v>59.1</v>
      </c>
      <c r="H259">
        <v>46.3</v>
      </c>
      <c r="I259">
        <v>60.1</v>
      </c>
      <c r="J259">
        <v>56.1</v>
      </c>
      <c r="L259">
        <v>57</v>
      </c>
      <c r="O259">
        <v>1.565115509134396E-2</v>
      </c>
      <c r="P259">
        <v>4.4715981050763132E-2</v>
      </c>
      <c r="Q259">
        <v>6.4089767847923085E-2</v>
      </c>
    </row>
    <row r="260" spans="1:20" x14ac:dyDescent="0.2">
      <c r="A260" s="96">
        <v>25263</v>
      </c>
      <c r="B260">
        <v>59.3</v>
      </c>
      <c r="E260">
        <v>79.400000000000006</v>
      </c>
      <c r="F260">
        <v>58.8</v>
      </c>
      <c r="H260">
        <v>47.6</v>
      </c>
      <c r="I260">
        <v>60.5</v>
      </c>
      <c r="J260">
        <v>53.8</v>
      </c>
      <c r="L260">
        <v>57.1</v>
      </c>
      <c r="O260">
        <v>1.565115509134396E-2</v>
      </c>
      <c r="P260">
        <v>4.4715981050763132E-2</v>
      </c>
      <c r="Q260">
        <v>6.4089767847923085E-2</v>
      </c>
    </row>
    <row r="261" spans="1:20" x14ac:dyDescent="0.2">
      <c r="A261" s="96">
        <v>25294</v>
      </c>
      <c r="B261">
        <v>54.4</v>
      </c>
      <c r="E261">
        <v>78.8</v>
      </c>
      <c r="F261">
        <v>55.1</v>
      </c>
      <c r="H261">
        <v>49.2</v>
      </c>
      <c r="I261">
        <v>63.9</v>
      </c>
      <c r="J261">
        <v>52.7</v>
      </c>
      <c r="L261">
        <v>55.2</v>
      </c>
      <c r="N261">
        <v>4938.7280000000001</v>
      </c>
      <c r="O261">
        <v>3.039953206492568E-3</v>
      </c>
      <c r="P261">
        <v>3.067141537615219E-2</v>
      </c>
      <c r="Q261">
        <v>1.221537317702515E-2</v>
      </c>
      <c r="R261">
        <v>3.039953206492568E-3</v>
      </c>
      <c r="S261">
        <v>1.221537317702515E-2</v>
      </c>
      <c r="T261">
        <v>3.067141537615219E-2</v>
      </c>
    </row>
    <row r="262" spans="1:20" x14ac:dyDescent="0.2">
      <c r="A262" s="96">
        <v>25324</v>
      </c>
      <c r="B262">
        <v>57.6</v>
      </c>
      <c r="E262">
        <v>79.3</v>
      </c>
      <c r="F262">
        <v>56.3</v>
      </c>
      <c r="H262">
        <v>50.7</v>
      </c>
      <c r="I262">
        <v>64.900000000000006</v>
      </c>
      <c r="J262">
        <v>52.8</v>
      </c>
      <c r="L262">
        <v>56.7</v>
      </c>
      <c r="O262">
        <v>3.039953206492568E-3</v>
      </c>
      <c r="P262">
        <v>3.067141537615219E-2</v>
      </c>
      <c r="Q262">
        <v>1.221537317702515E-2</v>
      </c>
    </row>
    <row r="263" spans="1:20" x14ac:dyDescent="0.2">
      <c r="A263" s="96">
        <v>25355</v>
      </c>
      <c r="B263">
        <v>52.7</v>
      </c>
      <c r="E263">
        <v>80.900000000000006</v>
      </c>
      <c r="F263">
        <v>56.9</v>
      </c>
      <c r="H263">
        <v>47.8</v>
      </c>
      <c r="I263">
        <v>67</v>
      </c>
      <c r="J263">
        <v>53.1</v>
      </c>
      <c r="L263">
        <v>55.5</v>
      </c>
      <c r="O263">
        <v>3.039953206492568E-3</v>
      </c>
      <c r="P263">
        <v>3.067141537615219E-2</v>
      </c>
      <c r="Q263">
        <v>1.221537317702515E-2</v>
      </c>
    </row>
    <row r="264" spans="1:20" x14ac:dyDescent="0.2">
      <c r="A264" s="96">
        <v>25385</v>
      </c>
      <c r="B264">
        <v>49.8</v>
      </c>
      <c r="E264">
        <v>80.900000000000006</v>
      </c>
      <c r="F264">
        <v>51.2</v>
      </c>
      <c r="H264">
        <v>49.3</v>
      </c>
      <c r="I264">
        <v>65.7</v>
      </c>
      <c r="J264">
        <v>53</v>
      </c>
      <c r="L264">
        <v>53.1</v>
      </c>
      <c r="N264">
        <v>4971.3490000000002</v>
      </c>
      <c r="O264">
        <v>6.6051420527715021E-3</v>
      </c>
      <c r="P264">
        <v>2.9500970408946881E-2</v>
      </c>
      <c r="Q264">
        <v>2.6683490197652041E-2</v>
      </c>
      <c r="R264">
        <v>6.6051420527715021E-3</v>
      </c>
      <c r="S264">
        <v>2.6683490197652041E-2</v>
      </c>
      <c r="T264">
        <v>2.9500970408946881E-2</v>
      </c>
    </row>
    <row r="265" spans="1:20" x14ac:dyDescent="0.2">
      <c r="A265" s="96">
        <v>25416</v>
      </c>
      <c r="B265">
        <v>51.5</v>
      </c>
      <c r="E265">
        <v>84.4</v>
      </c>
      <c r="F265">
        <v>54.1</v>
      </c>
      <c r="H265">
        <v>50.9</v>
      </c>
      <c r="I265">
        <v>70.3</v>
      </c>
      <c r="J265">
        <v>51.2</v>
      </c>
      <c r="L265">
        <v>54.8</v>
      </c>
      <c r="O265">
        <v>6.6051420527715021E-3</v>
      </c>
      <c r="P265">
        <v>2.9500970408946881E-2</v>
      </c>
      <c r="Q265">
        <v>2.6683490197652041E-2</v>
      </c>
    </row>
    <row r="266" spans="1:20" x14ac:dyDescent="0.2">
      <c r="A266" s="96">
        <v>25447</v>
      </c>
      <c r="B266">
        <v>50.4</v>
      </c>
      <c r="E266">
        <v>83.2</v>
      </c>
      <c r="F266">
        <v>54.8</v>
      </c>
      <c r="H266">
        <v>49.4</v>
      </c>
      <c r="I266">
        <v>68.900000000000006</v>
      </c>
      <c r="J266">
        <v>50.3</v>
      </c>
      <c r="L266">
        <v>54.1</v>
      </c>
      <c r="O266">
        <v>6.6051420527715021E-3</v>
      </c>
      <c r="P266">
        <v>2.9500970408946881E-2</v>
      </c>
      <c r="Q266">
        <v>2.6683490197652041E-2</v>
      </c>
    </row>
    <row r="267" spans="1:20" x14ac:dyDescent="0.2">
      <c r="A267" s="96">
        <v>25477</v>
      </c>
      <c r="B267">
        <v>51.9</v>
      </c>
      <c r="E267">
        <v>85.3</v>
      </c>
      <c r="F267">
        <v>53.2</v>
      </c>
      <c r="H267">
        <v>54.2</v>
      </c>
      <c r="I267">
        <v>66.8</v>
      </c>
      <c r="J267">
        <v>51.3</v>
      </c>
      <c r="L267">
        <v>54.6</v>
      </c>
      <c r="N267">
        <v>4947.1040000000003</v>
      </c>
      <c r="O267">
        <v>-4.8769458752543609E-3</v>
      </c>
      <c r="P267">
        <v>2.0466450833714091E-2</v>
      </c>
      <c r="Q267">
        <v>-1.9365539313737409E-2</v>
      </c>
      <c r="R267">
        <v>-4.8769458752543609E-3</v>
      </c>
      <c r="S267">
        <v>-1.9365539313737409E-2</v>
      </c>
      <c r="T267">
        <v>2.0466450833714091E-2</v>
      </c>
    </row>
    <row r="268" spans="1:20" x14ac:dyDescent="0.2">
      <c r="A268" s="96">
        <v>25508</v>
      </c>
      <c r="B268">
        <v>50.6</v>
      </c>
      <c r="E268">
        <v>81.8</v>
      </c>
      <c r="F268">
        <v>51.2</v>
      </c>
      <c r="H268">
        <v>55.6</v>
      </c>
      <c r="I268">
        <v>64.099999999999994</v>
      </c>
      <c r="J268">
        <v>50.4</v>
      </c>
      <c r="L268">
        <v>53.2</v>
      </c>
      <c r="O268">
        <v>-4.8769458752543609E-3</v>
      </c>
      <c r="P268">
        <v>2.0466450833714091E-2</v>
      </c>
      <c r="Q268">
        <v>-1.9365539313737409E-2</v>
      </c>
    </row>
    <row r="269" spans="1:20" x14ac:dyDescent="0.2">
      <c r="A269" s="96">
        <v>25538</v>
      </c>
      <c r="B269">
        <v>48</v>
      </c>
      <c r="E269">
        <v>82.2</v>
      </c>
      <c r="F269">
        <v>50.3</v>
      </c>
      <c r="H269">
        <v>51.5</v>
      </c>
      <c r="I269">
        <v>66.8</v>
      </c>
      <c r="J269">
        <v>49.6</v>
      </c>
      <c r="L269">
        <v>52</v>
      </c>
      <c r="O269">
        <v>-4.8769458752543609E-3</v>
      </c>
      <c r="P269">
        <v>2.0466450833714091E-2</v>
      </c>
      <c r="Q269">
        <v>-1.9365539313737409E-2</v>
      </c>
    </row>
    <row r="270" spans="1:20" x14ac:dyDescent="0.2">
      <c r="A270" s="96">
        <v>25569</v>
      </c>
      <c r="B270">
        <v>45.8</v>
      </c>
      <c r="E270">
        <v>80.599999999999994</v>
      </c>
      <c r="F270">
        <v>48.1</v>
      </c>
      <c r="H270">
        <v>50.2</v>
      </c>
      <c r="I270">
        <v>57.9</v>
      </c>
      <c r="J270">
        <v>46.3</v>
      </c>
      <c r="L270">
        <v>48.7</v>
      </c>
      <c r="N270">
        <v>4939.759</v>
      </c>
      <c r="O270">
        <v>-1.4847070124259069E-3</v>
      </c>
      <c r="P270">
        <v>3.249346028238541E-3</v>
      </c>
      <c r="Q270">
        <v>-5.9256150066525626E-3</v>
      </c>
      <c r="R270">
        <v>-1.4847070124259069E-3</v>
      </c>
      <c r="S270">
        <v>-5.9256150066525626E-3</v>
      </c>
      <c r="T270">
        <v>3.249346028238541E-3</v>
      </c>
    </row>
    <row r="271" spans="1:20" x14ac:dyDescent="0.2">
      <c r="A271" s="96">
        <v>25600</v>
      </c>
      <c r="B271">
        <v>45.8</v>
      </c>
      <c r="E271">
        <v>74.5</v>
      </c>
      <c r="F271">
        <v>45.9</v>
      </c>
      <c r="H271">
        <v>48.6</v>
      </c>
      <c r="I271">
        <v>57.7</v>
      </c>
      <c r="J271">
        <v>43.3</v>
      </c>
      <c r="L271">
        <v>47.4</v>
      </c>
      <c r="O271">
        <v>-1.4847070124259069E-3</v>
      </c>
      <c r="P271">
        <v>3.249346028238541E-3</v>
      </c>
      <c r="Q271">
        <v>-5.9256150066525626E-3</v>
      </c>
    </row>
    <row r="272" spans="1:20" x14ac:dyDescent="0.2">
      <c r="A272" s="96">
        <v>25628</v>
      </c>
      <c r="B272">
        <v>45.2</v>
      </c>
      <c r="E272">
        <v>67.8</v>
      </c>
      <c r="F272">
        <v>47.3</v>
      </c>
      <c r="H272">
        <v>51.4</v>
      </c>
      <c r="I272">
        <v>49.3</v>
      </c>
      <c r="J272">
        <v>44.8</v>
      </c>
      <c r="L272">
        <v>46.9</v>
      </c>
      <c r="O272">
        <v>-1.4847070124259069E-3</v>
      </c>
      <c r="P272">
        <v>3.249346028238541E-3</v>
      </c>
      <c r="Q272">
        <v>-5.9256150066525626E-3</v>
      </c>
    </row>
    <row r="273" spans="1:20" x14ac:dyDescent="0.2">
      <c r="A273" s="96">
        <v>25659</v>
      </c>
      <c r="B273">
        <v>45.7</v>
      </c>
      <c r="E273">
        <v>75.099999999999994</v>
      </c>
      <c r="F273">
        <v>45.5</v>
      </c>
      <c r="H273">
        <v>44.3</v>
      </c>
      <c r="I273">
        <v>48.7</v>
      </c>
      <c r="J273">
        <v>40.700000000000003</v>
      </c>
      <c r="L273">
        <v>45</v>
      </c>
      <c r="N273">
        <v>4946.7700000000004</v>
      </c>
      <c r="O273">
        <v>1.419300010385208E-3</v>
      </c>
      <c r="P273">
        <v>1.628354507476494E-3</v>
      </c>
      <c r="Q273">
        <v>5.6892979569385096E-3</v>
      </c>
      <c r="R273">
        <v>1.419300010385208E-3</v>
      </c>
      <c r="S273">
        <v>5.6892979569385096E-3</v>
      </c>
      <c r="T273">
        <v>1.628354507476494E-3</v>
      </c>
    </row>
    <row r="274" spans="1:20" x14ac:dyDescent="0.2">
      <c r="A274" s="96">
        <v>25689</v>
      </c>
      <c r="B274">
        <v>45.3</v>
      </c>
      <c r="E274">
        <v>78.3</v>
      </c>
      <c r="F274">
        <v>45.2</v>
      </c>
      <c r="H274">
        <v>40.4</v>
      </c>
      <c r="I274">
        <v>67.2</v>
      </c>
      <c r="J274">
        <v>40.799999999999997</v>
      </c>
      <c r="L274">
        <v>47.2</v>
      </c>
      <c r="O274">
        <v>1.419300010385208E-3</v>
      </c>
      <c r="P274">
        <v>1.628354507476494E-3</v>
      </c>
      <c r="Q274">
        <v>5.6892979569385096E-3</v>
      </c>
    </row>
    <row r="275" spans="1:20" x14ac:dyDescent="0.2">
      <c r="A275" s="96">
        <v>25720</v>
      </c>
      <c r="B275">
        <v>53.2</v>
      </c>
      <c r="E275">
        <v>73.8</v>
      </c>
      <c r="F275">
        <v>49.7</v>
      </c>
      <c r="H275">
        <v>45.3</v>
      </c>
      <c r="I275">
        <v>66.099999999999994</v>
      </c>
      <c r="J275">
        <v>41.4</v>
      </c>
      <c r="L275">
        <v>51.1</v>
      </c>
      <c r="O275">
        <v>1.419300010385208E-3</v>
      </c>
      <c r="P275">
        <v>1.628354507476494E-3</v>
      </c>
      <c r="Q275">
        <v>5.6892979569385096E-3</v>
      </c>
    </row>
    <row r="276" spans="1:20" x14ac:dyDescent="0.2">
      <c r="A276" s="96">
        <v>25750</v>
      </c>
      <c r="B276">
        <v>52.5</v>
      </c>
      <c r="E276">
        <v>72.400000000000006</v>
      </c>
      <c r="F276">
        <v>54.5</v>
      </c>
      <c r="H276">
        <v>45.4</v>
      </c>
      <c r="I276">
        <v>49.8</v>
      </c>
      <c r="J276">
        <v>40.6</v>
      </c>
      <c r="L276">
        <v>49.5</v>
      </c>
      <c r="N276">
        <v>4992.357</v>
      </c>
      <c r="O276">
        <v>9.2155083013763586E-3</v>
      </c>
      <c r="P276">
        <v>4.2258147637592551E-3</v>
      </c>
      <c r="Q276">
        <v>3.7374724507416517E-2</v>
      </c>
      <c r="R276">
        <v>9.2155083013763586E-3</v>
      </c>
      <c r="S276">
        <v>3.7374724507416517E-2</v>
      </c>
      <c r="T276">
        <v>4.2258147637592551E-3</v>
      </c>
    </row>
    <row r="277" spans="1:20" x14ac:dyDescent="0.2">
      <c r="A277" s="96">
        <v>25781</v>
      </c>
      <c r="B277">
        <v>51.8</v>
      </c>
      <c r="E277">
        <v>68.599999999999994</v>
      </c>
      <c r="F277">
        <v>49.7</v>
      </c>
      <c r="H277">
        <v>43.8</v>
      </c>
      <c r="I277">
        <v>46.1</v>
      </c>
      <c r="J277">
        <v>40.1</v>
      </c>
      <c r="L277">
        <v>47.3</v>
      </c>
      <c r="O277">
        <v>9.2155083013763586E-3</v>
      </c>
      <c r="P277">
        <v>4.2258147637592551E-3</v>
      </c>
      <c r="Q277">
        <v>3.7374724507416517E-2</v>
      </c>
    </row>
    <row r="278" spans="1:20" x14ac:dyDescent="0.2">
      <c r="A278" s="96">
        <v>25812</v>
      </c>
      <c r="B278">
        <v>44.2</v>
      </c>
      <c r="E278">
        <v>70.599999999999994</v>
      </c>
      <c r="F278">
        <v>45.1</v>
      </c>
      <c r="H278">
        <v>47.2</v>
      </c>
      <c r="I278">
        <v>46.5</v>
      </c>
      <c r="J278">
        <v>39.5</v>
      </c>
      <c r="L278">
        <v>44.1</v>
      </c>
      <c r="O278">
        <v>9.2155083013763586E-3</v>
      </c>
      <c r="P278">
        <v>4.2258147637592551E-3</v>
      </c>
      <c r="Q278">
        <v>3.7374724507416517E-2</v>
      </c>
    </row>
    <row r="279" spans="1:20" x14ac:dyDescent="0.2">
      <c r="A279" s="96">
        <v>25842</v>
      </c>
      <c r="B279">
        <v>44.7</v>
      </c>
      <c r="E279">
        <v>67.8</v>
      </c>
      <c r="F279">
        <v>44.1</v>
      </c>
      <c r="H279">
        <v>45.7</v>
      </c>
      <c r="I279">
        <v>39</v>
      </c>
      <c r="J279">
        <v>37.6</v>
      </c>
      <c r="L279">
        <v>42.4</v>
      </c>
      <c r="N279">
        <v>4938.857</v>
      </c>
      <c r="O279">
        <v>-1.071638106008845E-2</v>
      </c>
      <c r="P279">
        <v>-1.667035906259561E-3</v>
      </c>
      <c r="Q279">
        <v>-4.2181388825872079E-2</v>
      </c>
      <c r="R279">
        <v>-1.071638106008845E-2</v>
      </c>
      <c r="S279">
        <v>-4.2181388825872079E-2</v>
      </c>
      <c r="T279">
        <v>-1.667035906259561E-3</v>
      </c>
    </row>
    <row r="280" spans="1:20" x14ac:dyDescent="0.2">
      <c r="A280" s="96">
        <v>25873</v>
      </c>
      <c r="B280">
        <v>43.3</v>
      </c>
      <c r="E280">
        <v>68.099999999999994</v>
      </c>
      <c r="F280">
        <v>38.5</v>
      </c>
      <c r="H280">
        <v>46.3</v>
      </c>
      <c r="I280">
        <v>37.799999999999997</v>
      </c>
      <c r="J280">
        <v>33.799999999999997</v>
      </c>
      <c r="L280">
        <v>39.700000000000003</v>
      </c>
      <c r="O280">
        <v>-1.071638106008845E-2</v>
      </c>
      <c r="P280">
        <v>-1.667035906259561E-3</v>
      </c>
      <c r="Q280">
        <v>-4.2181388825872079E-2</v>
      </c>
    </row>
    <row r="281" spans="1:20" x14ac:dyDescent="0.2">
      <c r="A281" s="96">
        <v>25903</v>
      </c>
      <c r="B281">
        <v>51.2</v>
      </c>
      <c r="E281">
        <v>64.5</v>
      </c>
      <c r="F281">
        <v>46.8</v>
      </c>
      <c r="H281">
        <v>44.4</v>
      </c>
      <c r="I281">
        <v>37.5</v>
      </c>
      <c r="J281">
        <v>41.4</v>
      </c>
      <c r="L281">
        <v>45.4</v>
      </c>
      <c r="O281">
        <v>-1.071638106008845E-2</v>
      </c>
      <c r="P281">
        <v>-1.667035906259561E-3</v>
      </c>
      <c r="Q281">
        <v>-4.2181388825872079E-2</v>
      </c>
    </row>
    <row r="282" spans="1:20" x14ac:dyDescent="0.2">
      <c r="A282" s="96">
        <v>25934</v>
      </c>
      <c r="B282">
        <v>55.4</v>
      </c>
      <c r="E282">
        <v>65.099999999999994</v>
      </c>
      <c r="F282">
        <v>50.5</v>
      </c>
      <c r="H282">
        <v>47.4</v>
      </c>
      <c r="I282">
        <v>39.799999999999997</v>
      </c>
      <c r="J282">
        <v>40</v>
      </c>
      <c r="L282">
        <v>47.9</v>
      </c>
      <c r="N282">
        <v>5072.9960000000001</v>
      </c>
      <c r="O282">
        <v>2.7159927894247621E-2</v>
      </c>
      <c r="P282">
        <v>2.697236849004174E-2</v>
      </c>
      <c r="Q282">
        <v>0.1131463651735802</v>
      </c>
      <c r="R282">
        <v>2.7159927894247621E-2</v>
      </c>
      <c r="S282">
        <v>0.1131463651735802</v>
      </c>
      <c r="T282">
        <v>2.697236849004174E-2</v>
      </c>
    </row>
    <row r="283" spans="1:20" x14ac:dyDescent="0.2">
      <c r="A283" s="96">
        <v>25965</v>
      </c>
      <c r="B283">
        <v>62.8</v>
      </c>
      <c r="E283">
        <v>64.599999999999994</v>
      </c>
      <c r="F283">
        <v>60</v>
      </c>
      <c r="H283">
        <v>48</v>
      </c>
      <c r="I283">
        <v>44.2</v>
      </c>
      <c r="J283">
        <v>47.7</v>
      </c>
      <c r="L283">
        <v>54.8</v>
      </c>
      <c r="O283">
        <v>2.7159927894247621E-2</v>
      </c>
      <c r="P283">
        <v>2.697236849004174E-2</v>
      </c>
      <c r="Q283">
        <v>0.1131463651735802</v>
      </c>
    </row>
    <row r="284" spans="1:20" x14ac:dyDescent="0.2">
      <c r="A284" s="96">
        <v>25993</v>
      </c>
      <c r="B284">
        <v>56.2</v>
      </c>
      <c r="E284">
        <v>67</v>
      </c>
      <c r="F284">
        <v>54.4</v>
      </c>
      <c r="H284">
        <v>51.2</v>
      </c>
      <c r="I284">
        <v>45</v>
      </c>
      <c r="J284">
        <v>44.3</v>
      </c>
      <c r="L284">
        <v>51.2</v>
      </c>
      <c r="O284">
        <v>2.7159927894247621E-2</v>
      </c>
      <c r="P284">
        <v>2.697236849004174E-2</v>
      </c>
      <c r="Q284">
        <v>0.1131463651735802</v>
      </c>
    </row>
    <row r="285" spans="1:20" x14ac:dyDescent="0.2">
      <c r="A285" s="96">
        <v>26024</v>
      </c>
      <c r="B285">
        <v>59.6</v>
      </c>
      <c r="E285">
        <v>70.8</v>
      </c>
      <c r="F285">
        <v>58.1</v>
      </c>
      <c r="H285">
        <v>55.5</v>
      </c>
      <c r="I285">
        <v>48.9</v>
      </c>
      <c r="J285">
        <v>45.7</v>
      </c>
      <c r="L285">
        <v>54.5</v>
      </c>
      <c r="N285">
        <v>5100.4470000000001</v>
      </c>
      <c r="O285">
        <v>5.4112007973197733E-3</v>
      </c>
      <c r="P285">
        <v>3.106613002019493E-2</v>
      </c>
      <c r="Q285">
        <v>2.1821124394593161E-2</v>
      </c>
      <c r="R285">
        <v>5.4112007973197733E-3</v>
      </c>
      <c r="S285">
        <v>2.1821124394593161E-2</v>
      </c>
      <c r="T285">
        <v>3.106613002019493E-2</v>
      </c>
    </row>
    <row r="286" spans="1:20" x14ac:dyDescent="0.2">
      <c r="A286" s="96">
        <v>26054</v>
      </c>
      <c r="B286">
        <v>57</v>
      </c>
      <c r="E286">
        <v>71.599999999999994</v>
      </c>
      <c r="F286">
        <v>58.9</v>
      </c>
      <c r="H286">
        <v>55.1</v>
      </c>
      <c r="I286">
        <v>49.4</v>
      </c>
      <c r="J286">
        <v>47.4</v>
      </c>
      <c r="L286">
        <v>54.2</v>
      </c>
      <c r="O286">
        <v>5.4112007973197733E-3</v>
      </c>
      <c r="P286">
        <v>3.106613002019493E-2</v>
      </c>
      <c r="Q286">
        <v>2.1821124394593161E-2</v>
      </c>
    </row>
    <row r="287" spans="1:20" x14ac:dyDescent="0.2">
      <c r="A287" s="96">
        <v>26085</v>
      </c>
      <c r="B287">
        <v>57.9</v>
      </c>
      <c r="E287">
        <v>78.099999999999994</v>
      </c>
      <c r="F287">
        <v>55.4</v>
      </c>
      <c r="H287">
        <v>59</v>
      </c>
      <c r="I287">
        <v>47.9</v>
      </c>
      <c r="J287">
        <v>47.5</v>
      </c>
      <c r="L287">
        <v>53.8</v>
      </c>
      <c r="O287">
        <v>5.4112007973197733E-3</v>
      </c>
      <c r="P287">
        <v>3.106613002019493E-2</v>
      </c>
      <c r="Q287">
        <v>2.1821124394593161E-2</v>
      </c>
    </row>
    <row r="288" spans="1:20" x14ac:dyDescent="0.2">
      <c r="A288" s="96">
        <v>26115</v>
      </c>
      <c r="B288">
        <v>57.8</v>
      </c>
      <c r="E288">
        <v>72.599999999999994</v>
      </c>
      <c r="F288">
        <v>56.8</v>
      </c>
      <c r="H288">
        <v>58.9</v>
      </c>
      <c r="I288">
        <v>47.4</v>
      </c>
      <c r="J288">
        <v>49.5</v>
      </c>
      <c r="L288">
        <v>54.4</v>
      </c>
      <c r="N288">
        <v>5142.4219999999996</v>
      </c>
      <c r="O288">
        <v>8.2296708504175139E-3</v>
      </c>
      <c r="P288">
        <v>3.0058948108077931E-2</v>
      </c>
      <c r="Q288">
        <v>3.3327282382066732E-2</v>
      </c>
      <c r="R288">
        <v>8.2296708504175139E-3</v>
      </c>
      <c r="S288">
        <v>3.3327282382066732E-2</v>
      </c>
      <c r="T288">
        <v>3.0058948108077931E-2</v>
      </c>
    </row>
    <row r="289" spans="1:20" x14ac:dyDescent="0.2">
      <c r="A289" s="96">
        <v>26146</v>
      </c>
      <c r="B289">
        <v>58.4</v>
      </c>
      <c r="E289">
        <v>72.400000000000006</v>
      </c>
      <c r="F289">
        <v>55.6</v>
      </c>
      <c r="H289">
        <v>50.9</v>
      </c>
      <c r="I289">
        <v>49.7</v>
      </c>
      <c r="J289">
        <v>48.4</v>
      </c>
      <c r="L289">
        <v>53.6</v>
      </c>
      <c r="O289">
        <v>8.2296708504175139E-3</v>
      </c>
      <c r="P289">
        <v>3.0058948108077931E-2</v>
      </c>
      <c r="Q289">
        <v>3.3327282382066732E-2</v>
      </c>
    </row>
    <row r="290" spans="1:20" x14ac:dyDescent="0.2">
      <c r="A290" s="96">
        <v>26177</v>
      </c>
      <c r="B290">
        <v>61</v>
      </c>
      <c r="E290">
        <v>52.3</v>
      </c>
      <c r="F290">
        <v>59.3</v>
      </c>
      <c r="H290">
        <v>40.200000000000003</v>
      </c>
      <c r="I290">
        <v>48.9</v>
      </c>
      <c r="J290">
        <v>53</v>
      </c>
      <c r="L290">
        <v>55.1</v>
      </c>
      <c r="O290">
        <v>8.2296708504175139E-3</v>
      </c>
      <c r="P290">
        <v>3.0058948108077931E-2</v>
      </c>
      <c r="Q290">
        <v>3.3327282382066732E-2</v>
      </c>
    </row>
    <row r="291" spans="1:20" x14ac:dyDescent="0.2">
      <c r="A291" s="96">
        <v>26207</v>
      </c>
      <c r="B291">
        <v>61.4</v>
      </c>
      <c r="E291">
        <v>51.7</v>
      </c>
      <c r="F291">
        <v>60.8</v>
      </c>
      <c r="H291">
        <v>38.1</v>
      </c>
      <c r="I291">
        <v>50.9</v>
      </c>
      <c r="J291">
        <v>49.8</v>
      </c>
      <c r="L291">
        <v>55</v>
      </c>
      <c r="N291">
        <v>5154.5469999999996</v>
      </c>
      <c r="O291">
        <v>2.357838388214737E-3</v>
      </c>
      <c r="P291">
        <v>4.3672048006249138E-2</v>
      </c>
      <c r="Q291">
        <v>9.464762427640272E-3</v>
      </c>
      <c r="R291">
        <v>2.357838388214737E-3</v>
      </c>
      <c r="S291">
        <v>9.464762427640272E-3</v>
      </c>
      <c r="T291">
        <v>4.3672048006249138E-2</v>
      </c>
    </row>
    <row r="292" spans="1:20" x14ac:dyDescent="0.2">
      <c r="A292" s="96">
        <v>26238</v>
      </c>
      <c r="B292">
        <v>55.4</v>
      </c>
      <c r="E292">
        <v>53.9</v>
      </c>
      <c r="F292">
        <v>56.1</v>
      </c>
      <c r="H292">
        <v>41.6</v>
      </c>
      <c r="I292">
        <v>50.9</v>
      </c>
      <c r="J292">
        <v>49.3</v>
      </c>
      <c r="L292">
        <v>52.3</v>
      </c>
      <c r="O292">
        <v>2.357838388214737E-3</v>
      </c>
      <c r="P292">
        <v>4.3672048006249138E-2</v>
      </c>
      <c r="Q292">
        <v>9.464762427640272E-3</v>
      </c>
    </row>
    <row r="293" spans="1:20" x14ac:dyDescent="0.2">
      <c r="A293" s="96">
        <v>26268</v>
      </c>
      <c r="B293">
        <v>63.5</v>
      </c>
      <c r="E293">
        <v>65.099999999999994</v>
      </c>
      <c r="F293">
        <v>63.9</v>
      </c>
      <c r="H293">
        <v>47.7</v>
      </c>
      <c r="I293">
        <v>53.3</v>
      </c>
      <c r="J293">
        <v>49</v>
      </c>
      <c r="L293">
        <v>57.6</v>
      </c>
      <c r="O293">
        <v>2.357838388214737E-3</v>
      </c>
      <c r="P293">
        <v>4.3672048006249138E-2</v>
      </c>
      <c r="Q293">
        <v>9.464762427640272E-3</v>
      </c>
    </row>
    <row r="294" spans="1:20" x14ac:dyDescent="0.2">
      <c r="A294" s="96">
        <v>26299</v>
      </c>
      <c r="B294">
        <v>64.8</v>
      </c>
      <c r="E294">
        <v>79.3</v>
      </c>
      <c r="F294">
        <v>65.599999999999994</v>
      </c>
      <c r="H294">
        <v>48.4</v>
      </c>
      <c r="I294">
        <v>55.2</v>
      </c>
      <c r="J294">
        <v>53.3</v>
      </c>
      <c r="L294">
        <v>59.6</v>
      </c>
      <c r="N294">
        <v>5249.3370000000004</v>
      </c>
      <c r="O294">
        <v>1.8389588842627851E-2</v>
      </c>
      <c r="P294">
        <v>3.4760721277919467E-2</v>
      </c>
      <c r="Q294">
        <v>7.5612407343295995E-2</v>
      </c>
      <c r="R294">
        <v>1.8389588842627851E-2</v>
      </c>
      <c r="S294">
        <v>7.5612407343295995E-2</v>
      </c>
      <c r="T294">
        <v>3.4760721277919467E-2</v>
      </c>
    </row>
    <row r="295" spans="1:20" x14ac:dyDescent="0.2">
      <c r="A295" s="96">
        <v>26330</v>
      </c>
      <c r="B295">
        <v>66</v>
      </c>
      <c r="E295">
        <v>74.099999999999994</v>
      </c>
      <c r="F295">
        <v>67.7</v>
      </c>
      <c r="H295">
        <v>51.7</v>
      </c>
      <c r="I295">
        <v>52.6</v>
      </c>
      <c r="J295">
        <v>54.4</v>
      </c>
      <c r="L295">
        <v>60.6</v>
      </c>
      <c r="O295">
        <v>1.8389588842627851E-2</v>
      </c>
      <c r="P295">
        <v>3.4760721277919467E-2</v>
      </c>
      <c r="Q295">
        <v>7.5612407343295995E-2</v>
      </c>
    </row>
    <row r="296" spans="1:20" x14ac:dyDescent="0.2">
      <c r="A296" s="96">
        <v>26359</v>
      </c>
      <c r="B296">
        <v>64.599999999999994</v>
      </c>
      <c r="E296">
        <v>73.900000000000006</v>
      </c>
      <c r="F296">
        <v>63.5</v>
      </c>
      <c r="H296">
        <v>51.5</v>
      </c>
      <c r="I296">
        <v>57.1</v>
      </c>
      <c r="J296">
        <v>53.9</v>
      </c>
      <c r="L296">
        <v>59.8</v>
      </c>
      <c r="O296">
        <v>1.8389588842627851E-2</v>
      </c>
      <c r="P296">
        <v>3.4760721277919467E-2</v>
      </c>
      <c r="Q296">
        <v>7.5612407343295995E-2</v>
      </c>
    </row>
    <row r="297" spans="1:20" x14ac:dyDescent="0.2">
      <c r="A297" s="96">
        <v>26390</v>
      </c>
      <c r="B297">
        <v>63</v>
      </c>
      <c r="E297">
        <v>73.400000000000006</v>
      </c>
      <c r="F297">
        <v>62.6</v>
      </c>
      <c r="H297">
        <v>52.3</v>
      </c>
      <c r="I297">
        <v>55</v>
      </c>
      <c r="J297">
        <v>55.9</v>
      </c>
      <c r="L297">
        <v>59.3</v>
      </c>
      <c r="N297">
        <v>5368.4849999999997</v>
      </c>
      <c r="O297">
        <v>2.2697723541087039E-2</v>
      </c>
      <c r="P297">
        <v>5.2551864571869791E-2</v>
      </c>
      <c r="Q297">
        <v>9.3929053762295656E-2</v>
      </c>
      <c r="R297">
        <v>2.2697723541087039E-2</v>
      </c>
      <c r="S297">
        <v>9.3929053762295656E-2</v>
      </c>
      <c r="T297">
        <v>5.2551864571869791E-2</v>
      </c>
    </row>
    <row r="298" spans="1:20" x14ac:dyDescent="0.2">
      <c r="A298" s="96">
        <v>26420</v>
      </c>
      <c r="B298">
        <v>66.900000000000006</v>
      </c>
      <c r="E298">
        <v>71.400000000000006</v>
      </c>
      <c r="F298">
        <v>65.7</v>
      </c>
      <c r="H298">
        <v>53.1</v>
      </c>
      <c r="I298">
        <v>56.1</v>
      </c>
      <c r="J298">
        <v>56</v>
      </c>
      <c r="L298">
        <v>61.4</v>
      </c>
      <c r="O298">
        <v>2.2697723541087039E-2</v>
      </c>
      <c r="P298">
        <v>5.2551864571869791E-2</v>
      </c>
      <c r="Q298">
        <v>9.3929053762295656E-2</v>
      </c>
    </row>
    <row r="299" spans="1:20" x14ac:dyDescent="0.2">
      <c r="A299" s="96">
        <v>26451</v>
      </c>
      <c r="B299">
        <v>62.1</v>
      </c>
      <c r="E299">
        <v>70.2</v>
      </c>
      <c r="F299">
        <v>62.2</v>
      </c>
      <c r="H299">
        <v>49.6</v>
      </c>
      <c r="I299">
        <v>57.7</v>
      </c>
      <c r="J299">
        <v>53.9</v>
      </c>
      <c r="L299">
        <v>58.6</v>
      </c>
      <c r="O299">
        <v>2.2697723541087039E-2</v>
      </c>
      <c r="P299">
        <v>5.2551864571869791E-2</v>
      </c>
      <c r="Q299">
        <v>9.3929053762295656E-2</v>
      </c>
    </row>
    <row r="300" spans="1:20" x14ac:dyDescent="0.2">
      <c r="A300" s="96">
        <v>26481</v>
      </c>
      <c r="B300">
        <v>64.7</v>
      </c>
      <c r="E300">
        <v>70.599999999999994</v>
      </c>
      <c r="F300">
        <v>65.3</v>
      </c>
      <c r="H300">
        <v>46.7</v>
      </c>
      <c r="I300">
        <v>61.7</v>
      </c>
      <c r="J300">
        <v>52.1</v>
      </c>
      <c r="L300">
        <v>60.1</v>
      </c>
      <c r="N300">
        <v>5419.1840000000002</v>
      </c>
      <c r="O300">
        <v>9.4438188800006935E-3</v>
      </c>
      <c r="P300">
        <v>5.3819387051471212E-2</v>
      </c>
      <c r="Q300">
        <v>3.8313766779282547E-2</v>
      </c>
      <c r="R300">
        <v>9.4438188800006935E-3</v>
      </c>
      <c r="S300">
        <v>3.8313766779282547E-2</v>
      </c>
      <c r="T300">
        <v>5.3819387051471212E-2</v>
      </c>
    </row>
    <row r="301" spans="1:20" x14ac:dyDescent="0.2">
      <c r="A301" s="96">
        <v>26512</v>
      </c>
      <c r="B301">
        <v>65.099999999999994</v>
      </c>
      <c r="E301">
        <v>70.099999999999994</v>
      </c>
      <c r="F301">
        <v>63.2</v>
      </c>
      <c r="H301">
        <v>55.5</v>
      </c>
      <c r="I301">
        <v>62.9</v>
      </c>
      <c r="J301">
        <v>57.1</v>
      </c>
      <c r="L301">
        <v>61.7</v>
      </c>
      <c r="O301">
        <v>9.4438188800006935E-3</v>
      </c>
      <c r="P301">
        <v>5.3819387051471212E-2</v>
      </c>
      <c r="Q301">
        <v>3.8313766779282547E-2</v>
      </c>
    </row>
    <row r="302" spans="1:20" x14ac:dyDescent="0.2">
      <c r="A302" s="96">
        <v>26543</v>
      </c>
      <c r="B302">
        <v>69.3</v>
      </c>
      <c r="E302">
        <v>67.8</v>
      </c>
      <c r="F302">
        <v>68.3</v>
      </c>
      <c r="H302">
        <v>56.8</v>
      </c>
      <c r="I302">
        <v>65.5</v>
      </c>
      <c r="J302">
        <v>58.6</v>
      </c>
      <c r="L302">
        <v>65.099999999999994</v>
      </c>
      <c r="O302">
        <v>9.4438188800006935E-3</v>
      </c>
      <c r="P302">
        <v>5.3819387051471212E-2</v>
      </c>
      <c r="Q302">
        <v>3.8313766779282547E-2</v>
      </c>
    </row>
    <row r="303" spans="1:20" x14ac:dyDescent="0.2">
      <c r="A303" s="96">
        <v>26573</v>
      </c>
      <c r="B303">
        <v>70.8</v>
      </c>
      <c r="E303">
        <v>72</v>
      </c>
      <c r="F303">
        <v>66.900000000000006</v>
      </c>
      <c r="H303">
        <v>63</v>
      </c>
      <c r="I303">
        <v>73</v>
      </c>
      <c r="J303">
        <v>59</v>
      </c>
      <c r="L303">
        <v>67</v>
      </c>
      <c r="N303">
        <v>5509.9260000000004</v>
      </c>
      <c r="O303">
        <v>1.6744587376992581E-2</v>
      </c>
      <c r="P303">
        <v>6.8944758870178285E-2</v>
      </c>
      <c r="Q303">
        <v>6.8679494830585552E-2</v>
      </c>
      <c r="R303">
        <v>1.6744587376992581E-2</v>
      </c>
      <c r="S303">
        <v>6.8679494830585552E-2</v>
      </c>
      <c r="T303">
        <v>6.8944758870178285E-2</v>
      </c>
    </row>
    <row r="304" spans="1:20" x14ac:dyDescent="0.2">
      <c r="A304" s="96">
        <v>26604</v>
      </c>
      <c r="B304">
        <v>73</v>
      </c>
      <c r="E304">
        <v>74.5</v>
      </c>
      <c r="F304">
        <v>72.7</v>
      </c>
      <c r="H304">
        <v>63.4</v>
      </c>
      <c r="I304">
        <v>74.5</v>
      </c>
      <c r="J304">
        <v>61.7</v>
      </c>
      <c r="L304">
        <v>69.900000000000006</v>
      </c>
      <c r="O304">
        <v>1.6744587376992581E-2</v>
      </c>
      <c r="P304">
        <v>6.8944758870178285E-2</v>
      </c>
      <c r="Q304">
        <v>6.8679494830585552E-2</v>
      </c>
    </row>
    <row r="305" spans="1:20" x14ac:dyDescent="0.2">
      <c r="A305" s="96">
        <v>26634</v>
      </c>
      <c r="B305">
        <v>71.900000000000006</v>
      </c>
      <c r="E305">
        <v>78</v>
      </c>
      <c r="F305">
        <v>71.8</v>
      </c>
      <c r="H305">
        <v>62.5</v>
      </c>
      <c r="I305">
        <v>80.7</v>
      </c>
      <c r="J305">
        <v>63.2</v>
      </c>
      <c r="L305">
        <v>70.5</v>
      </c>
      <c r="O305">
        <v>1.6744587376992581E-2</v>
      </c>
      <c r="P305">
        <v>6.8944758870178285E-2</v>
      </c>
      <c r="Q305">
        <v>6.8679494830585552E-2</v>
      </c>
    </row>
    <row r="306" spans="1:20" x14ac:dyDescent="0.2">
      <c r="A306" s="96">
        <v>26665</v>
      </c>
      <c r="B306">
        <v>73.8</v>
      </c>
      <c r="E306">
        <v>82.9</v>
      </c>
      <c r="F306">
        <v>71.099999999999994</v>
      </c>
      <c r="H306">
        <v>61</v>
      </c>
      <c r="I306">
        <v>83.7</v>
      </c>
      <c r="J306">
        <v>67.8</v>
      </c>
      <c r="L306">
        <v>72.099999999999994</v>
      </c>
      <c r="N306">
        <v>5646.2860000000001</v>
      </c>
      <c r="O306">
        <v>2.474806376709953E-2</v>
      </c>
      <c r="P306">
        <v>7.5618882917976041E-2</v>
      </c>
      <c r="Q306">
        <v>0.1027280596009803</v>
      </c>
      <c r="R306">
        <v>2.474806376709953E-2</v>
      </c>
      <c r="S306">
        <v>0.1027280596009803</v>
      </c>
      <c r="T306">
        <v>7.5618882917976041E-2</v>
      </c>
    </row>
    <row r="307" spans="1:20" x14ac:dyDescent="0.2">
      <c r="A307" s="96">
        <v>26696</v>
      </c>
      <c r="B307">
        <v>69</v>
      </c>
      <c r="E307">
        <v>87.8</v>
      </c>
      <c r="F307">
        <v>68.5</v>
      </c>
      <c r="H307">
        <v>63.6</v>
      </c>
      <c r="I307">
        <v>85.2</v>
      </c>
      <c r="J307">
        <v>63.2</v>
      </c>
      <c r="L307">
        <v>69.599999999999994</v>
      </c>
      <c r="O307">
        <v>2.474806376709953E-2</v>
      </c>
      <c r="P307">
        <v>7.5618882917976041E-2</v>
      </c>
      <c r="Q307">
        <v>0.1027280596009803</v>
      </c>
    </row>
    <row r="308" spans="1:20" x14ac:dyDescent="0.2">
      <c r="A308" s="96">
        <v>26724</v>
      </c>
      <c r="B308">
        <v>68.8</v>
      </c>
      <c r="E308">
        <v>90</v>
      </c>
      <c r="F308">
        <v>67.7</v>
      </c>
      <c r="H308">
        <v>61.9</v>
      </c>
      <c r="I308">
        <v>87.5</v>
      </c>
      <c r="J308">
        <v>63.6</v>
      </c>
      <c r="L308">
        <v>69.599999999999994</v>
      </c>
      <c r="O308">
        <v>2.474806376709953E-2</v>
      </c>
      <c r="P308">
        <v>7.5618882917976041E-2</v>
      </c>
      <c r="Q308">
        <v>0.1027280596009803</v>
      </c>
    </row>
    <row r="309" spans="1:20" x14ac:dyDescent="0.2">
      <c r="A309" s="96">
        <v>26755</v>
      </c>
      <c r="B309">
        <v>65.900000000000006</v>
      </c>
      <c r="E309">
        <v>88.3</v>
      </c>
      <c r="F309">
        <v>65.599999999999994</v>
      </c>
      <c r="H309">
        <v>59.2</v>
      </c>
      <c r="I309">
        <v>86.7</v>
      </c>
      <c r="J309">
        <v>62.6</v>
      </c>
      <c r="L309">
        <v>67.7</v>
      </c>
      <c r="N309">
        <v>5707.7550000000001</v>
      </c>
      <c r="O309">
        <v>1.0886625296699469E-2</v>
      </c>
      <c r="P309">
        <v>6.3196600158145266E-2</v>
      </c>
      <c r="Q309">
        <v>4.4262787966369732E-2</v>
      </c>
      <c r="R309">
        <v>1.0886625296699469E-2</v>
      </c>
      <c r="S309">
        <v>4.4262787966369732E-2</v>
      </c>
      <c r="T309">
        <v>6.3196600158145266E-2</v>
      </c>
    </row>
    <row r="310" spans="1:20" x14ac:dyDescent="0.2">
      <c r="A310" s="96">
        <v>26785</v>
      </c>
      <c r="B310">
        <v>63.5</v>
      </c>
      <c r="E310">
        <v>89.3</v>
      </c>
      <c r="F310">
        <v>59.2</v>
      </c>
      <c r="H310">
        <v>59.2</v>
      </c>
      <c r="I310">
        <v>86.6</v>
      </c>
      <c r="J310">
        <v>60.2</v>
      </c>
      <c r="L310">
        <v>64.8</v>
      </c>
      <c r="O310">
        <v>1.0886625296699469E-2</v>
      </c>
      <c r="P310">
        <v>6.3196600158145266E-2</v>
      </c>
      <c r="Q310">
        <v>4.4262787966369732E-2</v>
      </c>
    </row>
    <row r="311" spans="1:20" x14ac:dyDescent="0.2">
      <c r="A311" s="96">
        <v>26816</v>
      </c>
      <c r="B311">
        <v>61</v>
      </c>
      <c r="E311">
        <v>87.6</v>
      </c>
      <c r="F311">
        <v>62.7</v>
      </c>
      <c r="H311">
        <v>62.5</v>
      </c>
      <c r="I311">
        <v>85.6</v>
      </c>
      <c r="J311">
        <v>59.7</v>
      </c>
      <c r="L311">
        <v>65</v>
      </c>
      <c r="O311">
        <v>1.0886625296699469E-2</v>
      </c>
      <c r="P311">
        <v>6.3196600158145266E-2</v>
      </c>
      <c r="Q311">
        <v>4.4262787966369732E-2</v>
      </c>
    </row>
    <row r="312" spans="1:20" x14ac:dyDescent="0.2">
      <c r="A312" s="96">
        <v>26846</v>
      </c>
      <c r="B312">
        <v>49.2</v>
      </c>
      <c r="E312">
        <v>69.599999999999994</v>
      </c>
      <c r="F312">
        <v>50.4</v>
      </c>
      <c r="H312">
        <v>64</v>
      </c>
      <c r="I312">
        <v>85.2</v>
      </c>
      <c r="J312">
        <v>56.4</v>
      </c>
      <c r="L312">
        <v>57.8</v>
      </c>
      <c r="N312">
        <v>5677.7380000000003</v>
      </c>
      <c r="O312">
        <v>-5.2589853628965894E-3</v>
      </c>
      <c r="P312">
        <v>4.7710873076094118E-2</v>
      </c>
      <c r="Q312">
        <v>-2.0870580913895931E-2</v>
      </c>
      <c r="R312">
        <v>-5.2589853628965894E-3</v>
      </c>
      <c r="S312">
        <v>-2.0870580913895931E-2</v>
      </c>
      <c r="T312">
        <v>4.7710873076094118E-2</v>
      </c>
    </row>
    <row r="313" spans="1:20" x14ac:dyDescent="0.2">
      <c r="A313" s="96">
        <v>26877</v>
      </c>
      <c r="B313">
        <v>59.1</v>
      </c>
      <c r="E313">
        <v>86.1</v>
      </c>
      <c r="F313">
        <v>59</v>
      </c>
      <c r="H313">
        <v>62.1</v>
      </c>
      <c r="I313">
        <v>86.7</v>
      </c>
      <c r="J313">
        <v>54.9</v>
      </c>
      <c r="L313">
        <v>62.7</v>
      </c>
      <c r="O313">
        <v>-5.2589853628965894E-3</v>
      </c>
      <c r="P313">
        <v>4.7710873076094118E-2</v>
      </c>
      <c r="Q313">
        <v>-2.0870580913895931E-2</v>
      </c>
    </row>
    <row r="314" spans="1:20" x14ac:dyDescent="0.2">
      <c r="A314" s="96">
        <v>26908</v>
      </c>
      <c r="B314">
        <v>60</v>
      </c>
      <c r="E314">
        <v>92.1</v>
      </c>
      <c r="F314">
        <v>58.2</v>
      </c>
      <c r="H314">
        <v>62.3</v>
      </c>
      <c r="I314">
        <v>90.1</v>
      </c>
      <c r="J314">
        <v>56.1</v>
      </c>
      <c r="L314">
        <v>63.5</v>
      </c>
      <c r="O314">
        <v>-5.2589853628965894E-3</v>
      </c>
      <c r="P314">
        <v>4.7710873076094118E-2</v>
      </c>
      <c r="Q314">
        <v>-2.0870580913895931E-2</v>
      </c>
    </row>
    <row r="315" spans="1:20" x14ac:dyDescent="0.2">
      <c r="A315" s="96">
        <v>26938</v>
      </c>
      <c r="B315">
        <v>65.400000000000006</v>
      </c>
      <c r="E315">
        <v>92.9</v>
      </c>
      <c r="F315">
        <v>58.4</v>
      </c>
      <c r="H315">
        <v>66.5</v>
      </c>
      <c r="I315">
        <v>88.7</v>
      </c>
      <c r="J315">
        <v>60.4</v>
      </c>
      <c r="L315">
        <v>66.2</v>
      </c>
      <c r="N315">
        <v>5731.6319999999996</v>
      </c>
      <c r="O315">
        <v>9.4921604343136869E-3</v>
      </c>
      <c r="P315">
        <v>4.0237563989062503E-2</v>
      </c>
      <c r="Q315">
        <v>3.8512677530483819E-2</v>
      </c>
      <c r="R315">
        <v>9.4921604343136869E-3</v>
      </c>
      <c r="S315">
        <v>3.8512677530483819E-2</v>
      </c>
      <c r="T315">
        <v>4.0237563989062503E-2</v>
      </c>
    </row>
    <row r="316" spans="1:20" x14ac:dyDescent="0.2">
      <c r="A316" s="96">
        <v>26969</v>
      </c>
      <c r="B316">
        <v>65.2</v>
      </c>
      <c r="E316">
        <v>97.6</v>
      </c>
      <c r="F316">
        <v>62</v>
      </c>
      <c r="H316">
        <v>63.8</v>
      </c>
      <c r="I316">
        <v>96.8</v>
      </c>
      <c r="J316">
        <v>60.8</v>
      </c>
      <c r="L316">
        <v>68.099999999999994</v>
      </c>
      <c r="O316">
        <v>9.4921604343136869E-3</v>
      </c>
      <c r="P316">
        <v>4.0237563989062503E-2</v>
      </c>
      <c r="Q316">
        <v>3.8512677530483819E-2</v>
      </c>
    </row>
    <row r="317" spans="1:20" x14ac:dyDescent="0.2">
      <c r="A317" s="96">
        <v>26999</v>
      </c>
      <c r="B317">
        <v>59</v>
      </c>
      <c r="E317">
        <v>94.2</v>
      </c>
      <c r="F317">
        <v>56</v>
      </c>
      <c r="H317">
        <v>63.8</v>
      </c>
      <c r="I317">
        <v>92.8</v>
      </c>
      <c r="J317">
        <v>58</v>
      </c>
      <c r="L317">
        <v>63.6</v>
      </c>
      <c r="O317">
        <v>9.4921604343136869E-3</v>
      </c>
      <c r="P317">
        <v>4.0237563989062503E-2</v>
      </c>
      <c r="Q317">
        <v>3.8512677530483819E-2</v>
      </c>
    </row>
    <row r="318" spans="1:20" x14ac:dyDescent="0.2">
      <c r="A318" s="96">
        <v>27030</v>
      </c>
      <c r="B318">
        <v>55.7</v>
      </c>
      <c r="E318">
        <v>95.3</v>
      </c>
      <c r="F318">
        <v>55.9</v>
      </c>
      <c r="H318">
        <v>62</v>
      </c>
      <c r="I318">
        <v>91.8</v>
      </c>
      <c r="J318">
        <v>57.3</v>
      </c>
      <c r="L318">
        <v>62.1</v>
      </c>
      <c r="N318">
        <v>5682.3530000000001</v>
      </c>
      <c r="O318">
        <v>-8.5977257437322464E-3</v>
      </c>
      <c r="P318">
        <v>6.3877387719998612E-3</v>
      </c>
      <c r="Q318">
        <v>-3.3949914388930691E-2</v>
      </c>
      <c r="R318">
        <v>-8.5977257437322464E-3</v>
      </c>
      <c r="S318">
        <v>-3.3949914388930691E-2</v>
      </c>
      <c r="T318">
        <v>6.3877387719998612E-3</v>
      </c>
    </row>
    <row r="319" spans="1:20" x14ac:dyDescent="0.2">
      <c r="A319" s="96">
        <v>27061</v>
      </c>
      <c r="B319">
        <v>56</v>
      </c>
      <c r="E319">
        <v>93.6</v>
      </c>
      <c r="F319">
        <v>49.7</v>
      </c>
      <c r="H319">
        <v>58.8</v>
      </c>
      <c r="I319">
        <v>88.8</v>
      </c>
      <c r="J319">
        <v>51</v>
      </c>
      <c r="L319">
        <v>58.6</v>
      </c>
      <c r="O319">
        <v>-8.5977257437322464E-3</v>
      </c>
      <c r="P319">
        <v>6.3877387719998612E-3</v>
      </c>
      <c r="Q319">
        <v>-3.3949914388930691E-2</v>
      </c>
    </row>
    <row r="320" spans="1:20" x14ac:dyDescent="0.2">
      <c r="A320" s="96">
        <v>27089</v>
      </c>
      <c r="B320">
        <v>58</v>
      </c>
      <c r="E320">
        <v>94</v>
      </c>
      <c r="F320">
        <v>55.8</v>
      </c>
      <c r="H320">
        <v>59.1</v>
      </c>
      <c r="I320">
        <v>88.9</v>
      </c>
      <c r="J320">
        <v>56.3</v>
      </c>
      <c r="L320">
        <v>61.8</v>
      </c>
      <c r="O320">
        <v>-8.5977257437322464E-3</v>
      </c>
      <c r="P320">
        <v>6.3877387719998612E-3</v>
      </c>
      <c r="Q320">
        <v>-3.3949914388930691E-2</v>
      </c>
    </row>
    <row r="321" spans="1:20" x14ac:dyDescent="0.2">
      <c r="A321" s="96">
        <v>27120</v>
      </c>
      <c r="B321">
        <v>56.4</v>
      </c>
      <c r="E321">
        <v>93.5</v>
      </c>
      <c r="F321">
        <v>54.5</v>
      </c>
      <c r="H321">
        <v>62.5</v>
      </c>
      <c r="I321">
        <v>82.1</v>
      </c>
      <c r="J321">
        <v>53.9</v>
      </c>
      <c r="L321">
        <v>59.9</v>
      </c>
      <c r="N321">
        <v>5695.8590000000004</v>
      </c>
      <c r="O321">
        <v>2.3768322735318119E-3</v>
      </c>
      <c r="P321">
        <v>-2.0841819594568669E-3</v>
      </c>
      <c r="Q321">
        <v>9.5412788260365033E-3</v>
      </c>
      <c r="R321">
        <v>2.3768322735318119E-3</v>
      </c>
      <c r="S321">
        <v>9.5412788260365033E-3</v>
      </c>
      <c r="T321">
        <v>-2.0841819594568669E-3</v>
      </c>
    </row>
    <row r="322" spans="1:20" x14ac:dyDescent="0.2">
      <c r="A322" s="96">
        <v>27150</v>
      </c>
      <c r="B322">
        <v>51.6</v>
      </c>
      <c r="E322">
        <v>92.3</v>
      </c>
      <c r="F322">
        <v>51.6</v>
      </c>
      <c r="H322">
        <v>59.3</v>
      </c>
      <c r="I322">
        <v>74.5</v>
      </c>
      <c r="J322">
        <v>51.1</v>
      </c>
      <c r="L322">
        <v>55.7</v>
      </c>
      <c r="O322">
        <v>2.3768322735318119E-3</v>
      </c>
      <c r="P322">
        <v>-2.0841819594568669E-3</v>
      </c>
      <c r="Q322">
        <v>9.5412788260365033E-3</v>
      </c>
    </row>
    <row r="323" spans="1:20" x14ac:dyDescent="0.2">
      <c r="A323" s="96">
        <v>27181</v>
      </c>
      <c r="B323">
        <v>51.9</v>
      </c>
      <c r="E323">
        <v>88.6</v>
      </c>
      <c r="F323">
        <v>50.4</v>
      </c>
      <c r="H323">
        <v>55.9</v>
      </c>
      <c r="I323">
        <v>73.099999999999994</v>
      </c>
      <c r="J323">
        <v>49.9</v>
      </c>
      <c r="L323">
        <v>54.7</v>
      </c>
      <c r="O323">
        <v>2.3768322735318119E-3</v>
      </c>
      <c r="P323">
        <v>-2.0841819594568669E-3</v>
      </c>
      <c r="Q323">
        <v>9.5412788260365033E-3</v>
      </c>
    </row>
    <row r="324" spans="1:20" x14ac:dyDescent="0.2">
      <c r="A324" s="96">
        <v>27211</v>
      </c>
      <c r="B324">
        <v>52.6</v>
      </c>
      <c r="E324">
        <v>90.4</v>
      </c>
      <c r="F324">
        <v>52</v>
      </c>
      <c r="H324">
        <v>54.8</v>
      </c>
      <c r="I324">
        <v>69.2</v>
      </c>
      <c r="J324">
        <v>50.3</v>
      </c>
      <c r="L324">
        <v>54.8</v>
      </c>
      <c r="N324">
        <v>5642.0249999999996</v>
      </c>
      <c r="O324">
        <v>-9.4514277828859072E-3</v>
      </c>
      <c r="P324">
        <v>-6.2900049280189829E-3</v>
      </c>
      <c r="Q324">
        <v>-3.7273103393761782E-2</v>
      </c>
      <c r="R324">
        <v>-9.4514277828859072E-3</v>
      </c>
      <c r="S324">
        <v>-3.7273103393761782E-2</v>
      </c>
      <c r="T324">
        <v>-6.2900049280189829E-3</v>
      </c>
    </row>
    <row r="325" spans="1:20" x14ac:dyDescent="0.2">
      <c r="A325" s="96">
        <v>27242</v>
      </c>
      <c r="B325">
        <v>50.2</v>
      </c>
      <c r="E325">
        <v>86.1</v>
      </c>
      <c r="F325">
        <v>49.6</v>
      </c>
      <c r="H325">
        <v>57</v>
      </c>
      <c r="I325">
        <v>66.3</v>
      </c>
      <c r="J325">
        <v>49.2</v>
      </c>
      <c r="L325">
        <v>52.9</v>
      </c>
      <c r="O325">
        <v>-9.4514277828859072E-3</v>
      </c>
      <c r="P325">
        <v>-6.2900049280189829E-3</v>
      </c>
      <c r="Q325">
        <v>-3.7273103393761782E-2</v>
      </c>
    </row>
    <row r="326" spans="1:20" x14ac:dyDescent="0.2">
      <c r="A326" s="96">
        <v>27273</v>
      </c>
      <c r="B326">
        <v>41.2</v>
      </c>
      <c r="E326">
        <v>81</v>
      </c>
      <c r="F326">
        <v>46.3</v>
      </c>
      <c r="H326">
        <v>54.8</v>
      </c>
      <c r="I326">
        <v>51.8</v>
      </c>
      <c r="J326">
        <v>44.9</v>
      </c>
      <c r="L326">
        <v>46.2</v>
      </c>
      <c r="O326">
        <v>-9.4514277828859072E-3</v>
      </c>
      <c r="P326">
        <v>-6.2900049280189829E-3</v>
      </c>
      <c r="Q326">
        <v>-3.7273103393761782E-2</v>
      </c>
    </row>
    <row r="327" spans="1:20" x14ac:dyDescent="0.2">
      <c r="A327" s="96">
        <v>27303</v>
      </c>
      <c r="B327">
        <v>36.5</v>
      </c>
      <c r="E327">
        <v>75.7</v>
      </c>
      <c r="F327">
        <v>44.3</v>
      </c>
      <c r="H327">
        <v>47.9</v>
      </c>
      <c r="I327">
        <v>45.3</v>
      </c>
      <c r="J327">
        <v>45.4</v>
      </c>
      <c r="L327">
        <v>42.7</v>
      </c>
      <c r="N327">
        <v>5620.1260000000002</v>
      </c>
      <c r="O327">
        <v>-3.881407827863123E-3</v>
      </c>
      <c r="P327">
        <v>-1.945449393820109E-2</v>
      </c>
      <c r="Q327">
        <v>-1.5435473022839759E-2</v>
      </c>
      <c r="R327">
        <v>-3.881407827863123E-3</v>
      </c>
      <c r="S327">
        <v>-1.5435473022839759E-2</v>
      </c>
      <c r="T327">
        <v>-1.945449393820109E-2</v>
      </c>
    </row>
    <row r="328" spans="1:20" x14ac:dyDescent="0.2">
      <c r="A328" s="96">
        <v>27334</v>
      </c>
      <c r="B328">
        <v>33.1</v>
      </c>
      <c r="E328">
        <v>71</v>
      </c>
      <c r="F328">
        <v>40.9</v>
      </c>
      <c r="H328">
        <v>47.2</v>
      </c>
      <c r="I328">
        <v>34</v>
      </c>
      <c r="J328">
        <v>39.6</v>
      </c>
      <c r="L328">
        <v>37.9</v>
      </c>
      <c r="O328">
        <v>-3.881407827863123E-3</v>
      </c>
      <c r="P328">
        <v>-1.945449393820109E-2</v>
      </c>
      <c r="Q328">
        <v>-1.5435473022839759E-2</v>
      </c>
    </row>
    <row r="329" spans="1:20" x14ac:dyDescent="0.2">
      <c r="A329" s="96">
        <v>27364</v>
      </c>
      <c r="B329">
        <v>27.9</v>
      </c>
      <c r="E329">
        <v>64.7</v>
      </c>
      <c r="F329">
        <v>33.4</v>
      </c>
      <c r="H329">
        <v>40.6</v>
      </c>
      <c r="I329">
        <v>23.2</v>
      </c>
      <c r="J329">
        <v>33.299999999999997</v>
      </c>
      <c r="L329">
        <v>30.9</v>
      </c>
      <c r="O329">
        <v>-3.881407827863123E-3</v>
      </c>
      <c r="P329">
        <v>-1.945449393820109E-2</v>
      </c>
      <c r="Q329">
        <v>-1.5435473022839759E-2</v>
      </c>
    </row>
    <row r="330" spans="1:20" x14ac:dyDescent="0.2">
      <c r="A330" s="96">
        <v>27395</v>
      </c>
      <c r="B330">
        <v>32.799999999999997</v>
      </c>
      <c r="E330">
        <v>54.1</v>
      </c>
      <c r="F330">
        <v>33.4</v>
      </c>
      <c r="H330">
        <v>36.6</v>
      </c>
      <c r="I330">
        <v>19.5</v>
      </c>
      <c r="J330">
        <v>29.7</v>
      </c>
      <c r="L330">
        <v>30.7</v>
      </c>
      <c r="N330">
        <v>5551.7129999999997</v>
      </c>
      <c r="O330">
        <v>-1.217285875797099E-2</v>
      </c>
      <c r="P330">
        <v>-2.2990475952479598E-2</v>
      </c>
      <c r="Q330">
        <v>-4.7809557156305638E-2</v>
      </c>
      <c r="R330">
        <v>-1.217285875797099E-2</v>
      </c>
      <c r="S330">
        <v>-4.7809557156305638E-2</v>
      </c>
      <c r="T330">
        <v>-2.2990475952479598E-2</v>
      </c>
    </row>
    <row r="331" spans="1:20" x14ac:dyDescent="0.2">
      <c r="A331" s="96">
        <v>27426</v>
      </c>
      <c r="B331">
        <v>40</v>
      </c>
      <c r="E331">
        <v>48.8</v>
      </c>
      <c r="F331">
        <v>41.5</v>
      </c>
      <c r="H331">
        <v>30.6</v>
      </c>
      <c r="I331">
        <v>15.9</v>
      </c>
      <c r="J331">
        <v>33.1</v>
      </c>
      <c r="L331">
        <v>34.4</v>
      </c>
      <c r="O331">
        <v>-1.217285875797099E-2</v>
      </c>
      <c r="P331">
        <v>-2.2990475952479598E-2</v>
      </c>
      <c r="Q331">
        <v>-4.7809557156305638E-2</v>
      </c>
    </row>
    <row r="332" spans="1:20" x14ac:dyDescent="0.2">
      <c r="A332" s="96">
        <v>27454</v>
      </c>
      <c r="B332">
        <v>37</v>
      </c>
      <c r="E332">
        <v>42.7</v>
      </c>
      <c r="F332">
        <v>33.1</v>
      </c>
      <c r="H332">
        <v>30.9</v>
      </c>
      <c r="I332">
        <v>17.3</v>
      </c>
      <c r="J332">
        <v>32.799999999999997</v>
      </c>
      <c r="L332">
        <v>31.6</v>
      </c>
      <c r="O332">
        <v>-1.217285875797099E-2</v>
      </c>
      <c r="P332">
        <v>-2.2990475952479598E-2</v>
      </c>
      <c r="Q332">
        <v>-4.7809557156305638E-2</v>
      </c>
    </row>
    <row r="333" spans="1:20" x14ac:dyDescent="0.2">
      <c r="A333" s="96">
        <v>27485</v>
      </c>
      <c r="B333">
        <v>42.6</v>
      </c>
      <c r="E333">
        <v>42.6</v>
      </c>
      <c r="F333">
        <v>45.5</v>
      </c>
      <c r="H333">
        <v>26.9</v>
      </c>
      <c r="I333">
        <v>21.7</v>
      </c>
      <c r="J333">
        <v>36.9</v>
      </c>
      <c r="L333">
        <v>37.5</v>
      </c>
      <c r="N333">
        <v>5591.3819999999996</v>
      </c>
      <c r="O333">
        <v>7.1453621611923873E-3</v>
      </c>
      <c r="P333">
        <v>-1.834262400105072E-2</v>
      </c>
      <c r="Q333">
        <v>2.888924771416268E-2</v>
      </c>
      <c r="R333">
        <v>7.1453621611923873E-3</v>
      </c>
      <c r="S333">
        <v>2.888924771416268E-2</v>
      </c>
      <c r="T333">
        <v>-1.834262400105072E-2</v>
      </c>
    </row>
    <row r="334" spans="1:20" x14ac:dyDescent="0.2">
      <c r="A334" s="96">
        <v>27515</v>
      </c>
      <c r="B334">
        <v>47.2</v>
      </c>
      <c r="E334">
        <v>45.4</v>
      </c>
      <c r="F334">
        <v>50.5</v>
      </c>
      <c r="H334">
        <v>31</v>
      </c>
      <c r="I334">
        <v>22.7</v>
      </c>
      <c r="J334">
        <v>39.6</v>
      </c>
      <c r="L334">
        <v>41.2</v>
      </c>
      <c r="O334">
        <v>7.1453621611923873E-3</v>
      </c>
      <c r="P334">
        <v>-1.834262400105072E-2</v>
      </c>
      <c r="Q334">
        <v>2.888924771416268E-2</v>
      </c>
    </row>
    <row r="335" spans="1:20" x14ac:dyDescent="0.2">
      <c r="A335" s="96">
        <v>27546</v>
      </c>
      <c r="B335">
        <v>54.9</v>
      </c>
      <c r="E335">
        <v>44</v>
      </c>
      <c r="F335">
        <v>53.1</v>
      </c>
      <c r="H335">
        <v>28.7</v>
      </c>
      <c r="I335">
        <v>24.9</v>
      </c>
      <c r="J335">
        <v>43.9</v>
      </c>
      <c r="L335">
        <v>45.1</v>
      </c>
      <c r="O335">
        <v>7.1453621611923873E-3</v>
      </c>
      <c r="P335">
        <v>-1.834262400105072E-2</v>
      </c>
      <c r="Q335">
        <v>2.888924771416268E-2</v>
      </c>
    </row>
    <row r="336" spans="1:20" x14ac:dyDescent="0.2">
      <c r="A336" s="96">
        <v>27576</v>
      </c>
      <c r="B336">
        <v>58.4</v>
      </c>
      <c r="E336">
        <v>53</v>
      </c>
      <c r="F336">
        <v>55.8</v>
      </c>
      <c r="H336">
        <v>24.6</v>
      </c>
      <c r="I336">
        <v>28.7</v>
      </c>
      <c r="J336">
        <v>44.3</v>
      </c>
      <c r="L336">
        <v>47.2</v>
      </c>
      <c r="N336">
        <v>5687.0870000000004</v>
      </c>
      <c r="O336">
        <v>1.7116519672596298E-2</v>
      </c>
      <c r="P336">
        <v>7.9868486935100094E-3</v>
      </c>
      <c r="Q336">
        <v>7.0244074865320139E-2</v>
      </c>
      <c r="R336">
        <v>1.7116519672596298E-2</v>
      </c>
      <c r="S336">
        <v>7.0244074865320139E-2</v>
      </c>
      <c r="T336">
        <v>7.9868486935100094E-3</v>
      </c>
    </row>
    <row r="337" spans="1:20" x14ac:dyDescent="0.2">
      <c r="A337" s="96">
        <v>27607</v>
      </c>
      <c r="B337">
        <v>60.3</v>
      </c>
      <c r="E337">
        <v>68.8</v>
      </c>
      <c r="F337">
        <v>61.1</v>
      </c>
      <c r="H337">
        <v>28.1</v>
      </c>
      <c r="I337">
        <v>35.1</v>
      </c>
      <c r="J337">
        <v>49.7</v>
      </c>
      <c r="L337">
        <v>51.4</v>
      </c>
      <c r="O337">
        <v>1.7116519672596298E-2</v>
      </c>
      <c r="P337">
        <v>7.9868486935100094E-3</v>
      </c>
      <c r="Q337">
        <v>7.0244074865320139E-2</v>
      </c>
    </row>
    <row r="338" spans="1:20" x14ac:dyDescent="0.2">
      <c r="A338" s="96">
        <v>27638</v>
      </c>
      <c r="B338">
        <v>60.4</v>
      </c>
      <c r="E338">
        <v>73.599999999999994</v>
      </c>
      <c r="F338">
        <v>62.3</v>
      </c>
      <c r="H338">
        <v>34.200000000000003</v>
      </c>
      <c r="I338">
        <v>43.8</v>
      </c>
      <c r="J338">
        <v>53.5</v>
      </c>
      <c r="L338">
        <v>54.4</v>
      </c>
      <c r="O338">
        <v>1.7116519672596298E-2</v>
      </c>
      <c r="P338">
        <v>7.9868486935100094E-3</v>
      </c>
      <c r="Q338">
        <v>7.0244074865320139E-2</v>
      </c>
    </row>
    <row r="339" spans="1:20" x14ac:dyDescent="0.2">
      <c r="A339" s="96">
        <v>27668</v>
      </c>
      <c r="B339">
        <v>64.2</v>
      </c>
      <c r="E339">
        <v>75.3</v>
      </c>
      <c r="F339">
        <v>62.3</v>
      </c>
      <c r="H339">
        <v>41.9</v>
      </c>
      <c r="I339">
        <v>44.8</v>
      </c>
      <c r="J339">
        <v>48.9</v>
      </c>
      <c r="L339">
        <v>55.5</v>
      </c>
      <c r="N339">
        <v>5763.665</v>
      </c>
      <c r="O339">
        <v>1.3465241519955561E-2</v>
      </c>
      <c r="P339">
        <v>2.5540174722061351E-2</v>
      </c>
      <c r="Q339">
        <v>5.4958641008029607E-2</v>
      </c>
      <c r="R339">
        <v>1.3465241519955561E-2</v>
      </c>
      <c r="S339">
        <v>5.4958641008029607E-2</v>
      </c>
      <c r="T339">
        <v>2.5540174722061351E-2</v>
      </c>
    </row>
    <row r="340" spans="1:20" x14ac:dyDescent="0.2">
      <c r="A340" s="96">
        <v>27699</v>
      </c>
      <c r="B340">
        <v>62.2</v>
      </c>
      <c r="E340">
        <v>70.8</v>
      </c>
      <c r="F340">
        <v>60</v>
      </c>
      <c r="H340">
        <v>38.799999999999997</v>
      </c>
      <c r="I340">
        <v>46.8</v>
      </c>
      <c r="J340">
        <v>49.8</v>
      </c>
      <c r="L340">
        <v>54.5</v>
      </c>
      <c r="O340">
        <v>1.3465241519955561E-2</v>
      </c>
      <c r="P340">
        <v>2.5540174722061351E-2</v>
      </c>
      <c r="Q340">
        <v>5.4958641008029607E-2</v>
      </c>
    </row>
    <row r="341" spans="1:20" x14ac:dyDescent="0.2">
      <c r="A341" s="96">
        <v>27729</v>
      </c>
      <c r="B341">
        <v>63.1</v>
      </c>
      <c r="E341">
        <v>64.400000000000006</v>
      </c>
      <c r="F341">
        <v>62.4</v>
      </c>
      <c r="H341">
        <v>40.200000000000003</v>
      </c>
      <c r="I341">
        <v>41.2</v>
      </c>
      <c r="J341">
        <v>50.8</v>
      </c>
      <c r="L341">
        <v>54.9</v>
      </c>
      <c r="O341">
        <v>1.3465241519955561E-2</v>
      </c>
      <c r="P341">
        <v>2.5540174722061351E-2</v>
      </c>
      <c r="Q341">
        <v>5.4958641008029607E-2</v>
      </c>
    </row>
    <row r="342" spans="1:20" x14ac:dyDescent="0.2">
      <c r="A342" s="96">
        <v>27760</v>
      </c>
      <c r="B342">
        <v>63.8</v>
      </c>
      <c r="E342">
        <v>70.2</v>
      </c>
      <c r="F342">
        <v>65.599999999999994</v>
      </c>
      <c r="H342">
        <v>45.3</v>
      </c>
      <c r="I342">
        <v>54</v>
      </c>
      <c r="J342">
        <v>53.1</v>
      </c>
      <c r="L342">
        <v>58.8</v>
      </c>
      <c r="N342">
        <v>5893.2759999999998</v>
      </c>
      <c r="O342">
        <v>2.2487601205135949E-2</v>
      </c>
      <c r="P342">
        <v>6.1523893616258638E-2</v>
      </c>
      <c r="Q342">
        <v>9.3030301011741479E-2</v>
      </c>
      <c r="R342">
        <v>2.2487601205135949E-2</v>
      </c>
      <c r="S342">
        <v>9.3030301011741479E-2</v>
      </c>
      <c r="T342">
        <v>6.1523893616258638E-2</v>
      </c>
    </row>
    <row r="343" spans="1:20" x14ac:dyDescent="0.2">
      <c r="A343" s="96">
        <v>27791</v>
      </c>
      <c r="B343">
        <v>68.7</v>
      </c>
      <c r="E343">
        <v>73.2</v>
      </c>
      <c r="F343">
        <v>64.8</v>
      </c>
      <c r="H343">
        <v>48.2</v>
      </c>
      <c r="I343">
        <v>56.1</v>
      </c>
      <c r="J343">
        <v>57.3</v>
      </c>
      <c r="L343">
        <v>61.5</v>
      </c>
      <c r="O343">
        <v>2.2487601205135949E-2</v>
      </c>
      <c r="P343">
        <v>6.1523893616258638E-2</v>
      </c>
      <c r="Q343">
        <v>9.3030301011741479E-2</v>
      </c>
    </row>
    <row r="344" spans="1:20" x14ac:dyDescent="0.2">
      <c r="A344" s="96">
        <v>27820</v>
      </c>
      <c r="B344">
        <v>61.6</v>
      </c>
      <c r="E344">
        <v>74.3</v>
      </c>
      <c r="F344">
        <v>63.3</v>
      </c>
      <c r="H344">
        <v>46.7</v>
      </c>
      <c r="I344">
        <v>56.7</v>
      </c>
      <c r="J344">
        <v>54.9</v>
      </c>
      <c r="L344">
        <v>58.4</v>
      </c>
      <c r="O344">
        <v>2.2487601205135949E-2</v>
      </c>
      <c r="P344">
        <v>6.1523893616258638E-2</v>
      </c>
      <c r="Q344">
        <v>9.3030301011741479E-2</v>
      </c>
    </row>
    <row r="345" spans="1:20" x14ac:dyDescent="0.2">
      <c r="A345" s="96">
        <v>27851</v>
      </c>
      <c r="B345">
        <v>65.2</v>
      </c>
      <c r="E345">
        <v>75.900000000000006</v>
      </c>
      <c r="F345">
        <v>64.099999999999994</v>
      </c>
      <c r="H345">
        <v>51.4</v>
      </c>
      <c r="I345">
        <v>57.3</v>
      </c>
      <c r="J345">
        <v>56.4</v>
      </c>
      <c r="L345">
        <v>60.6</v>
      </c>
      <c r="N345">
        <v>5936.5150000000003</v>
      </c>
      <c r="O345">
        <v>7.3370057672507601E-3</v>
      </c>
      <c r="P345">
        <v>6.1725884584526818E-2</v>
      </c>
      <c r="Q345">
        <v>2.9672595741234709E-2</v>
      </c>
      <c r="R345">
        <v>7.3370057672507601E-3</v>
      </c>
      <c r="S345">
        <v>2.9672595741234709E-2</v>
      </c>
      <c r="T345">
        <v>6.1725884584526818E-2</v>
      </c>
    </row>
    <row r="346" spans="1:20" x14ac:dyDescent="0.2">
      <c r="A346" s="96">
        <v>27881</v>
      </c>
      <c r="B346">
        <v>62.3</v>
      </c>
      <c r="E346">
        <v>78</v>
      </c>
      <c r="F346">
        <v>60.5</v>
      </c>
      <c r="H346">
        <v>51.6</v>
      </c>
      <c r="I346">
        <v>58.3</v>
      </c>
      <c r="J346">
        <v>55.4</v>
      </c>
      <c r="L346">
        <v>58.8</v>
      </c>
      <c r="O346">
        <v>7.3370057672507601E-3</v>
      </c>
      <c r="P346">
        <v>6.1725884584526818E-2</v>
      </c>
      <c r="Q346">
        <v>2.9672595741234709E-2</v>
      </c>
    </row>
    <row r="347" spans="1:20" x14ac:dyDescent="0.2">
      <c r="A347" s="96">
        <v>27912</v>
      </c>
      <c r="B347">
        <v>60.6</v>
      </c>
      <c r="E347">
        <v>80.099999999999994</v>
      </c>
      <c r="F347">
        <v>60.5</v>
      </c>
      <c r="H347">
        <v>52.6</v>
      </c>
      <c r="I347">
        <v>58.6</v>
      </c>
      <c r="J347">
        <v>54.3</v>
      </c>
      <c r="L347">
        <v>58.2</v>
      </c>
      <c r="O347">
        <v>7.3370057672507601E-3</v>
      </c>
      <c r="P347">
        <v>6.1725884584526818E-2</v>
      </c>
      <c r="Q347">
        <v>2.9672595741234709E-2</v>
      </c>
    </row>
    <row r="348" spans="1:20" x14ac:dyDescent="0.2">
      <c r="A348" s="96">
        <v>27942</v>
      </c>
      <c r="B348">
        <v>58</v>
      </c>
      <c r="E348">
        <v>84.2</v>
      </c>
      <c r="F348">
        <v>56.7</v>
      </c>
      <c r="H348">
        <v>50.5</v>
      </c>
      <c r="I348">
        <v>54</v>
      </c>
      <c r="J348">
        <v>55.1</v>
      </c>
      <c r="L348">
        <v>55.9</v>
      </c>
      <c r="N348">
        <v>5969.0889999999999</v>
      </c>
      <c r="O348">
        <v>5.4870576424046113E-3</v>
      </c>
      <c r="P348">
        <v>4.958636996409576E-2</v>
      </c>
      <c r="Q348">
        <v>2.2129539098495469E-2</v>
      </c>
      <c r="R348">
        <v>5.4870576424046113E-3</v>
      </c>
      <c r="S348">
        <v>2.2129539098495469E-2</v>
      </c>
      <c r="T348">
        <v>4.958636996409576E-2</v>
      </c>
    </row>
    <row r="349" spans="1:20" x14ac:dyDescent="0.2">
      <c r="A349" s="96">
        <v>27973</v>
      </c>
      <c r="B349">
        <v>57.7</v>
      </c>
      <c r="E349">
        <v>73.3</v>
      </c>
      <c r="F349">
        <v>52.9</v>
      </c>
      <c r="H349">
        <v>52.4</v>
      </c>
      <c r="I349">
        <v>55.2</v>
      </c>
      <c r="J349">
        <v>52.1</v>
      </c>
      <c r="L349">
        <v>54.5</v>
      </c>
      <c r="O349">
        <v>5.4870576424046113E-3</v>
      </c>
      <c r="P349">
        <v>4.958636996409576E-2</v>
      </c>
      <c r="Q349">
        <v>2.2129539098495469E-2</v>
      </c>
    </row>
    <row r="350" spans="1:20" x14ac:dyDescent="0.2">
      <c r="A350" s="96">
        <v>28004</v>
      </c>
      <c r="B350">
        <v>55.3</v>
      </c>
      <c r="E350">
        <v>70.599999999999994</v>
      </c>
      <c r="F350">
        <v>53.2</v>
      </c>
      <c r="H350">
        <v>49.5</v>
      </c>
      <c r="I350">
        <v>52.6</v>
      </c>
      <c r="J350">
        <v>54.2</v>
      </c>
      <c r="L350">
        <v>53.6</v>
      </c>
      <c r="O350">
        <v>5.4870576424046113E-3</v>
      </c>
      <c r="P350">
        <v>4.958636996409576E-2</v>
      </c>
      <c r="Q350">
        <v>2.2129539098495469E-2</v>
      </c>
    </row>
    <row r="351" spans="1:20" x14ac:dyDescent="0.2">
      <c r="A351" s="96">
        <v>28034</v>
      </c>
      <c r="B351">
        <v>57</v>
      </c>
      <c r="E351">
        <v>67.099999999999994</v>
      </c>
      <c r="F351">
        <v>56.1</v>
      </c>
      <c r="H351">
        <v>50</v>
      </c>
      <c r="I351">
        <v>49</v>
      </c>
      <c r="J351">
        <v>50.2</v>
      </c>
      <c r="L351">
        <v>53.5</v>
      </c>
      <c r="N351">
        <v>6012.3559999999998</v>
      </c>
      <c r="O351">
        <v>7.2485097809732481E-3</v>
      </c>
      <c r="P351">
        <v>4.314806637790361E-2</v>
      </c>
      <c r="Q351">
        <v>2.931081062144569E-2</v>
      </c>
      <c r="R351">
        <v>7.2485097809732481E-3</v>
      </c>
      <c r="S351">
        <v>2.931081062144569E-2</v>
      </c>
      <c r="T351">
        <v>4.314806637790361E-2</v>
      </c>
    </row>
    <row r="352" spans="1:20" x14ac:dyDescent="0.2">
      <c r="A352" s="96">
        <v>28065</v>
      </c>
      <c r="B352">
        <v>55.7</v>
      </c>
      <c r="E352">
        <v>69.7</v>
      </c>
      <c r="F352">
        <v>54.4</v>
      </c>
      <c r="H352">
        <v>42.4</v>
      </c>
      <c r="I352">
        <v>47.2</v>
      </c>
      <c r="J352">
        <v>50.5</v>
      </c>
      <c r="L352">
        <v>51.7</v>
      </c>
      <c r="O352">
        <v>7.2485097809732481E-3</v>
      </c>
      <c r="P352">
        <v>4.314806637790361E-2</v>
      </c>
      <c r="Q352">
        <v>2.931081062144569E-2</v>
      </c>
    </row>
    <row r="353" spans="1:20" x14ac:dyDescent="0.2">
      <c r="A353" s="96">
        <v>28095</v>
      </c>
      <c r="B353">
        <v>58.9</v>
      </c>
      <c r="E353">
        <v>75.8</v>
      </c>
      <c r="F353">
        <v>59.6</v>
      </c>
      <c r="H353">
        <v>52.8</v>
      </c>
      <c r="I353">
        <v>53.3</v>
      </c>
      <c r="J353">
        <v>53.8</v>
      </c>
      <c r="L353">
        <v>56.6</v>
      </c>
      <c r="O353">
        <v>7.2485097809732481E-3</v>
      </c>
      <c r="P353">
        <v>4.314806637790361E-2</v>
      </c>
      <c r="Q353">
        <v>2.931081062144569E-2</v>
      </c>
    </row>
    <row r="354" spans="1:20" x14ac:dyDescent="0.2">
      <c r="A354" s="96">
        <v>28126</v>
      </c>
      <c r="B354">
        <v>57.2</v>
      </c>
      <c r="E354">
        <v>78.400000000000006</v>
      </c>
      <c r="F354">
        <v>56.9</v>
      </c>
      <c r="H354">
        <v>51.4</v>
      </c>
      <c r="I354">
        <v>55.3</v>
      </c>
      <c r="J354">
        <v>49.9</v>
      </c>
      <c r="L354">
        <v>54.8</v>
      </c>
      <c r="N354">
        <v>6083.3909999999996</v>
      </c>
      <c r="O354">
        <v>1.1814835981102891E-2</v>
      </c>
      <c r="P354">
        <v>3.225964641737461E-2</v>
      </c>
      <c r="Q354">
        <v>4.8103502453763942E-2</v>
      </c>
      <c r="R354">
        <v>1.1814835981102891E-2</v>
      </c>
      <c r="S354">
        <v>4.8103502453763942E-2</v>
      </c>
      <c r="T354">
        <v>3.225964641737461E-2</v>
      </c>
    </row>
    <row r="355" spans="1:20" x14ac:dyDescent="0.2">
      <c r="A355" s="96">
        <v>28157</v>
      </c>
      <c r="B355">
        <v>56.8</v>
      </c>
      <c r="E355">
        <v>76.8</v>
      </c>
      <c r="F355">
        <v>50.8</v>
      </c>
      <c r="H355">
        <v>51.9</v>
      </c>
      <c r="I355">
        <v>65.099999999999994</v>
      </c>
      <c r="J355">
        <v>51.5</v>
      </c>
      <c r="L355">
        <v>55</v>
      </c>
      <c r="O355">
        <v>1.1814835981102891E-2</v>
      </c>
      <c r="P355">
        <v>3.225964641737461E-2</v>
      </c>
      <c r="Q355">
        <v>4.8103502453763942E-2</v>
      </c>
    </row>
    <row r="356" spans="1:20" x14ac:dyDescent="0.2">
      <c r="A356" s="96">
        <v>28185</v>
      </c>
      <c r="B356">
        <v>63.5</v>
      </c>
      <c r="E356">
        <v>80.900000000000006</v>
      </c>
      <c r="F356">
        <v>62.5</v>
      </c>
      <c r="H356">
        <v>54.7</v>
      </c>
      <c r="I356">
        <v>49.6</v>
      </c>
      <c r="J356">
        <v>54.3</v>
      </c>
      <c r="L356">
        <v>58.4</v>
      </c>
      <c r="O356">
        <v>1.1814835981102891E-2</v>
      </c>
      <c r="P356">
        <v>3.225964641737461E-2</v>
      </c>
      <c r="Q356">
        <v>4.8103502453763942E-2</v>
      </c>
    </row>
    <row r="357" spans="1:20" x14ac:dyDescent="0.2">
      <c r="A357" s="96">
        <v>28216</v>
      </c>
      <c r="B357">
        <v>60.3</v>
      </c>
      <c r="E357">
        <v>78.8</v>
      </c>
      <c r="F357">
        <v>59.2</v>
      </c>
      <c r="H357">
        <v>54.4</v>
      </c>
      <c r="I357">
        <v>54.6</v>
      </c>
      <c r="J357">
        <v>51.9</v>
      </c>
      <c r="L357">
        <v>56.9</v>
      </c>
      <c r="N357">
        <v>6201.6589999999997</v>
      </c>
      <c r="O357">
        <v>1.9441130777226059E-2</v>
      </c>
      <c r="P357">
        <v>4.4663240975555407E-2</v>
      </c>
      <c r="Q357">
        <v>8.0061803046076241E-2</v>
      </c>
      <c r="R357">
        <v>1.9441130777226059E-2</v>
      </c>
      <c r="S357">
        <v>8.0061803046076241E-2</v>
      </c>
      <c r="T357">
        <v>4.4663240975555407E-2</v>
      </c>
    </row>
    <row r="358" spans="1:20" x14ac:dyDescent="0.2">
      <c r="A358" s="96">
        <v>28246</v>
      </c>
      <c r="B358">
        <v>64.5</v>
      </c>
      <c r="E358">
        <v>75.7</v>
      </c>
      <c r="F358">
        <v>63</v>
      </c>
      <c r="H358">
        <v>53.2</v>
      </c>
      <c r="I358">
        <v>55.4</v>
      </c>
      <c r="J358">
        <v>54.8</v>
      </c>
      <c r="L358">
        <v>59.7</v>
      </c>
      <c r="O358">
        <v>1.9441130777226059E-2</v>
      </c>
      <c r="P358">
        <v>4.4663240975555407E-2</v>
      </c>
      <c r="Q358">
        <v>8.0061803046076241E-2</v>
      </c>
    </row>
    <row r="359" spans="1:20" x14ac:dyDescent="0.2">
      <c r="A359" s="96">
        <v>28277</v>
      </c>
      <c r="B359">
        <v>58.1</v>
      </c>
      <c r="E359">
        <v>71.900000000000006</v>
      </c>
      <c r="F359">
        <v>62.5</v>
      </c>
      <c r="H359">
        <v>52.6</v>
      </c>
      <c r="I359">
        <v>53.3</v>
      </c>
      <c r="J359">
        <v>52.5</v>
      </c>
      <c r="L359">
        <v>56.8</v>
      </c>
      <c r="O359">
        <v>1.9441130777226059E-2</v>
      </c>
      <c r="P359">
        <v>4.4663240975555407E-2</v>
      </c>
      <c r="Q359">
        <v>8.0061803046076241E-2</v>
      </c>
    </row>
    <row r="360" spans="1:20" x14ac:dyDescent="0.2">
      <c r="A360" s="96">
        <v>28307</v>
      </c>
      <c r="B360">
        <v>58.9</v>
      </c>
      <c r="E360">
        <v>69</v>
      </c>
      <c r="F360">
        <v>60.6</v>
      </c>
      <c r="H360">
        <v>52</v>
      </c>
      <c r="I360">
        <v>58.3</v>
      </c>
      <c r="J360">
        <v>54.5</v>
      </c>
      <c r="L360">
        <v>57.7</v>
      </c>
      <c r="N360">
        <v>6313.5590000000002</v>
      </c>
      <c r="O360">
        <v>1.8043558989618839E-2</v>
      </c>
      <c r="P360">
        <v>5.7708973680908472E-2</v>
      </c>
      <c r="Q360">
        <v>7.4151259847902606E-2</v>
      </c>
      <c r="R360">
        <v>1.8043558989618839E-2</v>
      </c>
      <c r="S360">
        <v>7.4151259847902606E-2</v>
      </c>
      <c r="T360">
        <v>5.7708973680908472E-2</v>
      </c>
    </row>
    <row r="361" spans="1:20" x14ac:dyDescent="0.2">
      <c r="A361" s="96">
        <v>28338</v>
      </c>
      <c r="B361">
        <v>58.8</v>
      </c>
      <c r="E361">
        <v>70.400000000000006</v>
      </c>
      <c r="F361">
        <v>53.9</v>
      </c>
      <c r="H361">
        <v>50</v>
      </c>
      <c r="I361">
        <v>53.5</v>
      </c>
      <c r="J361">
        <v>53.6</v>
      </c>
      <c r="L361">
        <v>54.9</v>
      </c>
      <c r="O361">
        <v>1.8043558989618839E-2</v>
      </c>
      <c r="P361">
        <v>5.7708973680908472E-2</v>
      </c>
      <c r="Q361">
        <v>7.4151259847902606E-2</v>
      </c>
    </row>
    <row r="362" spans="1:20" x14ac:dyDescent="0.2">
      <c r="A362" s="96">
        <v>28369</v>
      </c>
      <c r="B362">
        <v>57</v>
      </c>
      <c r="E362">
        <v>65.400000000000006</v>
      </c>
      <c r="F362">
        <v>54.9</v>
      </c>
      <c r="H362">
        <v>44.8</v>
      </c>
      <c r="I362">
        <v>56.7</v>
      </c>
      <c r="J362">
        <v>50.4</v>
      </c>
      <c r="L362">
        <v>53.9</v>
      </c>
      <c r="O362">
        <v>1.8043558989618839E-2</v>
      </c>
      <c r="P362">
        <v>5.7708973680908472E-2</v>
      </c>
      <c r="Q362">
        <v>7.4151259847902606E-2</v>
      </c>
    </row>
    <row r="363" spans="1:20" x14ac:dyDescent="0.2">
      <c r="A363" s="96">
        <v>28399</v>
      </c>
      <c r="B363">
        <v>57.1</v>
      </c>
      <c r="E363">
        <v>64.5</v>
      </c>
      <c r="F363">
        <v>57</v>
      </c>
      <c r="H363">
        <v>47.9</v>
      </c>
      <c r="I363">
        <v>53.6</v>
      </c>
      <c r="J363">
        <v>56</v>
      </c>
      <c r="L363">
        <v>55.4</v>
      </c>
      <c r="N363">
        <v>6313.6970000000001</v>
      </c>
      <c r="O363">
        <v>2.185771923568307E-5</v>
      </c>
      <c r="P363">
        <v>5.0120285625136027E-2</v>
      </c>
      <c r="Q363">
        <v>8.7433743543918752E-5</v>
      </c>
      <c r="R363">
        <v>2.185771923568307E-5</v>
      </c>
      <c r="S363">
        <v>8.7433743543918752E-5</v>
      </c>
      <c r="T363">
        <v>5.0120285625136027E-2</v>
      </c>
    </row>
    <row r="364" spans="1:20" x14ac:dyDescent="0.2">
      <c r="A364" s="96">
        <v>28430</v>
      </c>
      <c r="B364">
        <v>59.2</v>
      </c>
      <c r="E364">
        <v>62</v>
      </c>
      <c r="F364">
        <v>58.7</v>
      </c>
      <c r="H364">
        <v>48</v>
      </c>
      <c r="I364">
        <v>56.3</v>
      </c>
      <c r="J364">
        <v>51.8</v>
      </c>
      <c r="L364">
        <v>56.1</v>
      </c>
      <c r="O364">
        <v>2.185771923568307E-5</v>
      </c>
      <c r="P364">
        <v>5.0120285625136027E-2</v>
      </c>
      <c r="Q364">
        <v>8.7433743543918752E-5</v>
      </c>
    </row>
    <row r="365" spans="1:20" x14ac:dyDescent="0.2">
      <c r="A365" s="96">
        <v>28460</v>
      </c>
      <c r="B365">
        <v>60.7</v>
      </c>
      <c r="E365">
        <v>67.2</v>
      </c>
      <c r="F365">
        <v>64.7</v>
      </c>
      <c r="H365">
        <v>48.9</v>
      </c>
      <c r="I365">
        <v>57.1</v>
      </c>
      <c r="J365">
        <v>59.8</v>
      </c>
      <c r="L365">
        <v>59.8</v>
      </c>
      <c r="O365">
        <v>2.185771923568307E-5</v>
      </c>
      <c r="P365">
        <v>5.0120285625136027E-2</v>
      </c>
      <c r="Q365">
        <v>8.7433743543918752E-5</v>
      </c>
    </row>
    <row r="366" spans="1:20" x14ac:dyDescent="0.2">
      <c r="A366" s="96">
        <v>28491</v>
      </c>
      <c r="B366">
        <v>60.6</v>
      </c>
      <c r="E366">
        <v>71.099999999999994</v>
      </c>
      <c r="F366">
        <v>57.7</v>
      </c>
      <c r="H366">
        <v>54</v>
      </c>
      <c r="I366">
        <v>55.6</v>
      </c>
      <c r="J366">
        <v>55.1</v>
      </c>
      <c r="L366">
        <v>57.4</v>
      </c>
      <c r="N366">
        <v>6333.848</v>
      </c>
      <c r="O366">
        <v>3.191632414415807E-3</v>
      </c>
      <c r="P366">
        <v>4.1170623423679387E-2</v>
      </c>
      <c r="Q366">
        <v>1.282777891271847E-2</v>
      </c>
      <c r="R366">
        <v>3.191632414415807E-3</v>
      </c>
      <c r="S366">
        <v>1.282777891271847E-2</v>
      </c>
      <c r="T366">
        <v>4.1170623423679387E-2</v>
      </c>
    </row>
    <row r="367" spans="1:20" x14ac:dyDescent="0.2">
      <c r="A367" s="96">
        <v>28522</v>
      </c>
      <c r="B367">
        <v>56.2</v>
      </c>
      <c r="E367">
        <v>74.400000000000006</v>
      </c>
      <c r="F367">
        <v>54.6</v>
      </c>
      <c r="H367">
        <v>54</v>
      </c>
      <c r="I367">
        <v>63.4</v>
      </c>
      <c r="J367">
        <v>52.8</v>
      </c>
      <c r="L367">
        <v>55.9</v>
      </c>
      <c r="O367">
        <v>3.191632414415807E-3</v>
      </c>
      <c r="P367">
        <v>4.1170623423679387E-2</v>
      </c>
      <c r="Q367">
        <v>1.282777891271847E-2</v>
      </c>
    </row>
    <row r="368" spans="1:20" x14ac:dyDescent="0.2">
      <c r="A368" s="96">
        <v>28550</v>
      </c>
      <c r="B368">
        <v>56.6</v>
      </c>
      <c r="E368">
        <v>72.3</v>
      </c>
      <c r="F368">
        <v>57</v>
      </c>
      <c r="H368">
        <v>44</v>
      </c>
      <c r="I368">
        <v>58.9</v>
      </c>
      <c r="J368">
        <v>52.9</v>
      </c>
      <c r="L368">
        <v>55</v>
      </c>
      <c r="O368">
        <v>3.191632414415807E-3</v>
      </c>
      <c r="P368">
        <v>4.1170623423679387E-2</v>
      </c>
      <c r="Q368">
        <v>1.282777891271847E-2</v>
      </c>
    </row>
    <row r="369" spans="1:20" x14ac:dyDescent="0.2">
      <c r="A369" s="96">
        <v>28581</v>
      </c>
      <c r="B369">
        <v>60.2</v>
      </c>
      <c r="E369">
        <v>78.7</v>
      </c>
      <c r="F369">
        <v>60.3</v>
      </c>
      <c r="H369">
        <v>52.4</v>
      </c>
      <c r="I369">
        <v>57.1</v>
      </c>
      <c r="J369">
        <v>53.8</v>
      </c>
      <c r="L369">
        <v>57.7</v>
      </c>
      <c r="N369">
        <v>6578.6049999999996</v>
      </c>
      <c r="O369">
        <v>3.8642701877278973E-2</v>
      </c>
      <c r="P369">
        <v>6.078147798838987E-2</v>
      </c>
      <c r="Q369">
        <v>0.16376340193805031</v>
      </c>
      <c r="R369">
        <v>3.8642701877278973E-2</v>
      </c>
      <c r="S369">
        <v>0.16376340193805031</v>
      </c>
      <c r="T369">
        <v>6.078147798838987E-2</v>
      </c>
    </row>
    <row r="370" spans="1:20" x14ac:dyDescent="0.2">
      <c r="A370" s="96">
        <v>28611</v>
      </c>
      <c r="B370">
        <v>63.9</v>
      </c>
      <c r="E370">
        <v>81.8</v>
      </c>
      <c r="F370">
        <v>62.3</v>
      </c>
      <c r="H370">
        <v>54.5</v>
      </c>
      <c r="I370">
        <v>57.4</v>
      </c>
      <c r="J370">
        <v>57</v>
      </c>
      <c r="L370">
        <v>60.2</v>
      </c>
      <c r="O370">
        <v>3.8642701877278973E-2</v>
      </c>
      <c r="P370">
        <v>6.078147798838987E-2</v>
      </c>
      <c r="Q370">
        <v>0.16376340193805031</v>
      </c>
    </row>
    <row r="371" spans="1:20" x14ac:dyDescent="0.2">
      <c r="A371" s="96">
        <v>28642</v>
      </c>
      <c r="B371">
        <v>63.6</v>
      </c>
      <c r="E371">
        <v>82.3</v>
      </c>
      <c r="F371">
        <v>61.7</v>
      </c>
      <c r="H371">
        <v>54.2</v>
      </c>
      <c r="I371">
        <v>61.1</v>
      </c>
      <c r="J371">
        <v>57.2</v>
      </c>
      <c r="L371">
        <v>60.5</v>
      </c>
      <c r="O371">
        <v>3.8642701877278973E-2</v>
      </c>
      <c r="P371">
        <v>6.078147798838987E-2</v>
      </c>
      <c r="Q371">
        <v>0.16376340193805031</v>
      </c>
    </row>
    <row r="372" spans="1:20" x14ac:dyDescent="0.2">
      <c r="A372" s="96">
        <v>28672</v>
      </c>
      <c r="B372">
        <v>64.7</v>
      </c>
      <c r="E372">
        <v>83</v>
      </c>
      <c r="F372">
        <v>65.099999999999994</v>
      </c>
      <c r="H372">
        <v>57.7</v>
      </c>
      <c r="I372">
        <v>59.4</v>
      </c>
      <c r="J372">
        <v>58.8</v>
      </c>
      <c r="L372">
        <v>62.2</v>
      </c>
      <c r="N372">
        <v>6644.7539999999999</v>
      </c>
      <c r="O372">
        <v>1.0055171271113E-2</v>
      </c>
      <c r="P372">
        <v>5.2457734219320623E-2</v>
      </c>
      <c r="Q372">
        <v>4.0831400694179898E-2</v>
      </c>
      <c r="R372">
        <v>1.0055171271113E-2</v>
      </c>
      <c r="S372">
        <v>4.0831400694179898E-2</v>
      </c>
      <c r="T372">
        <v>5.2457734219320623E-2</v>
      </c>
    </row>
    <row r="373" spans="1:20" x14ac:dyDescent="0.2">
      <c r="A373" s="96">
        <v>28703</v>
      </c>
      <c r="B373">
        <v>61.3</v>
      </c>
      <c r="E373">
        <v>85.4</v>
      </c>
      <c r="F373">
        <v>64.900000000000006</v>
      </c>
      <c r="H373">
        <v>55.4</v>
      </c>
      <c r="I373">
        <v>60.6</v>
      </c>
      <c r="J373">
        <v>55.3</v>
      </c>
      <c r="L373">
        <v>60.3</v>
      </c>
      <c r="O373">
        <v>1.0055171271113E-2</v>
      </c>
      <c r="P373">
        <v>5.2457734219320623E-2</v>
      </c>
      <c r="Q373">
        <v>4.0831400694179898E-2</v>
      </c>
    </row>
    <row r="374" spans="1:20" x14ac:dyDescent="0.2">
      <c r="A374" s="96">
        <v>28734</v>
      </c>
      <c r="B374">
        <v>61.3</v>
      </c>
      <c r="E374">
        <v>86.8</v>
      </c>
      <c r="F374">
        <v>65</v>
      </c>
      <c r="H374">
        <v>54.5</v>
      </c>
      <c r="I374">
        <v>60</v>
      </c>
      <c r="J374">
        <v>57.2</v>
      </c>
      <c r="L374">
        <v>60.5</v>
      </c>
      <c r="O374">
        <v>1.0055171271113E-2</v>
      </c>
      <c r="P374">
        <v>5.2457734219320623E-2</v>
      </c>
      <c r="Q374">
        <v>4.0831400694179898E-2</v>
      </c>
    </row>
    <row r="375" spans="1:20" x14ac:dyDescent="0.2">
      <c r="A375" s="96">
        <v>28764</v>
      </c>
      <c r="B375">
        <v>58.8</v>
      </c>
      <c r="E375">
        <v>86.8</v>
      </c>
      <c r="F375">
        <v>62</v>
      </c>
      <c r="H375">
        <v>56.1</v>
      </c>
      <c r="I375">
        <v>64.7</v>
      </c>
      <c r="J375">
        <v>57.9</v>
      </c>
      <c r="L375">
        <v>60.1</v>
      </c>
      <c r="N375">
        <v>6734.0690000000004</v>
      </c>
      <c r="O375">
        <v>1.344143063836532E-2</v>
      </c>
      <c r="P375">
        <v>6.6580958826500586E-2</v>
      </c>
      <c r="Q375">
        <v>5.4859501505211572E-2</v>
      </c>
      <c r="R375">
        <v>1.344143063836532E-2</v>
      </c>
      <c r="S375">
        <v>5.4859501505211572E-2</v>
      </c>
      <c r="T375">
        <v>6.6580958826500586E-2</v>
      </c>
    </row>
    <row r="376" spans="1:20" x14ac:dyDescent="0.2">
      <c r="A376" s="96">
        <v>28795</v>
      </c>
      <c r="B376">
        <v>61.9</v>
      </c>
      <c r="E376">
        <v>84.1</v>
      </c>
      <c r="F376">
        <v>61.3</v>
      </c>
      <c r="H376">
        <v>56.7</v>
      </c>
      <c r="I376">
        <v>64.5</v>
      </c>
      <c r="J376">
        <v>60.4</v>
      </c>
      <c r="L376">
        <v>61.3</v>
      </c>
      <c r="O376">
        <v>1.344143063836532E-2</v>
      </c>
      <c r="P376">
        <v>6.6580958826500586E-2</v>
      </c>
      <c r="Q376">
        <v>5.4859501505211572E-2</v>
      </c>
    </row>
    <row r="377" spans="1:20" x14ac:dyDescent="0.2">
      <c r="A377" s="96">
        <v>28825</v>
      </c>
      <c r="B377">
        <v>59.9</v>
      </c>
      <c r="E377">
        <v>84.5</v>
      </c>
      <c r="F377">
        <v>60.4</v>
      </c>
      <c r="H377">
        <v>53.9</v>
      </c>
      <c r="I377">
        <v>63.5</v>
      </c>
      <c r="J377">
        <v>56.9</v>
      </c>
      <c r="L377">
        <v>59.4</v>
      </c>
      <c r="O377">
        <v>1.344143063836532E-2</v>
      </c>
      <c r="P377">
        <v>6.6580958826500586E-2</v>
      </c>
      <c r="Q377">
        <v>5.4859501505211572E-2</v>
      </c>
    </row>
    <row r="378" spans="1:20" x14ac:dyDescent="0.2">
      <c r="A378" s="96">
        <v>28856</v>
      </c>
      <c r="B378">
        <v>57.3</v>
      </c>
      <c r="E378">
        <v>85.8</v>
      </c>
      <c r="F378">
        <v>58.8</v>
      </c>
      <c r="H378">
        <v>52.3</v>
      </c>
      <c r="I378">
        <v>66.400000000000006</v>
      </c>
      <c r="J378">
        <v>57.3</v>
      </c>
      <c r="L378">
        <v>58.5</v>
      </c>
      <c r="N378">
        <v>6746.1760000000004</v>
      </c>
      <c r="O378">
        <v>1.797872875968448E-3</v>
      </c>
      <c r="P378">
        <v>6.509913089167918E-2</v>
      </c>
      <c r="Q378">
        <v>7.2109088409857414E-3</v>
      </c>
      <c r="R378">
        <v>1.797872875968448E-3</v>
      </c>
      <c r="S378">
        <v>7.2109088409857414E-3</v>
      </c>
      <c r="T378">
        <v>6.509913089167918E-2</v>
      </c>
    </row>
    <row r="379" spans="1:20" x14ac:dyDescent="0.2">
      <c r="A379" s="96">
        <v>28887</v>
      </c>
      <c r="B379">
        <v>58.6</v>
      </c>
      <c r="E379">
        <v>86.5</v>
      </c>
      <c r="F379">
        <v>59</v>
      </c>
      <c r="H379">
        <v>51.4</v>
      </c>
      <c r="I379">
        <v>64</v>
      </c>
      <c r="J379">
        <v>55.6</v>
      </c>
      <c r="L379">
        <v>58.2</v>
      </c>
      <c r="O379">
        <v>1.797872875968448E-3</v>
      </c>
      <c r="P379">
        <v>6.509913089167918E-2</v>
      </c>
      <c r="Q379">
        <v>7.2109088409857414E-3</v>
      </c>
    </row>
    <row r="380" spans="1:20" x14ac:dyDescent="0.2">
      <c r="A380" s="96">
        <v>28915</v>
      </c>
      <c r="B380">
        <v>56.7</v>
      </c>
      <c r="E380">
        <v>87.7</v>
      </c>
      <c r="F380">
        <v>57.4</v>
      </c>
      <c r="H380">
        <v>54.1</v>
      </c>
      <c r="I380">
        <v>66.7</v>
      </c>
      <c r="J380">
        <v>54.8</v>
      </c>
      <c r="L380">
        <v>57.7</v>
      </c>
      <c r="O380">
        <v>1.797872875968448E-3</v>
      </c>
      <c r="P380">
        <v>6.509913089167918E-2</v>
      </c>
      <c r="Q380">
        <v>7.2109088409857414E-3</v>
      </c>
    </row>
    <row r="381" spans="1:20" x14ac:dyDescent="0.2">
      <c r="A381" s="96">
        <v>28946</v>
      </c>
      <c r="B381">
        <v>55.1</v>
      </c>
      <c r="E381">
        <v>86.3</v>
      </c>
      <c r="F381">
        <v>55.5</v>
      </c>
      <c r="H381">
        <v>50.9</v>
      </c>
      <c r="I381">
        <v>75.599999999999994</v>
      </c>
      <c r="J381">
        <v>46.9</v>
      </c>
      <c r="L381">
        <v>56.2</v>
      </c>
      <c r="N381">
        <v>6753.3890000000001</v>
      </c>
      <c r="O381">
        <v>1.069198313236971E-3</v>
      </c>
      <c r="P381">
        <v>2.6568550627374739E-2</v>
      </c>
      <c r="Q381">
        <v>4.2836572536188999E-3</v>
      </c>
      <c r="R381">
        <v>1.069198313236971E-3</v>
      </c>
      <c r="S381">
        <v>4.2836572536188999E-3</v>
      </c>
      <c r="T381">
        <v>2.6568550627374739E-2</v>
      </c>
    </row>
    <row r="382" spans="1:20" x14ac:dyDescent="0.2">
      <c r="A382" s="96">
        <v>28976</v>
      </c>
      <c r="B382">
        <v>52.1</v>
      </c>
      <c r="E382">
        <v>86.9</v>
      </c>
      <c r="F382">
        <v>52.1</v>
      </c>
      <c r="H382">
        <v>53.3</v>
      </c>
      <c r="I382">
        <v>63.7</v>
      </c>
      <c r="J382">
        <v>54.5</v>
      </c>
      <c r="L382">
        <v>54.4</v>
      </c>
      <c r="O382">
        <v>1.069198313236971E-3</v>
      </c>
      <c r="P382">
        <v>2.6568550627374739E-2</v>
      </c>
      <c r="Q382">
        <v>4.2836572536188999E-3</v>
      </c>
    </row>
    <row r="383" spans="1:20" x14ac:dyDescent="0.2">
      <c r="A383" s="96">
        <v>29007</v>
      </c>
      <c r="B383">
        <v>49.4</v>
      </c>
      <c r="E383">
        <v>88.7</v>
      </c>
      <c r="F383">
        <v>50.2</v>
      </c>
      <c r="H383">
        <v>53.8</v>
      </c>
      <c r="I383">
        <v>61.4</v>
      </c>
      <c r="J383">
        <v>53.8</v>
      </c>
      <c r="L383">
        <v>52.7</v>
      </c>
      <c r="O383">
        <v>1.069198313236971E-3</v>
      </c>
      <c r="P383">
        <v>2.6568550627374739E-2</v>
      </c>
      <c r="Q383">
        <v>4.2836572536188999E-3</v>
      </c>
    </row>
    <row r="384" spans="1:20" x14ac:dyDescent="0.2">
      <c r="A384" s="96">
        <v>29037</v>
      </c>
      <c r="B384">
        <v>49.8</v>
      </c>
      <c r="E384">
        <v>93.1</v>
      </c>
      <c r="F384">
        <v>49.4</v>
      </c>
      <c r="H384">
        <v>53.6</v>
      </c>
      <c r="I384">
        <v>57.4</v>
      </c>
      <c r="J384">
        <v>50.2</v>
      </c>
      <c r="L384">
        <v>51.3</v>
      </c>
      <c r="N384">
        <v>6803.558</v>
      </c>
      <c r="O384">
        <v>7.4287146794002048E-3</v>
      </c>
      <c r="P384">
        <v>2.3899154129708951E-2</v>
      </c>
      <c r="Q384">
        <v>3.0047616412103961E-2</v>
      </c>
      <c r="R384">
        <v>7.4287146794002048E-3</v>
      </c>
      <c r="S384">
        <v>3.0047616412103961E-2</v>
      </c>
      <c r="T384">
        <v>2.3899154129708951E-2</v>
      </c>
    </row>
    <row r="385" spans="1:20" x14ac:dyDescent="0.2">
      <c r="A385" s="96">
        <v>29068</v>
      </c>
      <c r="B385">
        <v>46.9</v>
      </c>
      <c r="E385">
        <v>85.6</v>
      </c>
      <c r="F385">
        <v>49</v>
      </c>
      <c r="H385">
        <v>51.6</v>
      </c>
      <c r="I385">
        <v>52.9</v>
      </c>
      <c r="J385">
        <v>50.5</v>
      </c>
      <c r="L385">
        <v>49.5</v>
      </c>
      <c r="O385">
        <v>7.4287146794002048E-3</v>
      </c>
      <c r="P385">
        <v>2.3899154129708951E-2</v>
      </c>
      <c r="Q385">
        <v>3.0047616412103961E-2</v>
      </c>
    </row>
    <row r="386" spans="1:20" x14ac:dyDescent="0.2">
      <c r="A386" s="96">
        <v>29099</v>
      </c>
      <c r="B386">
        <v>48.7</v>
      </c>
      <c r="E386">
        <v>85</v>
      </c>
      <c r="F386">
        <v>48.3</v>
      </c>
      <c r="H386">
        <v>52.3</v>
      </c>
      <c r="I386">
        <v>50.7</v>
      </c>
      <c r="J386">
        <v>50.3</v>
      </c>
      <c r="L386">
        <v>49.6</v>
      </c>
      <c r="O386">
        <v>7.4287146794002048E-3</v>
      </c>
      <c r="P386">
        <v>2.3899154129708951E-2</v>
      </c>
      <c r="Q386">
        <v>3.0047616412103961E-2</v>
      </c>
    </row>
    <row r="387" spans="1:20" x14ac:dyDescent="0.2">
      <c r="A387" s="96">
        <v>29129</v>
      </c>
      <c r="B387">
        <v>47.3</v>
      </c>
      <c r="E387">
        <v>85.6</v>
      </c>
      <c r="F387">
        <v>49</v>
      </c>
      <c r="H387">
        <v>46</v>
      </c>
      <c r="I387">
        <v>46.9</v>
      </c>
      <c r="J387">
        <v>54.6</v>
      </c>
      <c r="L387">
        <v>49</v>
      </c>
      <c r="N387">
        <v>6820.5720000000001</v>
      </c>
      <c r="O387">
        <v>2.500750342688359E-3</v>
      </c>
      <c r="P387">
        <v>1.2845576723374779E-2</v>
      </c>
      <c r="Q387">
        <v>1.0040586479814319E-2</v>
      </c>
      <c r="R387">
        <v>2.500750342688359E-3</v>
      </c>
      <c r="S387">
        <v>1.0040586479814319E-2</v>
      </c>
      <c r="T387">
        <v>1.2845576723374779E-2</v>
      </c>
    </row>
    <row r="388" spans="1:20" x14ac:dyDescent="0.2">
      <c r="A388" s="96">
        <v>29160</v>
      </c>
      <c r="B388">
        <v>46.5</v>
      </c>
      <c r="E388">
        <v>89.2</v>
      </c>
      <c r="F388">
        <v>52.6</v>
      </c>
      <c r="H388">
        <v>44.3</v>
      </c>
      <c r="I388">
        <v>46.8</v>
      </c>
      <c r="J388">
        <v>47.3</v>
      </c>
      <c r="L388">
        <v>48</v>
      </c>
      <c r="O388">
        <v>2.500750342688359E-3</v>
      </c>
      <c r="P388">
        <v>1.2845576723374779E-2</v>
      </c>
      <c r="Q388">
        <v>1.0040586479814319E-2</v>
      </c>
    </row>
    <row r="389" spans="1:20" x14ac:dyDescent="0.2">
      <c r="A389" s="96">
        <v>29190</v>
      </c>
      <c r="B389">
        <v>44.3</v>
      </c>
      <c r="E389">
        <v>84.4</v>
      </c>
      <c r="F389">
        <v>48.2</v>
      </c>
      <c r="H389">
        <v>43.5</v>
      </c>
      <c r="I389">
        <v>42.2</v>
      </c>
      <c r="J389">
        <v>44.1</v>
      </c>
      <c r="L389">
        <v>44.8</v>
      </c>
      <c r="O389">
        <v>2.500750342688359E-3</v>
      </c>
      <c r="P389">
        <v>1.2845576723374779E-2</v>
      </c>
      <c r="Q389">
        <v>1.0040586479814319E-2</v>
      </c>
    </row>
    <row r="390" spans="1:20" x14ac:dyDescent="0.2">
      <c r="A390" s="96">
        <v>29221</v>
      </c>
      <c r="B390">
        <v>47.1</v>
      </c>
      <c r="E390">
        <v>83</v>
      </c>
      <c r="F390">
        <v>48.4</v>
      </c>
      <c r="H390">
        <v>44.5</v>
      </c>
      <c r="I390">
        <v>42.1</v>
      </c>
      <c r="J390">
        <v>46.2</v>
      </c>
      <c r="L390">
        <v>46.2</v>
      </c>
      <c r="N390">
        <v>6842.0240000000003</v>
      </c>
      <c r="O390">
        <v>3.1451907552622021E-3</v>
      </c>
      <c r="P390">
        <v>1.420775265869138E-2</v>
      </c>
      <c r="Q390">
        <v>1.264024091996396E-2</v>
      </c>
      <c r="R390">
        <v>3.1451907552622021E-3</v>
      </c>
      <c r="S390">
        <v>1.264024091996396E-2</v>
      </c>
      <c r="T390">
        <v>1.420775265869138E-2</v>
      </c>
    </row>
    <row r="391" spans="1:20" x14ac:dyDescent="0.2">
      <c r="A391" s="96">
        <v>29252</v>
      </c>
      <c r="B391">
        <v>51.6</v>
      </c>
      <c r="E391">
        <v>84.5</v>
      </c>
      <c r="F391">
        <v>53.1</v>
      </c>
      <c r="H391">
        <v>46.5</v>
      </c>
      <c r="I391">
        <v>46</v>
      </c>
      <c r="J391">
        <v>49.7</v>
      </c>
      <c r="L391">
        <v>50.2</v>
      </c>
      <c r="O391">
        <v>3.1451907552622021E-3</v>
      </c>
      <c r="P391">
        <v>1.420775265869138E-2</v>
      </c>
      <c r="Q391">
        <v>1.264024091996396E-2</v>
      </c>
    </row>
    <row r="392" spans="1:20" x14ac:dyDescent="0.2">
      <c r="A392" s="96">
        <v>29281</v>
      </c>
      <c r="B392">
        <v>43.8</v>
      </c>
      <c r="E392">
        <v>84</v>
      </c>
      <c r="F392">
        <v>46.7</v>
      </c>
      <c r="H392">
        <v>43</v>
      </c>
      <c r="I392">
        <v>39.1</v>
      </c>
      <c r="J392">
        <v>43.2</v>
      </c>
      <c r="L392">
        <v>43.6</v>
      </c>
      <c r="O392">
        <v>3.1451907552622021E-3</v>
      </c>
      <c r="P392">
        <v>1.420775265869138E-2</v>
      </c>
      <c r="Q392">
        <v>1.264024091996396E-2</v>
      </c>
    </row>
    <row r="393" spans="1:20" x14ac:dyDescent="0.2">
      <c r="A393" s="96">
        <v>29312</v>
      </c>
      <c r="B393">
        <v>32</v>
      </c>
      <c r="E393">
        <v>77.5</v>
      </c>
      <c r="F393">
        <v>37.9</v>
      </c>
      <c r="H393">
        <v>45.3</v>
      </c>
      <c r="I393">
        <v>36.9</v>
      </c>
      <c r="J393">
        <v>41.2</v>
      </c>
      <c r="L393">
        <v>37.4</v>
      </c>
      <c r="N393">
        <v>6701.0460000000003</v>
      </c>
      <c r="O393">
        <v>-2.0604721643770911E-2</v>
      </c>
      <c r="P393">
        <v>-7.7506271295789192E-3</v>
      </c>
      <c r="Q393">
        <v>-7.9906370318043152E-2</v>
      </c>
      <c r="R393">
        <v>-2.0604721643770911E-2</v>
      </c>
      <c r="S393">
        <v>-7.9906370318043152E-2</v>
      </c>
      <c r="T393">
        <v>-7.7506271295789192E-3</v>
      </c>
    </row>
    <row r="394" spans="1:20" x14ac:dyDescent="0.2">
      <c r="A394" s="96">
        <v>29342</v>
      </c>
      <c r="B394">
        <v>25.6</v>
      </c>
      <c r="E394">
        <v>70.8</v>
      </c>
      <c r="F394">
        <v>28.1</v>
      </c>
      <c r="H394">
        <v>33.299999999999997</v>
      </c>
      <c r="I394">
        <v>29.8</v>
      </c>
      <c r="J394">
        <v>34.299999999999997</v>
      </c>
      <c r="L394">
        <v>29.4</v>
      </c>
      <c r="O394">
        <v>-2.0604721643770911E-2</v>
      </c>
      <c r="P394">
        <v>-7.7506271295789192E-3</v>
      </c>
      <c r="Q394">
        <v>-7.9906370318043152E-2</v>
      </c>
    </row>
    <row r="395" spans="1:20" x14ac:dyDescent="0.2">
      <c r="A395" s="96">
        <v>29373</v>
      </c>
      <c r="B395">
        <v>24.2</v>
      </c>
      <c r="E395">
        <v>63.4</v>
      </c>
      <c r="F395">
        <v>31.5</v>
      </c>
      <c r="H395">
        <v>37.299999999999997</v>
      </c>
      <c r="I395">
        <v>32.4</v>
      </c>
      <c r="J395">
        <v>32.799999999999997</v>
      </c>
      <c r="L395">
        <v>30.3</v>
      </c>
      <c r="O395">
        <v>-2.0604721643770911E-2</v>
      </c>
      <c r="P395">
        <v>-7.7506271295789192E-3</v>
      </c>
      <c r="Q395">
        <v>-7.9906370318043152E-2</v>
      </c>
    </row>
    <row r="396" spans="1:20" x14ac:dyDescent="0.2">
      <c r="A396" s="96">
        <v>29403</v>
      </c>
      <c r="B396">
        <v>36.1</v>
      </c>
      <c r="E396">
        <v>59.3</v>
      </c>
      <c r="F396">
        <v>35.1</v>
      </c>
      <c r="H396">
        <v>29.5</v>
      </c>
      <c r="I396">
        <v>36.299999999999997</v>
      </c>
      <c r="J396">
        <v>35</v>
      </c>
      <c r="L396">
        <v>35</v>
      </c>
      <c r="N396">
        <v>6693.0820000000003</v>
      </c>
      <c r="O396">
        <v>-1.188471173007907E-3</v>
      </c>
      <c r="P396">
        <v>-1.6237974306972859E-2</v>
      </c>
      <c r="Q396">
        <v>-4.745416622351839E-3</v>
      </c>
      <c r="R396">
        <v>-1.188471173007907E-3</v>
      </c>
      <c r="S396">
        <v>-4.745416622351839E-3</v>
      </c>
      <c r="T396">
        <v>-1.6237974306972859E-2</v>
      </c>
    </row>
    <row r="397" spans="1:20" x14ac:dyDescent="0.2">
      <c r="A397" s="96">
        <v>29434</v>
      </c>
      <c r="B397">
        <v>54.1</v>
      </c>
      <c r="E397">
        <v>67</v>
      </c>
      <c r="F397">
        <v>46.9</v>
      </c>
      <c r="H397">
        <v>37.6</v>
      </c>
      <c r="I397">
        <v>40.1</v>
      </c>
      <c r="J397">
        <v>38.700000000000003</v>
      </c>
      <c r="L397">
        <v>45.5</v>
      </c>
      <c r="O397">
        <v>-1.188471173007907E-3</v>
      </c>
      <c r="P397">
        <v>-1.6237974306972859E-2</v>
      </c>
      <c r="Q397">
        <v>-4.745416622351839E-3</v>
      </c>
    </row>
    <row r="398" spans="1:20" x14ac:dyDescent="0.2">
      <c r="A398" s="96">
        <v>29465</v>
      </c>
      <c r="B398">
        <v>53.9</v>
      </c>
      <c r="E398">
        <v>68</v>
      </c>
      <c r="F398">
        <v>55.1</v>
      </c>
      <c r="H398">
        <v>45.3</v>
      </c>
      <c r="I398">
        <v>41.2</v>
      </c>
      <c r="J398">
        <v>47</v>
      </c>
      <c r="L398">
        <v>50.1</v>
      </c>
      <c r="O398">
        <v>-1.188471173007907E-3</v>
      </c>
      <c r="P398">
        <v>-1.6237974306972859E-2</v>
      </c>
      <c r="Q398">
        <v>-4.745416622351839E-3</v>
      </c>
    </row>
    <row r="399" spans="1:20" x14ac:dyDescent="0.2">
      <c r="A399" s="96">
        <v>29495</v>
      </c>
      <c r="B399">
        <v>63.7</v>
      </c>
      <c r="E399">
        <v>75.2</v>
      </c>
      <c r="F399">
        <v>60.7</v>
      </c>
      <c r="H399">
        <v>43.9</v>
      </c>
      <c r="I399">
        <v>46.5</v>
      </c>
      <c r="J399">
        <v>49.4</v>
      </c>
      <c r="L399">
        <v>55.5</v>
      </c>
      <c r="N399">
        <v>6817.9030000000002</v>
      </c>
      <c r="O399">
        <v>1.8649256052742209E-2</v>
      </c>
      <c r="P399">
        <v>-3.9131615354252831E-4</v>
      </c>
      <c r="Q399">
        <v>7.6709858133567232E-2</v>
      </c>
      <c r="R399">
        <v>1.8649256052742209E-2</v>
      </c>
      <c r="S399">
        <v>7.6709858133567232E-2</v>
      </c>
      <c r="T399">
        <v>-3.9131615354252831E-4</v>
      </c>
    </row>
    <row r="400" spans="1:20" x14ac:dyDescent="0.2">
      <c r="A400" s="96">
        <v>29526</v>
      </c>
      <c r="B400">
        <v>65.3</v>
      </c>
      <c r="E400">
        <v>76.7</v>
      </c>
      <c r="F400">
        <v>66.8</v>
      </c>
      <c r="H400">
        <v>42.2</v>
      </c>
      <c r="I400">
        <v>46.8</v>
      </c>
      <c r="J400">
        <v>53.3</v>
      </c>
      <c r="L400">
        <v>58.2</v>
      </c>
      <c r="O400">
        <v>1.8649256052742209E-2</v>
      </c>
      <c r="P400">
        <v>-3.9131615354252831E-4</v>
      </c>
      <c r="Q400">
        <v>7.6709858133567232E-2</v>
      </c>
    </row>
    <row r="401" spans="1:20" x14ac:dyDescent="0.2">
      <c r="A401" s="96">
        <v>29556</v>
      </c>
      <c r="B401">
        <v>51.2</v>
      </c>
      <c r="E401">
        <v>74.599999999999994</v>
      </c>
      <c r="F401">
        <v>57.2</v>
      </c>
      <c r="H401">
        <v>51.4</v>
      </c>
      <c r="I401">
        <v>50.1</v>
      </c>
      <c r="J401">
        <v>53.2</v>
      </c>
      <c r="L401">
        <v>53</v>
      </c>
      <c r="O401">
        <v>1.8649256052742209E-2</v>
      </c>
      <c r="P401">
        <v>-3.9131615354252831E-4</v>
      </c>
      <c r="Q401">
        <v>7.6709858133567232E-2</v>
      </c>
    </row>
    <row r="402" spans="1:20" x14ac:dyDescent="0.2">
      <c r="A402" s="96">
        <v>29587</v>
      </c>
      <c r="B402">
        <v>48.7</v>
      </c>
      <c r="E402">
        <v>76.3</v>
      </c>
      <c r="F402">
        <v>51.8</v>
      </c>
      <c r="H402">
        <v>44.6</v>
      </c>
      <c r="I402">
        <v>49.7</v>
      </c>
      <c r="J402">
        <v>48.7</v>
      </c>
      <c r="L402">
        <v>49.2</v>
      </c>
      <c r="N402">
        <v>6951.4949999999999</v>
      </c>
      <c r="O402">
        <v>1.959429460935417E-2</v>
      </c>
      <c r="P402">
        <v>1.5999797720674402E-2</v>
      </c>
      <c r="Q402">
        <v>8.0711035982251378E-2</v>
      </c>
      <c r="R402">
        <v>1.959429460935417E-2</v>
      </c>
      <c r="S402">
        <v>8.0711035982251378E-2</v>
      </c>
      <c r="T402">
        <v>1.5999797720674402E-2</v>
      </c>
    </row>
    <row r="403" spans="1:20" x14ac:dyDescent="0.2">
      <c r="A403" s="96">
        <v>29618</v>
      </c>
      <c r="B403">
        <v>51.1</v>
      </c>
      <c r="E403">
        <v>70.900000000000006</v>
      </c>
      <c r="F403">
        <v>50.9</v>
      </c>
      <c r="H403">
        <v>42.1</v>
      </c>
      <c r="I403">
        <v>48.5</v>
      </c>
      <c r="J403">
        <v>46.3</v>
      </c>
      <c r="L403">
        <v>48.8</v>
      </c>
      <c r="O403">
        <v>1.959429460935417E-2</v>
      </c>
      <c r="P403">
        <v>1.5999797720674402E-2</v>
      </c>
      <c r="Q403">
        <v>8.0711035982251378E-2</v>
      </c>
    </row>
    <row r="404" spans="1:20" x14ac:dyDescent="0.2">
      <c r="A404" s="96">
        <v>29646</v>
      </c>
      <c r="B404">
        <v>50.2</v>
      </c>
      <c r="E404">
        <v>72.599999999999994</v>
      </c>
      <c r="F404">
        <v>52.8</v>
      </c>
      <c r="H404">
        <v>44.7</v>
      </c>
      <c r="I404">
        <v>48.7</v>
      </c>
      <c r="J404">
        <v>48.1</v>
      </c>
      <c r="L404">
        <v>49.6</v>
      </c>
      <c r="O404">
        <v>1.959429460935417E-2</v>
      </c>
      <c r="P404">
        <v>1.5999797720674402E-2</v>
      </c>
      <c r="Q404">
        <v>8.0711035982251378E-2</v>
      </c>
    </row>
    <row r="405" spans="1:20" x14ac:dyDescent="0.2">
      <c r="A405" s="96">
        <v>29677</v>
      </c>
      <c r="B405">
        <v>53.1</v>
      </c>
      <c r="E405">
        <v>70.2</v>
      </c>
      <c r="F405">
        <v>55</v>
      </c>
      <c r="H405">
        <v>44.4</v>
      </c>
      <c r="I405">
        <v>51.2</v>
      </c>
      <c r="J405">
        <v>49.2</v>
      </c>
      <c r="L405">
        <v>51.6</v>
      </c>
      <c r="N405">
        <v>6899.98</v>
      </c>
      <c r="O405">
        <v>-7.4106361293506404E-3</v>
      </c>
      <c r="P405">
        <v>2.968700707322398E-2</v>
      </c>
      <c r="Q405">
        <v>-2.931466422968176E-2</v>
      </c>
      <c r="R405">
        <v>-7.4106361293506404E-3</v>
      </c>
      <c r="S405">
        <v>-2.931466422968176E-2</v>
      </c>
      <c r="T405">
        <v>2.968700707322398E-2</v>
      </c>
    </row>
    <row r="406" spans="1:20" x14ac:dyDescent="0.2">
      <c r="A406" s="96">
        <v>29707</v>
      </c>
      <c r="B406">
        <v>55.7</v>
      </c>
      <c r="E406">
        <v>66.2</v>
      </c>
      <c r="F406">
        <v>59</v>
      </c>
      <c r="H406">
        <v>48.7</v>
      </c>
      <c r="I406">
        <v>50.2</v>
      </c>
      <c r="J406">
        <v>48.3</v>
      </c>
      <c r="L406">
        <v>53.5</v>
      </c>
      <c r="O406">
        <v>-7.4106361293506404E-3</v>
      </c>
      <c r="P406">
        <v>2.968700707322398E-2</v>
      </c>
      <c r="Q406">
        <v>-2.931466422968176E-2</v>
      </c>
    </row>
    <row r="407" spans="1:20" x14ac:dyDescent="0.2">
      <c r="A407" s="96">
        <v>29738</v>
      </c>
      <c r="B407">
        <v>51</v>
      </c>
      <c r="E407">
        <v>70.8</v>
      </c>
      <c r="F407">
        <v>53.9</v>
      </c>
      <c r="H407">
        <v>49.4</v>
      </c>
      <c r="I407">
        <v>47.9</v>
      </c>
      <c r="J407">
        <v>48.8</v>
      </c>
      <c r="L407">
        <v>50.7</v>
      </c>
      <c r="O407">
        <v>-7.4106361293506404E-3</v>
      </c>
      <c r="P407">
        <v>2.968700707322398E-2</v>
      </c>
      <c r="Q407">
        <v>-2.931466422968176E-2</v>
      </c>
    </row>
    <row r="408" spans="1:20" x14ac:dyDescent="0.2">
      <c r="A408" s="96">
        <v>29768</v>
      </c>
      <c r="B408">
        <v>47.6</v>
      </c>
      <c r="E408">
        <v>66.900000000000006</v>
      </c>
      <c r="F408">
        <v>47.6</v>
      </c>
      <c r="H408">
        <v>44.4</v>
      </c>
      <c r="I408">
        <v>44.9</v>
      </c>
      <c r="J408">
        <v>46.6</v>
      </c>
      <c r="L408">
        <v>46.7</v>
      </c>
      <c r="N408">
        <v>6982.6090000000004</v>
      </c>
      <c r="O408">
        <v>1.1975252102180129E-2</v>
      </c>
      <c r="P408">
        <v>4.3257650212562768E-2</v>
      </c>
      <c r="Q408">
        <v>4.8768338275421819E-2</v>
      </c>
      <c r="R408">
        <v>1.1975252102180129E-2</v>
      </c>
      <c r="S408">
        <v>4.8768338275421819E-2</v>
      </c>
      <c r="T408">
        <v>4.3257650212562768E-2</v>
      </c>
    </row>
    <row r="409" spans="1:20" x14ac:dyDescent="0.2">
      <c r="A409" s="96">
        <v>29799</v>
      </c>
      <c r="B409">
        <v>47.2</v>
      </c>
      <c r="E409">
        <v>65.599999999999994</v>
      </c>
      <c r="F409">
        <v>49.5</v>
      </c>
      <c r="H409">
        <v>47.3</v>
      </c>
      <c r="I409">
        <v>49.6</v>
      </c>
      <c r="J409">
        <v>47.8</v>
      </c>
      <c r="L409">
        <v>48.3</v>
      </c>
      <c r="O409">
        <v>1.1975252102180129E-2</v>
      </c>
      <c r="P409">
        <v>4.3257650212562768E-2</v>
      </c>
      <c r="Q409">
        <v>4.8768338275421819E-2</v>
      </c>
    </row>
    <row r="410" spans="1:20" x14ac:dyDescent="0.2">
      <c r="A410" s="96">
        <v>29830</v>
      </c>
      <c r="B410">
        <v>42.2</v>
      </c>
      <c r="E410">
        <v>65.8</v>
      </c>
      <c r="F410">
        <v>43.8</v>
      </c>
      <c r="H410">
        <v>41.9</v>
      </c>
      <c r="I410">
        <v>45.9</v>
      </c>
      <c r="J410">
        <v>39.200000000000003</v>
      </c>
      <c r="L410">
        <v>42.5</v>
      </c>
      <c r="O410">
        <v>1.1975252102180129E-2</v>
      </c>
      <c r="P410">
        <v>4.3257650212562768E-2</v>
      </c>
      <c r="Q410">
        <v>4.8768338275421819E-2</v>
      </c>
    </row>
    <row r="411" spans="1:20" x14ac:dyDescent="0.2">
      <c r="A411" s="96">
        <v>29860</v>
      </c>
      <c r="B411">
        <v>40.200000000000003</v>
      </c>
      <c r="E411">
        <v>57.5</v>
      </c>
      <c r="F411">
        <v>39.4</v>
      </c>
      <c r="H411">
        <v>48.9</v>
      </c>
      <c r="I411">
        <v>37.700000000000003</v>
      </c>
      <c r="J411">
        <v>37.9</v>
      </c>
      <c r="L411">
        <v>40</v>
      </c>
      <c r="N411">
        <v>6906.5290000000005</v>
      </c>
      <c r="O411">
        <v>-1.0895640870053E-2</v>
      </c>
      <c r="P411">
        <v>1.2999011572913281E-2</v>
      </c>
      <c r="Q411">
        <v>-4.2875433350734633E-2</v>
      </c>
      <c r="R411">
        <v>-1.0895640870053E-2</v>
      </c>
      <c r="S411">
        <v>-4.2875433350734633E-2</v>
      </c>
      <c r="T411">
        <v>1.2999011572913281E-2</v>
      </c>
    </row>
    <row r="412" spans="1:20" x14ac:dyDescent="0.2">
      <c r="A412" s="96">
        <v>29891</v>
      </c>
      <c r="B412">
        <v>32.799999999999997</v>
      </c>
      <c r="E412">
        <v>58.4</v>
      </c>
      <c r="F412">
        <v>36.1</v>
      </c>
      <c r="H412">
        <v>42.3</v>
      </c>
      <c r="I412">
        <v>40.5</v>
      </c>
      <c r="J412">
        <v>34.799999999999997</v>
      </c>
      <c r="L412">
        <v>36.1</v>
      </c>
      <c r="O412">
        <v>-1.0895640870053E-2</v>
      </c>
      <c r="P412">
        <v>1.2999011572913281E-2</v>
      </c>
      <c r="Q412">
        <v>-4.2875433350734633E-2</v>
      </c>
    </row>
    <row r="413" spans="1:20" x14ac:dyDescent="0.2">
      <c r="A413" s="96">
        <v>29921</v>
      </c>
      <c r="B413">
        <v>39.1</v>
      </c>
      <c r="E413">
        <v>54.7</v>
      </c>
      <c r="F413">
        <v>37.299999999999997</v>
      </c>
      <c r="H413">
        <v>37.200000000000003</v>
      </c>
      <c r="I413">
        <v>41.2</v>
      </c>
      <c r="J413">
        <v>34</v>
      </c>
      <c r="L413">
        <v>37.799999999999997</v>
      </c>
      <c r="O413">
        <v>-1.0895640870053E-2</v>
      </c>
      <c r="P413">
        <v>1.2999011572913281E-2</v>
      </c>
      <c r="Q413">
        <v>-4.2875433350734633E-2</v>
      </c>
    </row>
    <row r="414" spans="1:20" x14ac:dyDescent="0.2">
      <c r="A414" s="96">
        <v>29952</v>
      </c>
      <c r="B414">
        <v>39.9</v>
      </c>
      <c r="E414">
        <v>48.8</v>
      </c>
      <c r="F414">
        <v>39</v>
      </c>
      <c r="H414">
        <v>35.799999999999997</v>
      </c>
      <c r="I414">
        <v>40.1</v>
      </c>
      <c r="J414">
        <v>34.5</v>
      </c>
      <c r="L414">
        <v>38.200000000000003</v>
      </c>
      <c r="N414">
        <v>6799.2330000000002</v>
      </c>
      <c r="O414">
        <v>-1.5535444794338851E-2</v>
      </c>
      <c r="P414">
        <v>-2.1903489824850589E-2</v>
      </c>
      <c r="Q414">
        <v>-6.0708618578961808E-2</v>
      </c>
      <c r="R414">
        <v>-1.5535444794338851E-2</v>
      </c>
      <c r="S414">
        <v>-6.0708618578961808E-2</v>
      </c>
      <c r="T414">
        <v>-2.1903489824850589E-2</v>
      </c>
    </row>
    <row r="415" spans="1:20" x14ac:dyDescent="0.2">
      <c r="A415" s="96">
        <v>29983</v>
      </c>
      <c r="B415">
        <v>38.6</v>
      </c>
      <c r="E415">
        <v>45.3</v>
      </c>
      <c r="F415">
        <v>40.1</v>
      </c>
      <c r="H415">
        <v>34.700000000000003</v>
      </c>
      <c r="I415">
        <v>40.799999999999997</v>
      </c>
      <c r="J415">
        <v>35.5</v>
      </c>
      <c r="L415">
        <v>38.299999999999997</v>
      </c>
      <c r="O415">
        <v>-1.5535444794338851E-2</v>
      </c>
      <c r="P415">
        <v>-2.1903489824850589E-2</v>
      </c>
      <c r="Q415">
        <v>-6.0708618578961808E-2</v>
      </c>
    </row>
    <row r="416" spans="1:20" x14ac:dyDescent="0.2">
      <c r="A416" s="96">
        <v>30011</v>
      </c>
      <c r="B416">
        <v>40.4</v>
      </c>
      <c r="E416">
        <v>35.4</v>
      </c>
      <c r="F416">
        <v>38</v>
      </c>
      <c r="H416">
        <v>31.2</v>
      </c>
      <c r="I416">
        <v>36.4</v>
      </c>
      <c r="J416">
        <v>33.1</v>
      </c>
      <c r="L416">
        <v>36.799999999999997</v>
      </c>
      <c r="O416">
        <v>-1.5535444794338851E-2</v>
      </c>
      <c r="P416">
        <v>-2.1903489824850589E-2</v>
      </c>
      <c r="Q416">
        <v>-6.0708618578961808E-2</v>
      </c>
    </row>
    <row r="417" spans="1:20" x14ac:dyDescent="0.2">
      <c r="A417" s="96">
        <v>30042</v>
      </c>
      <c r="B417">
        <v>40.9</v>
      </c>
      <c r="E417">
        <v>35.700000000000003</v>
      </c>
      <c r="F417">
        <v>41.3</v>
      </c>
      <c r="H417">
        <v>31.5</v>
      </c>
      <c r="I417">
        <v>38.200000000000003</v>
      </c>
      <c r="J417">
        <v>31.7</v>
      </c>
      <c r="L417">
        <v>37.799999999999997</v>
      </c>
      <c r="N417">
        <v>6830.2510000000002</v>
      </c>
      <c r="O417">
        <v>4.5619851533253864E-3</v>
      </c>
      <c r="P417">
        <v>-1.0105681465743289E-2</v>
      </c>
      <c r="Q417">
        <v>1.8373191068485228E-2</v>
      </c>
      <c r="R417">
        <v>4.5619851533253864E-3</v>
      </c>
      <c r="S417">
        <v>1.8373191068485228E-2</v>
      </c>
      <c r="T417">
        <v>-1.0105681465743289E-2</v>
      </c>
    </row>
    <row r="418" spans="1:20" x14ac:dyDescent="0.2">
      <c r="A418" s="96">
        <v>30072</v>
      </c>
      <c r="B418">
        <v>38.1</v>
      </c>
      <c r="E418">
        <v>41.4</v>
      </c>
      <c r="F418">
        <v>37.200000000000003</v>
      </c>
      <c r="H418">
        <v>28.8</v>
      </c>
      <c r="I418">
        <v>42.1</v>
      </c>
      <c r="J418">
        <v>27.8</v>
      </c>
      <c r="L418">
        <v>35.5</v>
      </c>
      <c r="O418">
        <v>4.5619851533253864E-3</v>
      </c>
      <c r="P418">
        <v>-1.0105681465743289E-2</v>
      </c>
      <c r="Q418">
        <v>1.8373191068485228E-2</v>
      </c>
    </row>
    <row r="419" spans="1:20" x14ac:dyDescent="0.2">
      <c r="A419" s="96">
        <v>30103</v>
      </c>
      <c r="B419">
        <v>42</v>
      </c>
      <c r="E419">
        <v>39.6</v>
      </c>
      <c r="F419">
        <v>39.4</v>
      </c>
      <c r="H419">
        <v>29.4</v>
      </c>
      <c r="I419">
        <v>45.2</v>
      </c>
      <c r="J419">
        <v>30.8</v>
      </c>
      <c r="L419">
        <v>38.299999999999997</v>
      </c>
      <c r="O419">
        <v>4.5619851533253864E-3</v>
      </c>
      <c r="P419">
        <v>-1.0105681465743289E-2</v>
      </c>
      <c r="Q419">
        <v>1.8373191068485228E-2</v>
      </c>
    </row>
    <row r="420" spans="1:20" x14ac:dyDescent="0.2">
      <c r="A420" s="96">
        <v>30133</v>
      </c>
      <c r="B420">
        <v>40.700000000000003</v>
      </c>
      <c r="E420">
        <v>40.799999999999997</v>
      </c>
      <c r="F420">
        <v>41.1</v>
      </c>
      <c r="H420">
        <v>29.5</v>
      </c>
      <c r="I420">
        <v>45.8</v>
      </c>
      <c r="J420">
        <v>30.5</v>
      </c>
      <c r="L420">
        <v>38.4</v>
      </c>
      <c r="N420">
        <v>6804.1390000000001</v>
      </c>
      <c r="O420">
        <v>-3.82299274214082E-3</v>
      </c>
      <c r="P420">
        <v>-2.5559214328054209E-2</v>
      </c>
      <c r="Q420">
        <v>-1.520450261025641E-2</v>
      </c>
      <c r="R420">
        <v>-3.82299274214082E-3</v>
      </c>
      <c r="S420">
        <v>-1.520450261025641E-2</v>
      </c>
      <c r="T420">
        <v>-2.5559214328054209E-2</v>
      </c>
    </row>
    <row r="421" spans="1:20" x14ac:dyDescent="0.2">
      <c r="A421" s="96">
        <v>30164</v>
      </c>
      <c r="B421">
        <v>40.1</v>
      </c>
      <c r="E421">
        <v>39.200000000000003</v>
      </c>
      <c r="F421">
        <v>39.9</v>
      </c>
      <c r="H421">
        <v>31.6</v>
      </c>
      <c r="I421">
        <v>45.3</v>
      </c>
      <c r="J421">
        <v>31.8</v>
      </c>
      <c r="L421">
        <v>38.299999999999997</v>
      </c>
      <c r="O421">
        <v>-3.82299274214082E-3</v>
      </c>
      <c r="P421">
        <v>-2.5559214328054209E-2</v>
      </c>
      <c r="Q421">
        <v>-1.520450261025641E-2</v>
      </c>
    </row>
    <row r="422" spans="1:20" x14ac:dyDescent="0.2">
      <c r="A422" s="96">
        <v>30195</v>
      </c>
      <c r="B422">
        <v>40.4</v>
      </c>
      <c r="E422">
        <v>41.2</v>
      </c>
      <c r="F422">
        <v>41.3</v>
      </c>
      <c r="H422">
        <v>33.6</v>
      </c>
      <c r="I422">
        <v>45.9</v>
      </c>
      <c r="J422">
        <v>30.6</v>
      </c>
      <c r="L422">
        <v>38.799999999999997</v>
      </c>
      <c r="O422">
        <v>-3.82299274214082E-3</v>
      </c>
      <c r="P422">
        <v>-2.5559214328054209E-2</v>
      </c>
      <c r="Q422">
        <v>-1.520450261025641E-2</v>
      </c>
    </row>
    <row r="423" spans="1:20" x14ac:dyDescent="0.2">
      <c r="A423" s="96">
        <v>30225</v>
      </c>
      <c r="B423">
        <v>41.9</v>
      </c>
      <c r="E423">
        <v>41</v>
      </c>
      <c r="F423">
        <v>42</v>
      </c>
      <c r="H423">
        <v>32.5</v>
      </c>
      <c r="I423">
        <v>46.5</v>
      </c>
      <c r="J423">
        <v>30.6</v>
      </c>
      <c r="L423">
        <v>39.4</v>
      </c>
      <c r="N423">
        <v>6806.857</v>
      </c>
      <c r="O423">
        <v>3.9946273878294482E-4</v>
      </c>
      <c r="P423">
        <v>-1.443156178740442E-2</v>
      </c>
      <c r="Q423">
        <v>1.5988086330049891E-3</v>
      </c>
      <c r="R423">
        <v>3.9946273878294482E-4</v>
      </c>
      <c r="S423">
        <v>1.5988086330049891E-3</v>
      </c>
      <c r="T423">
        <v>-1.443156178740442E-2</v>
      </c>
    </row>
    <row r="424" spans="1:20" x14ac:dyDescent="0.2">
      <c r="A424" s="96">
        <v>30256</v>
      </c>
      <c r="B424">
        <v>41.5</v>
      </c>
      <c r="E424">
        <v>37.299999999999997</v>
      </c>
      <c r="F424">
        <v>42.6</v>
      </c>
      <c r="H424">
        <v>33.6</v>
      </c>
      <c r="I424">
        <v>46.9</v>
      </c>
      <c r="J424">
        <v>28.2</v>
      </c>
      <c r="L424">
        <v>39.200000000000003</v>
      </c>
      <c r="O424">
        <v>3.9946273878294482E-4</v>
      </c>
      <c r="P424">
        <v>-1.443156178740442E-2</v>
      </c>
      <c r="Q424">
        <v>1.5988086330049891E-3</v>
      </c>
    </row>
    <row r="425" spans="1:20" x14ac:dyDescent="0.2">
      <c r="A425" s="96">
        <v>30286</v>
      </c>
      <c r="B425">
        <v>46</v>
      </c>
      <c r="E425">
        <v>39.1</v>
      </c>
      <c r="F425">
        <v>44</v>
      </c>
      <c r="H425">
        <v>34.700000000000003</v>
      </c>
      <c r="I425">
        <v>48.6</v>
      </c>
      <c r="J425">
        <v>36.299999999999997</v>
      </c>
      <c r="L425">
        <v>42.8</v>
      </c>
      <c r="O425">
        <v>3.9946273878294482E-4</v>
      </c>
      <c r="P425">
        <v>-1.443156178740442E-2</v>
      </c>
      <c r="Q425">
        <v>1.5988086330049891E-3</v>
      </c>
    </row>
    <row r="426" spans="1:20" x14ac:dyDescent="0.2">
      <c r="A426" s="96">
        <v>30317</v>
      </c>
      <c r="B426">
        <v>50.3</v>
      </c>
      <c r="E426">
        <v>43.7</v>
      </c>
      <c r="F426">
        <v>50.8</v>
      </c>
      <c r="H426">
        <v>36.299999999999997</v>
      </c>
      <c r="I426">
        <v>46.7</v>
      </c>
      <c r="J426">
        <v>37.700000000000003</v>
      </c>
      <c r="L426">
        <v>46</v>
      </c>
      <c r="N426">
        <v>6896.5609999999997</v>
      </c>
      <c r="O426">
        <v>1.317847576348375E-2</v>
      </c>
      <c r="P426">
        <v>1.431455577415857E-2</v>
      </c>
      <c r="Q426">
        <v>5.3765121497419077E-2</v>
      </c>
      <c r="R426">
        <v>1.317847576348375E-2</v>
      </c>
      <c r="S426">
        <v>5.3765121497419077E-2</v>
      </c>
      <c r="T426">
        <v>1.431455577415857E-2</v>
      </c>
    </row>
    <row r="427" spans="1:20" x14ac:dyDescent="0.2">
      <c r="A427" s="96">
        <v>30348</v>
      </c>
      <c r="B427">
        <v>60.6</v>
      </c>
      <c r="E427">
        <v>48.7</v>
      </c>
      <c r="F427">
        <v>61.1</v>
      </c>
      <c r="H427">
        <v>40.1</v>
      </c>
      <c r="I427">
        <v>49.9</v>
      </c>
      <c r="J427">
        <v>47.4</v>
      </c>
      <c r="L427">
        <v>54.4</v>
      </c>
      <c r="O427">
        <v>1.317847576348375E-2</v>
      </c>
      <c r="P427">
        <v>1.431455577415857E-2</v>
      </c>
      <c r="Q427">
        <v>5.3765121497419077E-2</v>
      </c>
    </row>
    <row r="428" spans="1:20" x14ac:dyDescent="0.2">
      <c r="A428" s="96">
        <v>30376</v>
      </c>
      <c r="B428">
        <v>60.8</v>
      </c>
      <c r="E428">
        <v>47.9</v>
      </c>
      <c r="F428">
        <v>58.4</v>
      </c>
      <c r="H428">
        <v>44.2</v>
      </c>
      <c r="I428">
        <v>50.8</v>
      </c>
      <c r="J428">
        <v>45.1</v>
      </c>
      <c r="L428">
        <v>53.9</v>
      </c>
      <c r="O428">
        <v>1.317847576348375E-2</v>
      </c>
      <c r="P428">
        <v>1.431455577415857E-2</v>
      </c>
      <c r="Q428">
        <v>5.3765121497419077E-2</v>
      </c>
    </row>
    <row r="429" spans="1:20" x14ac:dyDescent="0.2">
      <c r="A429" s="96">
        <v>30407</v>
      </c>
      <c r="B429">
        <v>59.4</v>
      </c>
      <c r="E429">
        <v>55.6</v>
      </c>
      <c r="F429">
        <v>58.2</v>
      </c>
      <c r="H429">
        <v>46</v>
      </c>
      <c r="I429">
        <v>52.7</v>
      </c>
      <c r="J429">
        <v>46.4</v>
      </c>
      <c r="L429">
        <v>54.2</v>
      </c>
      <c r="N429">
        <v>7053.5</v>
      </c>
      <c r="O429">
        <v>2.275612439301274E-2</v>
      </c>
      <c r="P429">
        <v>3.2685328840770238E-2</v>
      </c>
      <c r="Q429">
        <v>9.4178949150713009E-2</v>
      </c>
      <c r="R429">
        <v>2.275612439301274E-2</v>
      </c>
      <c r="S429">
        <v>9.4178949150713009E-2</v>
      </c>
      <c r="T429">
        <v>3.2685328840770238E-2</v>
      </c>
    </row>
    <row r="430" spans="1:20" x14ac:dyDescent="0.2">
      <c r="A430" s="96">
        <v>30437</v>
      </c>
      <c r="B430">
        <v>61.8</v>
      </c>
      <c r="E430">
        <v>60.3</v>
      </c>
      <c r="F430">
        <v>61.5</v>
      </c>
      <c r="H430">
        <v>45.7</v>
      </c>
      <c r="I430">
        <v>51.9</v>
      </c>
      <c r="J430">
        <v>49.2</v>
      </c>
      <c r="L430">
        <v>56.1</v>
      </c>
      <c r="O430">
        <v>2.275612439301274E-2</v>
      </c>
      <c r="P430">
        <v>3.2685328840770238E-2</v>
      </c>
      <c r="Q430">
        <v>9.4178949150713009E-2</v>
      </c>
    </row>
    <row r="431" spans="1:20" x14ac:dyDescent="0.2">
      <c r="A431" s="96">
        <v>30468</v>
      </c>
      <c r="B431">
        <v>62.3</v>
      </c>
      <c r="E431">
        <v>61.5</v>
      </c>
      <c r="F431">
        <v>63.2</v>
      </c>
      <c r="H431">
        <v>45.7</v>
      </c>
      <c r="I431">
        <v>56.8</v>
      </c>
      <c r="J431">
        <v>49.7</v>
      </c>
      <c r="L431">
        <v>57.5</v>
      </c>
      <c r="O431">
        <v>2.275612439301274E-2</v>
      </c>
      <c r="P431">
        <v>3.2685328840770238E-2</v>
      </c>
      <c r="Q431">
        <v>9.4178949150713009E-2</v>
      </c>
    </row>
    <row r="432" spans="1:20" x14ac:dyDescent="0.2">
      <c r="A432" s="96">
        <v>30498</v>
      </c>
      <c r="B432">
        <v>70.3</v>
      </c>
      <c r="E432">
        <v>63.2</v>
      </c>
      <c r="F432">
        <v>71.5</v>
      </c>
      <c r="H432">
        <v>50.8</v>
      </c>
      <c r="I432">
        <v>58.9</v>
      </c>
      <c r="J432">
        <v>53.7</v>
      </c>
      <c r="L432">
        <v>63.6</v>
      </c>
      <c r="N432">
        <v>7194.5039999999999</v>
      </c>
      <c r="O432">
        <v>1.9990642943219668E-2</v>
      </c>
      <c r="P432">
        <v>5.7371696845111453E-2</v>
      </c>
      <c r="Q432">
        <v>8.2392441412500128E-2</v>
      </c>
      <c r="R432">
        <v>1.9990642943219668E-2</v>
      </c>
      <c r="S432">
        <v>8.2392441412500128E-2</v>
      </c>
      <c r="T432">
        <v>5.7371696845111453E-2</v>
      </c>
    </row>
    <row r="433" spans="1:20" x14ac:dyDescent="0.2">
      <c r="A433" s="96">
        <v>30529</v>
      </c>
      <c r="B433">
        <v>68.099999999999994</v>
      </c>
      <c r="E433">
        <v>69.400000000000006</v>
      </c>
      <c r="F433">
        <v>69.900000000000006</v>
      </c>
      <c r="H433">
        <v>49.3</v>
      </c>
      <c r="I433">
        <v>60.2</v>
      </c>
      <c r="J433">
        <v>56</v>
      </c>
      <c r="L433">
        <v>63.1</v>
      </c>
      <c r="O433">
        <v>1.9990642943219668E-2</v>
      </c>
      <c r="P433">
        <v>5.7371696845111453E-2</v>
      </c>
      <c r="Q433">
        <v>8.2392441412500128E-2</v>
      </c>
    </row>
    <row r="434" spans="1:20" x14ac:dyDescent="0.2">
      <c r="A434" s="96">
        <v>30560</v>
      </c>
      <c r="B434">
        <v>66.900000000000006</v>
      </c>
      <c r="E434">
        <v>68</v>
      </c>
      <c r="F434">
        <v>67.8</v>
      </c>
      <c r="H434">
        <v>48.6</v>
      </c>
      <c r="I434">
        <v>60.7</v>
      </c>
      <c r="J434">
        <v>57.8</v>
      </c>
      <c r="L434">
        <v>62.5</v>
      </c>
      <c r="O434">
        <v>1.9990642943219668E-2</v>
      </c>
      <c r="P434">
        <v>5.7371696845111453E-2</v>
      </c>
      <c r="Q434">
        <v>8.2392441412500128E-2</v>
      </c>
    </row>
    <row r="435" spans="1:20" x14ac:dyDescent="0.2">
      <c r="A435" s="96">
        <v>30590</v>
      </c>
      <c r="B435">
        <v>69.5</v>
      </c>
      <c r="E435">
        <v>69.3</v>
      </c>
      <c r="F435">
        <v>69.599999999999994</v>
      </c>
      <c r="H435">
        <v>52.1</v>
      </c>
      <c r="I435">
        <v>62.8</v>
      </c>
      <c r="J435">
        <v>57.6</v>
      </c>
      <c r="L435">
        <v>64.400000000000006</v>
      </c>
      <c r="N435">
        <v>7344.5969999999998</v>
      </c>
      <c r="O435">
        <v>2.0862174793425631E-2</v>
      </c>
      <c r="P435">
        <v>7.8999749811109563E-2</v>
      </c>
      <c r="Q435">
        <v>8.6096590027290532E-2</v>
      </c>
      <c r="R435">
        <v>2.0862174793425631E-2</v>
      </c>
      <c r="S435">
        <v>8.6096590027290532E-2</v>
      </c>
      <c r="T435">
        <v>7.8999749811109563E-2</v>
      </c>
    </row>
    <row r="436" spans="1:20" x14ac:dyDescent="0.2">
      <c r="A436" s="96">
        <v>30621</v>
      </c>
      <c r="B436">
        <v>69.2</v>
      </c>
      <c r="E436">
        <v>68.099999999999994</v>
      </c>
      <c r="F436">
        <v>70.7</v>
      </c>
      <c r="H436">
        <v>55</v>
      </c>
      <c r="I436">
        <v>67.5</v>
      </c>
      <c r="J436">
        <v>59.7</v>
      </c>
      <c r="L436">
        <v>66</v>
      </c>
      <c r="O436">
        <v>2.0862174793425631E-2</v>
      </c>
      <c r="P436">
        <v>7.8999749811109563E-2</v>
      </c>
      <c r="Q436">
        <v>8.6096590027290532E-2</v>
      </c>
    </row>
    <row r="437" spans="1:20" x14ac:dyDescent="0.2">
      <c r="A437" s="96">
        <v>30651</v>
      </c>
      <c r="B437">
        <v>74.8</v>
      </c>
      <c r="E437">
        <v>71.400000000000006</v>
      </c>
      <c r="F437">
        <v>80.599999999999994</v>
      </c>
      <c r="H437">
        <v>59.6</v>
      </c>
      <c r="I437">
        <v>62.1</v>
      </c>
      <c r="J437">
        <v>60.4</v>
      </c>
      <c r="L437">
        <v>69.900000000000006</v>
      </c>
      <c r="O437">
        <v>2.0862174793425631E-2</v>
      </c>
      <c r="P437">
        <v>7.8999749811109563E-2</v>
      </c>
      <c r="Q437">
        <v>8.6096590027290532E-2</v>
      </c>
    </row>
    <row r="438" spans="1:20" x14ac:dyDescent="0.2">
      <c r="A438" s="96">
        <v>30682</v>
      </c>
      <c r="B438">
        <v>63.7</v>
      </c>
      <c r="E438">
        <v>64.400000000000006</v>
      </c>
      <c r="F438">
        <v>59.9</v>
      </c>
      <c r="H438">
        <v>52.7</v>
      </c>
      <c r="I438">
        <v>64.400000000000006</v>
      </c>
      <c r="J438">
        <v>57.6</v>
      </c>
      <c r="L438">
        <v>60.5</v>
      </c>
      <c r="N438">
        <v>7488.1670000000004</v>
      </c>
      <c r="O438">
        <v>1.9547702889620849E-2</v>
      </c>
      <c r="P438">
        <v>8.5782754622195131E-2</v>
      </c>
      <c r="Q438">
        <v>8.0513511399357585E-2</v>
      </c>
      <c r="R438">
        <v>1.9547702889620849E-2</v>
      </c>
      <c r="S438">
        <v>8.0513511399357585E-2</v>
      </c>
      <c r="T438">
        <v>8.5782754622195131E-2</v>
      </c>
    </row>
    <row r="439" spans="1:20" x14ac:dyDescent="0.2">
      <c r="A439" s="96">
        <v>30713</v>
      </c>
      <c r="B439">
        <v>64.900000000000006</v>
      </c>
      <c r="E439">
        <v>71.099999999999994</v>
      </c>
      <c r="F439">
        <v>64</v>
      </c>
      <c r="H439">
        <v>52.7</v>
      </c>
      <c r="I439">
        <v>61.5</v>
      </c>
      <c r="J439">
        <v>56.4</v>
      </c>
      <c r="L439">
        <v>61.3</v>
      </c>
      <c r="O439">
        <v>1.9547702889620849E-2</v>
      </c>
      <c r="P439">
        <v>8.5782754622195131E-2</v>
      </c>
      <c r="Q439">
        <v>8.0513511399357585E-2</v>
      </c>
    </row>
    <row r="440" spans="1:20" x14ac:dyDescent="0.2">
      <c r="A440" s="96">
        <v>30742</v>
      </c>
      <c r="B440">
        <v>60.9</v>
      </c>
      <c r="E440">
        <v>73.599999999999994</v>
      </c>
      <c r="F440">
        <v>61.5</v>
      </c>
      <c r="H440">
        <v>52.7</v>
      </c>
      <c r="I440">
        <v>65.5</v>
      </c>
      <c r="J440">
        <v>51.1</v>
      </c>
      <c r="L440">
        <v>58.9</v>
      </c>
      <c r="O440">
        <v>1.9547702889620849E-2</v>
      </c>
      <c r="P440">
        <v>8.5782754622195131E-2</v>
      </c>
      <c r="Q440">
        <v>8.0513511399357585E-2</v>
      </c>
    </row>
    <row r="441" spans="1:20" x14ac:dyDescent="0.2">
      <c r="A441" s="96">
        <v>30773</v>
      </c>
      <c r="B441">
        <v>63.2</v>
      </c>
      <c r="E441">
        <v>71.900000000000006</v>
      </c>
      <c r="F441">
        <v>62.3</v>
      </c>
      <c r="H441">
        <v>54</v>
      </c>
      <c r="I441">
        <v>64.599999999999994</v>
      </c>
      <c r="J441">
        <v>56.8</v>
      </c>
      <c r="L441">
        <v>61</v>
      </c>
      <c r="N441">
        <v>7617.5469999999996</v>
      </c>
      <c r="O441">
        <v>1.7277926627437559E-2</v>
      </c>
      <c r="P441">
        <v>7.9966966754093649E-2</v>
      </c>
      <c r="Q441">
        <v>7.0923587812259603E-2</v>
      </c>
      <c r="R441">
        <v>1.7277926627437559E-2</v>
      </c>
      <c r="S441">
        <v>7.0923587812259603E-2</v>
      </c>
      <c r="T441">
        <v>7.9966966754093649E-2</v>
      </c>
    </row>
    <row r="442" spans="1:20" x14ac:dyDescent="0.2">
      <c r="A442" s="96">
        <v>30803</v>
      </c>
      <c r="B442">
        <v>59.2</v>
      </c>
      <c r="E442">
        <v>62.5</v>
      </c>
      <c r="F442">
        <v>59.3</v>
      </c>
      <c r="H442">
        <v>54.1</v>
      </c>
      <c r="I442">
        <v>62.5</v>
      </c>
      <c r="J442">
        <v>56.2</v>
      </c>
      <c r="L442">
        <v>58.6</v>
      </c>
      <c r="O442">
        <v>1.7277926627437559E-2</v>
      </c>
      <c r="P442">
        <v>7.9966966754093649E-2</v>
      </c>
      <c r="Q442">
        <v>7.0923587812259603E-2</v>
      </c>
    </row>
    <row r="443" spans="1:20" x14ac:dyDescent="0.2">
      <c r="A443" s="96">
        <v>30834</v>
      </c>
      <c r="B443">
        <v>60.5</v>
      </c>
      <c r="E443">
        <v>64</v>
      </c>
      <c r="F443">
        <v>62.3</v>
      </c>
      <c r="H443">
        <v>56.3</v>
      </c>
      <c r="I443">
        <v>56.2</v>
      </c>
      <c r="J443">
        <v>51.7</v>
      </c>
      <c r="L443">
        <v>58.1</v>
      </c>
      <c r="O443">
        <v>1.7277926627437559E-2</v>
      </c>
      <c r="P443">
        <v>7.9966966754093649E-2</v>
      </c>
      <c r="Q443">
        <v>7.0923587812259603E-2</v>
      </c>
    </row>
    <row r="444" spans="1:20" x14ac:dyDescent="0.2">
      <c r="A444" s="96">
        <v>30864</v>
      </c>
      <c r="B444">
        <v>54.1</v>
      </c>
      <c r="E444">
        <v>61.3</v>
      </c>
      <c r="F444">
        <v>58.2</v>
      </c>
      <c r="H444">
        <v>57.8</v>
      </c>
      <c r="I444">
        <v>59.1</v>
      </c>
      <c r="J444">
        <v>53.5</v>
      </c>
      <c r="L444">
        <v>56.1</v>
      </c>
      <c r="N444">
        <v>7690.9849999999997</v>
      </c>
      <c r="O444">
        <v>9.64063628357004E-3</v>
      </c>
      <c r="P444">
        <v>6.9008370834181168E-2</v>
      </c>
      <c r="Q444">
        <v>3.9123789055161673E-2</v>
      </c>
      <c r="R444">
        <v>9.64063628357004E-3</v>
      </c>
      <c r="S444">
        <v>3.9123789055161673E-2</v>
      </c>
      <c r="T444">
        <v>6.9008370834181168E-2</v>
      </c>
    </row>
    <row r="445" spans="1:20" x14ac:dyDescent="0.2">
      <c r="A445" s="96">
        <v>30895</v>
      </c>
      <c r="B445">
        <v>54</v>
      </c>
      <c r="E445">
        <v>58.7</v>
      </c>
      <c r="F445">
        <v>54.3</v>
      </c>
      <c r="H445">
        <v>49.1</v>
      </c>
      <c r="I445">
        <v>55.2</v>
      </c>
      <c r="J445">
        <v>50.4</v>
      </c>
      <c r="L445">
        <v>53</v>
      </c>
      <c r="O445">
        <v>9.64063628357004E-3</v>
      </c>
      <c r="P445">
        <v>6.9008370834181168E-2</v>
      </c>
      <c r="Q445">
        <v>3.9123789055161673E-2</v>
      </c>
    </row>
    <row r="446" spans="1:20" x14ac:dyDescent="0.2">
      <c r="A446" s="96">
        <v>30926</v>
      </c>
      <c r="B446">
        <v>47.2</v>
      </c>
      <c r="E446">
        <v>53.4</v>
      </c>
      <c r="F446">
        <v>52.2</v>
      </c>
      <c r="H446">
        <v>46.8</v>
      </c>
      <c r="I446">
        <v>52.8</v>
      </c>
      <c r="J446">
        <v>51.1</v>
      </c>
      <c r="L446">
        <v>50</v>
      </c>
      <c r="O446">
        <v>9.64063628357004E-3</v>
      </c>
      <c r="P446">
        <v>6.9008370834181168E-2</v>
      </c>
      <c r="Q446">
        <v>3.9123789055161673E-2</v>
      </c>
    </row>
    <row r="447" spans="1:20" x14ac:dyDescent="0.2">
      <c r="A447" s="96">
        <v>30956</v>
      </c>
      <c r="B447">
        <v>52.9</v>
      </c>
      <c r="E447">
        <v>51.7</v>
      </c>
      <c r="F447">
        <v>53.4</v>
      </c>
      <c r="H447">
        <v>45.6</v>
      </c>
      <c r="I447">
        <v>49.3</v>
      </c>
      <c r="J447">
        <v>48.1</v>
      </c>
      <c r="L447">
        <v>50.8</v>
      </c>
      <c r="N447">
        <v>7754.1170000000002</v>
      </c>
      <c r="O447">
        <v>8.208571463863279E-3</v>
      </c>
      <c r="P447">
        <v>5.5757994618356933E-2</v>
      </c>
      <c r="Q447">
        <v>3.3240786663843558E-2</v>
      </c>
      <c r="R447">
        <v>8.208571463863279E-3</v>
      </c>
      <c r="S447">
        <v>3.3240786663843558E-2</v>
      </c>
      <c r="T447">
        <v>5.5757994618356933E-2</v>
      </c>
    </row>
    <row r="448" spans="1:20" x14ac:dyDescent="0.2">
      <c r="A448" s="96">
        <v>30987</v>
      </c>
      <c r="B448">
        <v>52</v>
      </c>
      <c r="E448">
        <v>55</v>
      </c>
      <c r="F448">
        <v>53.8</v>
      </c>
      <c r="H448">
        <v>45.7</v>
      </c>
      <c r="I448">
        <v>48.1</v>
      </c>
      <c r="J448">
        <v>47.4</v>
      </c>
      <c r="L448">
        <v>50.3</v>
      </c>
      <c r="O448">
        <v>8.208571463863279E-3</v>
      </c>
      <c r="P448">
        <v>5.5757994618356933E-2</v>
      </c>
      <c r="Q448">
        <v>3.3240786663843558E-2</v>
      </c>
    </row>
    <row r="449" spans="1:20" x14ac:dyDescent="0.2">
      <c r="A449" s="96">
        <v>31017</v>
      </c>
      <c r="B449">
        <v>52.8</v>
      </c>
      <c r="E449">
        <v>50.7</v>
      </c>
      <c r="F449">
        <v>54.9</v>
      </c>
      <c r="H449">
        <v>47.3</v>
      </c>
      <c r="I449">
        <v>48.8</v>
      </c>
      <c r="J449">
        <v>45.2</v>
      </c>
      <c r="L449">
        <v>50.6</v>
      </c>
      <c r="O449">
        <v>8.208571463863279E-3</v>
      </c>
      <c r="P449">
        <v>5.5757994618356933E-2</v>
      </c>
      <c r="Q449">
        <v>3.3240786663843558E-2</v>
      </c>
    </row>
    <row r="450" spans="1:20" x14ac:dyDescent="0.2">
      <c r="A450" s="96">
        <v>31048</v>
      </c>
      <c r="B450">
        <v>51.8</v>
      </c>
      <c r="E450">
        <v>47.6</v>
      </c>
      <c r="F450">
        <v>54.9</v>
      </c>
      <c r="H450">
        <v>45.9</v>
      </c>
      <c r="I450">
        <v>50.4</v>
      </c>
      <c r="J450">
        <v>44.4</v>
      </c>
      <c r="L450">
        <v>50.3</v>
      </c>
      <c r="M450">
        <v>179.6300048828125</v>
      </c>
      <c r="N450">
        <v>7829.26</v>
      </c>
      <c r="O450">
        <v>9.6907230055981904E-3</v>
      </c>
      <c r="P450">
        <v>4.5550933893434779E-2</v>
      </c>
      <c r="Q450">
        <v>3.9330001743275167E-2</v>
      </c>
      <c r="R450">
        <v>9.6907230055981904E-3</v>
      </c>
      <c r="S450">
        <v>3.9330001743275167E-2</v>
      </c>
      <c r="T450">
        <v>4.5550933893434779E-2</v>
      </c>
    </row>
    <row r="451" spans="1:20" x14ac:dyDescent="0.2">
      <c r="A451" s="96">
        <v>31079</v>
      </c>
      <c r="B451">
        <v>51.8</v>
      </c>
      <c r="E451">
        <v>44.8</v>
      </c>
      <c r="F451">
        <v>54.2</v>
      </c>
      <c r="H451">
        <v>44.8</v>
      </c>
      <c r="I451">
        <v>48.6</v>
      </c>
      <c r="J451">
        <v>45.2</v>
      </c>
      <c r="L451">
        <v>49.9</v>
      </c>
      <c r="M451">
        <v>181.17999267578119</v>
      </c>
      <c r="O451">
        <v>9.6907230055981904E-3</v>
      </c>
      <c r="P451">
        <v>4.5550933893434779E-2</v>
      </c>
      <c r="Q451">
        <v>3.9330001743275167E-2</v>
      </c>
    </row>
    <row r="452" spans="1:20" x14ac:dyDescent="0.2">
      <c r="A452" s="96">
        <v>31107</v>
      </c>
      <c r="B452">
        <v>49.1</v>
      </c>
      <c r="E452">
        <v>46.2</v>
      </c>
      <c r="F452">
        <v>51.2</v>
      </c>
      <c r="H452">
        <v>44</v>
      </c>
      <c r="I452">
        <v>46.7</v>
      </c>
      <c r="J452">
        <v>44.2</v>
      </c>
      <c r="L452">
        <v>47.8</v>
      </c>
      <c r="M452">
        <v>180.6600036621094</v>
      </c>
      <c r="O452">
        <v>9.6907230055981904E-3</v>
      </c>
      <c r="P452">
        <v>4.5550933893434779E-2</v>
      </c>
      <c r="Q452">
        <v>3.9330001743275167E-2</v>
      </c>
    </row>
    <row r="453" spans="1:20" x14ac:dyDescent="0.2">
      <c r="A453" s="96">
        <v>31138</v>
      </c>
      <c r="B453">
        <v>51.3</v>
      </c>
      <c r="E453">
        <v>44.1</v>
      </c>
      <c r="F453">
        <v>51.6</v>
      </c>
      <c r="H453">
        <v>43.8</v>
      </c>
      <c r="I453">
        <v>46.1</v>
      </c>
      <c r="J453">
        <v>43.2</v>
      </c>
      <c r="L453">
        <v>48.2</v>
      </c>
      <c r="M453">
        <v>179.83000183105469</v>
      </c>
      <c r="N453">
        <v>7898.1940000000004</v>
      </c>
      <c r="O453">
        <v>8.8046635314193416E-3</v>
      </c>
      <c r="P453">
        <v>3.6842175046639142E-2</v>
      </c>
      <c r="Q453">
        <v>3.568652295878616E-2</v>
      </c>
      <c r="R453">
        <v>8.8046635314193416E-3</v>
      </c>
      <c r="S453">
        <v>3.568652295878616E-2</v>
      </c>
      <c r="T453">
        <v>3.6842175046639142E-2</v>
      </c>
    </row>
    <row r="454" spans="1:20" x14ac:dyDescent="0.2">
      <c r="A454" s="96">
        <v>31168</v>
      </c>
      <c r="B454">
        <v>49.5</v>
      </c>
      <c r="E454">
        <v>48.7</v>
      </c>
      <c r="F454">
        <v>51.9</v>
      </c>
      <c r="H454">
        <v>40.4</v>
      </c>
      <c r="I454">
        <v>48</v>
      </c>
      <c r="J454">
        <v>40.4</v>
      </c>
      <c r="L454">
        <v>47.1</v>
      </c>
      <c r="M454">
        <v>189.55000305175781</v>
      </c>
      <c r="O454">
        <v>8.8046635314193416E-3</v>
      </c>
      <c r="P454">
        <v>3.6842175046639142E-2</v>
      </c>
      <c r="Q454">
        <v>3.568652295878616E-2</v>
      </c>
    </row>
    <row r="455" spans="1:20" x14ac:dyDescent="0.2">
      <c r="A455" s="96">
        <v>31199</v>
      </c>
      <c r="B455">
        <v>50.7</v>
      </c>
      <c r="E455">
        <v>42.4</v>
      </c>
      <c r="F455">
        <v>50.5</v>
      </c>
      <c r="H455">
        <v>40.200000000000003</v>
      </c>
      <c r="I455">
        <v>47.1</v>
      </c>
      <c r="J455">
        <v>44.5</v>
      </c>
      <c r="L455">
        <v>47.8</v>
      </c>
      <c r="M455">
        <v>191.8500061035156</v>
      </c>
      <c r="O455">
        <v>8.8046635314193416E-3</v>
      </c>
      <c r="P455">
        <v>3.6842175046639142E-2</v>
      </c>
      <c r="Q455">
        <v>3.568652295878616E-2</v>
      </c>
    </row>
    <row r="456" spans="1:20" x14ac:dyDescent="0.2">
      <c r="A456" s="96">
        <v>31229</v>
      </c>
      <c r="B456">
        <v>52.5</v>
      </c>
      <c r="E456">
        <v>45.6</v>
      </c>
      <c r="F456">
        <v>48.2</v>
      </c>
      <c r="H456">
        <v>41.8</v>
      </c>
      <c r="I456">
        <v>45.7</v>
      </c>
      <c r="J456">
        <v>45.2</v>
      </c>
      <c r="L456">
        <v>47.9</v>
      </c>
      <c r="M456">
        <v>190.91999816894531</v>
      </c>
      <c r="N456">
        <v>8018.8090000000002</v>
      </c>
      <c r="O456">
        <v>1.527121263417938E-2</v>
      </c>
      <c r="P456">
        <v>4.2624449274052741E-2</v>
      </c>
      <c r="Q456">
        <v>6.2498410129544053E-2</v>
      </c>
      <c r="R456">
        <v>1.527121263417938E-2</v>
      </c>
      <c r="S456">
        <v>6.2498410129544053E-2</v>
      </c>
      <c r="T456">
        <v>4.2624449274052741E-2</v>
      </c>
    </row>
    <row r="457" spans="1:20" x14ac:dyDescent="0.2">
      <c r="A457" s="96">
        <v>31260</v>
      </c>
      <c r="B457">
        <v>51.8</v>
      </c>
      <c r="E457">
        <v>44</v>
      </c>
      <c r="F457">
        <v>50.6</v>
      </c>
      <c r="H457">
        <v>43</v>
      </c>
      <c r="I457">
        <v>46.6</v>
      </c>
      <c r="J457">
        <v>41.1</v>
      </c>
      <c r="L457">
        <v>47.7</v>
      </c>
      <c r="M457">
        <v>188.6300048828125</v>
      </c>
      <c r="O457">
        <v>1.527121263417938E-2</v>
      </c>
      <c r="P457">
        <v>4.2624449274052741E-2</v>
      </c>
      <c r="Q457">
        <v>6.2498410129544053E-2</v>
      </c>
    </row>
    <row r="458" spans="1:20" x14ac:dyDescent="0.2">
      <c r="A458" s="96">
        <v>31291</v>
      </c>
      <c r="B458">
        <v>54.6</v>
      </c>
      <c r="E458">
        <v>44.3</v>
      </c>
      <c r="F458">
        <v>52.8</v>
      </c>
      <c r="H458">
        <v>45.5</v>
      </c>
      <c r="I458">
        <v>49.5</v>
      </c>
      <c r="J458">
        <v>41.8</v>
      </c>
      <c r="L458">
        <v>49.9</v>
      </c>
      <c r="M458">
        <v>182.08000183105469</v>
      </c>
      <c r="O458">
        <v>1.527121263417938E-2</v>
      </c>
      <c r="P458">
        <v>4.2624449274052741E-2</v>
      </c>
      <c r="Q458">
        <v>6.2498410129544053E-2</v>
      </c>
    </row>
    <row r="459" spans="1:20" x14ac:dyDescent="0.2">
      <c r="A459" s="96">
        <v>31321</v>
      </c>
      <c r="B459">
        <v>53.4</v>
      </c>
      <c r="E459">
        <v>46.4</v>
      </c>
      <c r="F459">
        <v>54.9</v>
      </c>
      <c r="H459">
        <v>45.9</v>
      </c>
      <c r="I459">
        <v>50</v>
      </c>
      <c r="J459">
        <v>45.2</v>
      </c>
      <c r="L459">
        <v>50.9</v>
      </c>
      <c r="M459">
        <v>189.82000732421881</v>
      </c>
      <c r="N459">
        <v>8078.415</v>
      </c>
      <c r="O459">
        <v>7.4332734449716617E-3</v>
      </c>
      <c r="P459">
        <v>4.1822685935742232E-2</v>
      </c>
      <c r="Q459">
        <v>3.006626101659382E-2</v>
      </c>
      <c r="R459">
        <v>7.4332734449716617E-3</v>
      </c>
      <c r="S459">
        <v>3.006626101659382E-2</v>
      </c>
      <c r="T459">
        <v>4.1822685935742232E-2</v>
      </c>
    </row>
    <row r="460" spans="1:20" x14ac:dyDescent="0.2">
      <c r="A460" s="96">
        <v>31352</v>
      </c>
      <c r="B460">
        <v>57.2</v>
      </c>
      <c r="E460">
        <v>45.7</v>
      </c>
      <c r="F460">
        <v>56.5</v>
      </c>
      <c r="H460">
        <v>45.2</v>
      </c>
      <c r="I460">
        <v>48.5</v>
      </c>
      <c r="J460">
        <v>44.5</v>
      </c>
      <c r="L460">
        <v>52</v>
      </c>
      <c r="M460">
        <v>202.16999816894531</v>
      </c>
      <c r="O460">
        <v>7.4332734449716617E-3</v>
      </c>
      <c r="P460">
        <v>4.1822685935742232E-2</v>
      </c>
      <c r="Q460">
        <v>3.006626101659382E-2</v>
      </c>
    </row>
    <row r="461" spans="1:20" x14ac:dyDescent="0.2">
      <c r="A461" s="96">
        <v>31382</v>
      </c>
      <c r="B461">
        <v>54.8</v>
      </c>
      <c r="E461">
        <v>48.7</v>
      </c>
      <c r="F461">
        <v>55.3</v>
      </c>
      <c r="H461">
        <v>45.2</v>
      </c>
      <c r="I461">
        <v>49.3</v>
      </c>
      <c r="J461">
        <v>42.6</v>
      </c>
      <c r="L461">
        <v>50.7</v>
      </c>
      <c r="M461">
        <v>211.2799987792969</v>
      </c>
      <c r="O461">
        <v>7.4332734449716617E-3</v>
      </c>
      <c r="P461">
        <v>4.1822685935742232E-2</v>
      </c>
      <c r="Q461">
        <v>3.006626101659382E-2</v>
      </c>
    </row>
    <row r="462" spans="1:20" x14ac:dyDescent="0.2">
      <c r="A462" s="96">
        <v>31413</v>
      </c>
      <c r="B462">
        <v>56.7</v>
      </c>
      <c r="E462">
        <v>48.4</v>
      </c>
      <c r="F462">
        <v>52.9</v>
      </c>
      <c r="H462">
        <v>44.9</v>
      </c>
      <c r="I462">
        <v>50.1</v>
      </c>
      <c r="J462">
        <v>45.1</v>
      </c>
      <c r="L462">
        <v>51.2</v>
      </c>
      <c r="M462">
        <v>211.7799987792969</v>
      </c>
      <c r="N462">
        <v>8153.8289999999997</v>
      </c>
      <c r="O462">
        <v>9.3352470750759607E-3</v>
      </c>
      <c r="P462">
        <v>4.1455897492227813E-2</v>
      </c>
      <c r="Q462">
        <v>3.7867131071648297E-2</v>
      </c>
      <c r="R462">
        <v>9.3352470750759607E-3</v>
      </c>
      <c r="S462">
        <v>3.7867131071648297E-2</v>
      </c>
      <c r="T462">
        <v>4.1455897492227813E-2</v>
      </c>
    </row>
    <row r="463" spans="1:20" x14ac:dyDescent="0.2">
      <c r="A463" s="96">
        <v>31444</v>
      </c>
      <c r="B463">
        <v>57.1</v>
      </c>
      <c r="E463">
        <v>49.7</v>
      </c>
      <c r="F463">
        <v>53.6</v>
      </c>
      <c r="H463">
        <v>44.7</v>
      </c>
      <c r="I463">
        <v>49.8</v>
      </c>
      <c r="J463">
        <v>43</v>
      </c>
      <c r="L463">
        <v>51</v>
      </c>
      <c r="M463">
        <v>226.91999816894531</v>
      </c>
      <c r="O463">
        <v>9.3352470750759607E-3</v>
      </c>
      <c r="P463">
        <v>4.1455897492227813E-2</v>
      </c>
      <c r="Q463">
        <v>3.7867131071648297E-2</v>
      </c>
    </row>
    <row r="464" spans="1:20" x14ac:dyDescent="0.2">
      <c r="A464" s="96">
        <v>31472</v>
      </c>
      <c r="B464">
        <v>54.5</v>
      </c>
      <c r="E464">
        <v>49</v>
      </c>
      <c r="F464">
        <v>56</v>
      </c>
      <c r="H464">
        <v>43.7</v>
      </c>
      <c r="I464">
        <v>50.5</v>
      </c>
      <c r="J464">
        <v>43.4</v>
      </c>
      <c r="L464">
        <v>51</v>
      </c>
      <c r="M464">
        <v>238.8999938964844</v>
      </c>
      <c r="O464">
        <v>9.3352470750759607E-3</v>
      </c>
      <c r="P464">
        <v>4.1455897492227813E-2</v>
      </c>
      <c r="Q464">
        <v>3.7867131071648297E-2</v>
      </c>
    </row>
    <row r="465" spans="1:20" x14ac:dyDescent="0.2">
      <c r="A465" s="96">
        <v>31503</v>
      </c>
      <c r="B465">
        <v>54.4</v>
      </c>
      <c r="E465">
        <v>42.8</v>
      </c>
      <c r="F465">
        <v>52.5</v>
      </c>
      <c r="H465">
        <v>42.5</v>
      </c>
      <c r="I465">
        <v>50.7</v>
      </c>
      <c r="J465">
        <v>42.2</v>
      </c>
      <c r="L465">
        <v>49.7</v>
      </c>
      <c r="M465">
        <v>235.52000427246091</v>
      </c>
      <c r="N465">
        <v>8190.5519999999997</v>
      </c>
      <c r="O465">
        <v>4.5037736258633776E-3</v>
      </c>
      <c r="P465">
        <v>3.7015803866048268E-2</v>
      </c>
      <c r="Q465">
        <v>1.813716419389122E-2</v>
      </c>
      <c r="R465">
        <v>4.5037736258633776E-3</v>
      </c>
      <c r="S465">
        <v>1.813716419389122E-2</v>
      </c>
      <c r="T465">
        <v>3.7015803866048268E-2</v>
      </c>
    </row>
    <row r="466" spans="1:20" x14ac:dyDescent="0.2">
      <c r="A466" s="96">
        <v>31533</v>
      </c>
      <c r="B466">
        <v>61.1</v>
      </c>
      <c r="E466">
        <v>49.5</v>
      </c>
      <c r="F466">
        <v>55.1</v>
      </c>
      <c r="H466">
        <v>46.9</v>
      </c>
      <c r="I466">
        <v>50.2</v>
      </c>
      <c r="J466">
        <v>45.4</v>
      </c>
      <c r="L466">
        <v>53.4</v>
      </c>
      <c r="M466">
        <v>247.3500061035156</v>
      </c>
      <c r="O466">
        <v>4.5037736258633776E-3</v>
      </c>
      <c r="P466">
        <v>3.7015803866048268E-2</v>
      </c>
      <c r="Q466">
        <v>1.813716419389122E-2</v>
      </c>
    </row>
    <row r="467" spans="1:20" x14ac:dyDescent="0.2">
      <c r="A467" s="96">
        <v>31564</v>
      </c>
      <c r="B467">
        <v>55.3</v>
      </c>
      <c r="E467">
        <v>51.3</v>
      </c>
      <c r="F467">
        <v>53.5</v>
      </c>
      <c r="H467">
        <v>44.4</v>
      </c>
      <c r="I467">
        <v>49.9</v>
      </c>
      <c r="J467">
        <v>43.3</v>
      </c>
      <c r="L467">
        <v>50.5</v>
      </c>
      <c r="M467">
        <v>250.8399963378906</v>
      </c>
      <c r="O467">
        <v>4.5037736258633776E-3</v>
      </c>
      <c r="P467">
        <v>3.7015803866048268E-2</v>
      </c>
      <c r="Q467">
        <v>1.813716419389122E-2</v>
      </c>
    </row>
    <row r="468" spans="1:20" x14ac:dyDescent="0.2">
      <c r="A468" s="96">
        <v>31594</v>
      </c>
      <c r="B468">
        <v>51.2</v>
      </c>
      <c r="E468">
        <v>49.3</v>
      </c>
      <c r="F468">
        <v>49.3</v>
      </c>
      <c r="H468">
        <v>43.9</v>
      </c>
      <c r="I468">
        <v>49.9</v>
      </c>
      <c r="J468">
        <v>41.9</v>
      </c>
      <c r="L468">
        <v>48</v>
      </c>
      <c r="M468">
        <v>236.1199951171875</v>
      </c>
      <c r="N468">
        <v>8268.9349999999995</v>
      </c>
      <c r="O468">
        <v>9.5699288643793252E-3</v>
      </c>
      <c r="P468">
        <v>3.1192412738599871E-2</v>
      </c>
      <c r="Q468">
        <v>3.8832730867670813E-2</v>
      </c>
      <c r="R468">
        <v>9.5699288643793252E-3</v>
      </c>
      <c r="S468">
        <v>3.8832730867670813E-2</v>
      </c>
      <c r="T468">
        <v>3.1192412738599871E-2</v>
      </c>
    </row>
    <row r="469" spans="1:20" x14ac:dyDescent="0.2">
      <c r="A469" s="96">
        <v>31625</v>
      </c>
      <c r="B469">
        <v>58.4</v>
      </c>
      <c r="E469">
        <v>51.5</v>
      </c>
      <c r="F469">
        <v>56</v>
      </c>
      <c r="H469">
        <v>45.9</v>
      </c>
      <c r="I469">
        <v>50.8</v>
      </c>
      <c r="J469">
        <v>44.5</v>
      </c>
      <c r="L469">
        <v>52.6</v>
      </c>
      <c r="M469">
        <v>252.92999267578119</v>
      </c>
      <c r="O469">
        <v>9.5699288643793252E-3</v>
      </c>
      <c r="P469">
        <v>3.1192412738599871E-2</v>
      </c>
      <c r="Q469">
        <v>3.8832730867670813E-2</v>
      </c>
    </row>
    <row r="470" spans="1:20" x14ac:dyDescent="0.2">
      <c r="A470" s="96">
        <v>31656</v>
      </c>
      <c r="B470">
        <v>57.3</v>
      </c>
      <c r="E470">
        <v>57.1</v>
      </c>
      <c r="F470">
        <v>56.5</v>
      </c>
      <c r="H470">
        <v>48.2</v>
      </c>
      <c r="I470">
        <v>49.6</v>
      </c>
      <c r="J470">
        <v>43.9</v>
      </c>
      <c r="L470">
        <v>52.4</v>
      </c>
      <c r="M470">
        <v>231.32000732421881</v>
      </c>
      <c r="O470">
        <v>9.5699288643793252E-3</v>
      </c>
      <c r="P470">
        <v>3.1192412738599871E-2</v>
      </c>
      <c r="Q470">
        <v>3.8832730867670813E-2</v>
      </c>
    </row>
    <row r="471" spans="1:20" x14ac:dyDescent="0.2">
      <c r="A471" s="96">
        <v>31686</v>
      </c>
      <c r="B471">
        <v>54.5</v>
      </c>
      <c r="E471">
        <v>56.9</v>
      </c>
      <c r="F471">
        <v>54.2</v>
      </c>
      <c r="H471">
        <v>48.2</v>
      </c>
      <c r="I471">
        <v>51.3</v>
      </c>
      <c r="J471">
        <v>43.7</v>
      </c>
      <c r="L471">
        <v>51.2</v>
      </c>
      <c r="M471">
        <v>243.97999572753909</v>
      </c>
      <c r="N471">
        <v>8313.3379999999997</v>
      </c>
      <c r="O471">
        <v>5.3698571823336677E-3</v>
      </c>
      <c r="P471">
        <v>2.9080333208927719E-2</v>
      </c>
      <c r="Q471">
        <v>2.1653061124957459E-2</v>
      </c>
      <c r="R471">
        <v>5.3698571823336677E-3</v>
      </c>
      <c r="S471">
        <v>2.1653061124957459E-2</v>
      </c>
      <c r="T471">
        <v>2.9080333208927719E-2</v>
      </c>
    </row>
    <row r="472" spans="1:20" x14ac:dyDescent="0.2">
      <c r="A472" s="96">
        <v>31717</v>
      </c>
      <c r="B472">
        <v>57</v>
      </c>
      <c r="E472">
        <v>57.1</v>
      </c>
      <c r="F472">
        <v>54.7</v>
      </c>
      <c r="H472">
        <v>42.2</v>
      </c>
      <c r="I472">
        <v>52</v>
      </c>
      <c r="J472">
        <v>42.2</v>
      </c>
      <c r="L472">
        <v>51.2</v>
      </c>
      <c r="M472">
        <v>249.2200012207031</v>
      </c>
      <c r="O472">
        <v>5.3698571823336677E-3</v>
      </c>
      <c r="P472">
        <v>2.9080333208927719E-2</v>
      </c>
      <c r="Q472">
        <v>2.1653061124957459E-2</v>
      </c>
    </row>
    <row r="473" spans="1:20" x14ac:dyDescent="0.2">
      <c r="A473" s="96">
        <v>31747</v>
      </c>
      <c r="B473">
        <v>55.4</v>
      </c>
      <c r="E473">
        <v>57</v>
      </c>
      <c r="F473">
        <v>53</v>
      </c>
      <c r="H473">
        <v>38.4</v>
      </c>
      <c r="I473">
        <v>52.8</v>
      </c>
      <c r="J473">
        <v>44.5</v>
      </c>
      <c r="L473">
        <v>50.5</v>
      </c>
      <c r="M473">
        <v>242.16999816894531</v>
      </c>
      <c r="O473">
        <v>5.3698571823336677E-3</v>
      </c>
      <c r="P473">
        <v>2.9080333208927719E-2</v>
      </c>
      <c r="Q473">
        <v>2.1653061124957459E-2</v>
      </c>
    </row>
    <row r="474" spans="1:20" x14ac:dyDescent="0.2">
      <c r="A474" s="96">
        <v>31778</v>
      </c>
      <c r="B474">
        <v>59.8</v>
      </c>
      <c r="E474">
        <v>61.1</v>
      </c>
      <c r="F474">
        <v>60.7</v>
      </c>
      <c r="H474">
        <v>46.3</v>
      </c>
      <c r="I474">
        <v>51.5</v>
      </c>
      <c r="J474">
        <v>47.3</v>
      </c>
      <c r="L474">
        <v>54.9</v>
      </c>
      <c r="M474">
        <v>274.07998657226562</v>
      </c>
      <c r="N474">
        <v>8375.2739999999994</v>
      </c>
      <c r="O474">
        <v>7.4501962990076546E-3</v>
      </c>
      <c r="P474">
        <v>2.7158406191741289E-2</v>
      </c>
      <c r="Q474">
        <v>3.013547493148994E-2</v>
      </c>
      <c r="R474">
        <v>7.4501962990076546E-3</v>
      </c>
      <c r="S474">
        <v>3.013547493148994E-2</v>
      </c>
      <c r="T474">
        <v>2.7158406191741289E-2</v>
      </c>
    </row>
    <row r="475" spans="1:20" x14ac:dyDescent="0.2">
      <c r="A475" s="96">
        <v>31809</v>
      </c>
      <c r="B475">
        <v>55.4</v>
      </c>
      <c r="E475">
        <v>62.5</v>
      </c>
      <c r="F475">
        <v>57.3</v>
      </c>
      <c r="H475">
        <v>46.7</v>
      </c>
      <c r="I475">
        <v>51.2</v>
      </c>
      <c r="J475">
        <v>46.6</v>
      </c>
      <c r="L475">
        <v>52.6</v>
      </c>
      <c r="M475">
        <v>284.20001220703119</v>
      </c>
      <c r="O475">
        <v>7.4501962990076546E-3</v>
      </c>
      <c r="P475">
        <v>2.7158406191741289E-2</v>
      </c>
      <c r="Q475">
        <v>3.013547493148994E-2</v>
      </c>
    </row>
    <row r="476" spans="1:20" x14ac:dyDescent="0.2">
      <c r="A476" s="96">
        <v>31837</v>
      </c>
      <c r="B476">
        <v>61.6</v>
      </c>
      <c r="E476">
        <v>62.7</v>
      </c>
      <c r="F476">
        <v>57.6</v>
      </c>
      <c r="H476">
        <v>46.5</v>
      </c>
      <c r="I476">
        <v>51.9</v>
      </c>
      <c r="J476">
        <v>48.3</v>
      </c>
      <c r="L476">
        <v>55</v>
      </c>
      <c r="M476">
        <v>291.70001220703119</v>
      </c>
      <c r="O476">
        <v>7.4501962990076546E-3</v>
      </c>
      <c r="P476">
        <v>2.7158406191741289E-2</v>
      </c>
      <c r="Q476">
        <v>3.013547493148994E-2</v>
      </c>
    </row>
    <row r="477" spans="1:20" x14ac:dyDescent="0.2">
      <c r="A477" s="96">
        <v>31868</v>
      </c>
      <c r="B477">
        <v>59.8</v>
      </c>
      <c r="E477">
        <v>65.599999999999994</v>
      </c>
      <c r="F477">
        <v>59.3</v>
      </c>
      <c r="H477">
        <v>45.9</v>
      </c>
      <c r="I477">
        <v>52.8</v>
      </c>
      <c r="J477">
        <v>51.3</v>
      </c>
      <c r="L477">
        <v>55.5</v>
      </c>
      <c r="M477">
        <v>288.3599853515625</v>
      </c>
      <c r="N477">
        <v>8465.6299999999992</v>
      </c>
      <c r="O477">
        <v>1.078842316084223E-2</v>
      </c>
      <c r="P477">
        <v>3.3584793796559688E-2</v>
      </c>
      <c r="Q477">
        <v>4.3857069297295492E-2</v>
      </c>
      <c r="R477">
        <v>1.078842316084223E-2</v>
      </c>
      <c r="S477">
        <v>4.3857069297295492E-2</v>
      </c>
      <c r="T477">
        <v>3.3584793796559688E-2</v>
      </c>
    </row>
    <row r="478" spans="1:20" x14ac:dyDescent="0.2">
      <c r="A478" s="96">
        <v>31898</v>
      </c>
      <c r="B478">
        <v>63.4</v>
      </c>
      <c r="E478">
        <v>67.599999999999994</v>
      </c>
      <c r="F478">
        <v>60.6</v>
      </c>
      <c r="H478">
        <v>47.5</v>
      </c>
      <c r="I478">
        <v>54</v>
      </c>
      <c r="J478">
        <v>50.9</v>
      </c>
      <c r="L478">
        <v>57.2</v>
      </c>
      <c r="M478">
        <v>290.10000610351562</v>
      </c>
      <c r="O478">
        <v>1.078842316084223E-2</v>
      </c>
      <c r="P478">
        <v>3.3584793796559688E-2</v>
      </c>
      <c r="Q478">
        <v>4.3857069297295492E-2</v>
      </c>
    </row>
    <row r="479" spans="1:20" x14ac:dyDescent="0.2">
      <c r="A479" s="96">
        <v>31929</v>
      </c>
      <c r="B479">
        <v>61.2</v>
      </c>
      <c r="E479">
        <v>72.599999999999994</v>
      </c>
      <c r="F479">
        <v>60.1</v>
      </c>
      <c r="H479">
        <v>52.4</v>
      </c>
      <c r="I479">
        <v>56.8</v>
      </c>
      <c r="J479">
        <v>51.4</v>
      </c>
      <c r="L479">
        <v>57.4</v>
      </c>
      <c r="M479">
        <v>304</v>
      </c>
      <c r="O479">
        <v>1.078842316084223E-2</v>
      </c>
      <c r="P479">
        <v>3.3584793796559688E-2</v>
      </c>
      <c r="Q479">
        <v>4.3857069297295492E-2</v>
      </c>
    </row>
    <row r="480" spans="1:20" x14ac:dyDescent="0.2">
      <c r="A480" s="96">
        <v>31959</v>
      </c>
      <c r="B480">
        <v>64</v>
      </c>
      <c r="E480">
        <v>74.3</v>
      </c>
      <c r="F480">
        <v>62.5</v>
      </c>
      <c r="H480">
        <v>44.7</v>
      </c>
      <c r="I480">
        <v>58.9</v>
      </c>
      <c r="J480">
        <v>46.6</v>
      </c>
      <c r="L480">
        <v>57.5</v>
      </c>
      <c r="M480">
        <v>318.66000366210938</v>
      </c>
      <c r="N480">
        <v>8539.0750000000007</v>
      </c>
      <c r="O480">
        <v>8.6756685562682911E-3</v>
      </c>
      <c r="P480">
        <v>3.2669261519167977E-2</v>
      </c>
      <c r="Q480">
        <v>3.5156895213603212E-2</v>
      </c>
      <c r="R480">
        <v>8.6756685562682911E-3</v>
      </c>
      <c r="S480">
        <v>3.5156895213603212E-2</v>
      </c>
      <c r="T480">
        <v>3.2669261519167977E-2</v>
      </c>
    </row>
    <row r="481" spans="1:20" x14ac:dyDescent="0.2">
      <c r="A481" s="96">
        <v>31990</v>
      </c>
      <c r="B481">
        <v>62.7</v>
      </c>
      <c r="E481">
        <v>77.400000000000006</v>
      </c>
      <c r="F481">
        <v>64.2</v>
      </c>
      <c r="H481">
        <v>49.3</v>
      </c>
      <c r="I481">
        <v>60.3</v>
      </c>
      <c r="J481">
        <v>52.4</v>
      </c>
      <c r="L481">
        <v>59.3</v>
      </c>
      <c r="M481">
        <v>329.79998779296881</v>
      </c>
      <c r="O481">
        <v>8.6756685562682911E-3</v>
      </c>
      <c r="P481">
        <v>3.2669261519167977E-2</v>
      </c>
      <c r="Q481">
        <v>3.5156895213603212E-2</v>
      </c>
    </row>
    <row r="482" spans="1:20" x14ac:dyDescent="0.2">
      <c r="A482" s="96">
        <v>32021</v>
      </c>
      <c r="B482">
        <v>62.1</v>
      </c>
      <c r="E482">
        <v>77.3</v>
      </c>
      <c r="F482">
        <v>65.5</v>
      </c>
      <c r="H482">
        <v>49.2</v>
      </c>
      <c r="I482">
        <v>61.5</v>
      </c>
      <c r="J482">
        <v>54.5</v>
      </c>
      <c r="L482">
        <v>60</v>
      </c>
      <c r="M482">
        <v>321.82998657226562</v>
      </c>
      <c r="O482">
        <v>8.6756685562682911E-3</v>
      </c>
      <c r="P482">
        <v>3.2669261519167977E-2</v>
      </c>
      <c r="Q482">
        <v>3.5156895213603212E-2</v>
      </c>
    </row>
    <row r="483" spans="1:20" x14ac:dyDescent="0.2">
      <c r="A483" s="96">
        <v>32051</v>
      </c>
      <c r="B483">
        <v>65.3</v>
      </c>
      <c r="E483">
        <v>78.099999999999994</v>
      </c>
      <c r="F483">
        <v>63.2</v>
      </c>
      <c r="H483">
        <v>50.7</v>
      </c>
      <c r="I483">
        <v>62.2</v>
      </c>
      <c r="J483">
        <v>54.6</v>
      </c>
      <c r="L483">
        <v>60.7</v>
      </c>
      <c r="M483">
        <v>251.78999328613281</v>
      </c>
      <c r="N483">
        <v>8685.6939999999995</v>
      </c>
      <c r="O483">
        <v>1.7170360958300369E-2</v>
      </c>
      <c r="P483">
        <v>4.4790191376797107E-2</v>
      </c>
      <c r="Q483">
        <v>7.0470707277670686E-2</v>
      </c>
      <c r="R483">
        <v>1.7170360958300369E-2</v>
      </c>
      <c r="S483">
        <v>7.0470707277670686E-2</v>
      </c>
      <c r="T483">
        <v>4.4790191376797107E-2</v>
      </c>
    </row>
    <row r="484" spans="1:20" x14ac:dyDescent="0.2">
      <c r="A484" s="96">
        <v>32082</v>
      </c>
      <c r="B484">
        <v>59.3</v>
      </c>
      <c r="E484">
        <v>79.2</v>
      </c>
      <c r="F484">
        <v>61.9</v>
      </c>
      <c r="H484">
        <v>51.2</v>
      </c>
      <c r="I484">
        <v>64.900000000000006</v>
      </c>
      <c r="J484">
        <v>53.7</v>
      </c>
      <c r="L484">
        <v>58.8</v>
      </c>
      <c r="M484">
        <v>230.30000305175781</v>
      </c>
      <c r="O484">
        <v>1.7170360958300369E-2</v>
      </c>
      <c r="P484">
        <v>4.4790191376797107E-2</v>
      </c>
      <c r="Q484">
        <v>7.0470707277670686E-2</v>
      </c>
    </row>
    <row r="485" spans="1:20" x14ac:dyDescent="0.2">
      <c r="A485" s="96">
        <v>32112</v>
      </c>
      <c r="B485">
        <v>61.5</v>
      </c>
      <c r="E485">
        <v>80.2</v>
      </c>
      <c r="F485">
        <v>65.099999999999994</v>
      </c>
      <c r="H485">
        <v>50.8</v>
      </c>
      <c r="I485">
        <v>62.7</v>
      </c>
      <c r="J485">
        <v>59.1</v>
      </c>
      <c r="L485">
        <v>61</v>
      </c>
      <c r="M485">
        <v>247.08000183105469</v>
      </c>
      <c r="O485">
        <v>1.7170360958300369E-2</v>
      </c>
      <c r="P485">
        <v>4.4790191376797107E-2</v>
      </c>
      <c r="Q485">
        <v>7.0470707277670686E-2</v>
      </c>
    </row>
    <row r="486" spans="1:20" x14ac:dyDescent="0.2">
      <c r="A486" s="96">
        <v>32143</v>
      </c>
      <c r="B486">
        <v>60.3</v>
      </c>
      <c r="E486">
        <v>78.7</v>
      </c>
      <c r="F486">
        <v>59.3</v>
      </c>
      <c r="H486">
        <v>50.7</v>
      </c>
      <c r="I486">
        <v>62</v>
      </c>
      <c r="J486">
        <v>51.2</v>
      </c>
      <c r="K486">
        <v>66</v>
      </c>
      <c r="L486">
        <v>57.5</v>
      </c>
      <c r="M486">
        <v>257.07000732421881</v>
      </c>
      <c r="N486">
        <v>8730.5689999999995</v>
      </c>
      <c r="O486">
        <v>5.1665416718571942E-3</v>
      </c>
      <c r="P486">
        <v>4.2421895689621632E-2</v>
      </c>
      <c r="Q486">
        <v>2.0826877962181412E-2</v>
      </c>
      <c r="R486">
        <v>5.1665416718571942E-3</v>
      </c>
      <c r="S486">
        <v>2.0826877962181412E-2</v>
      </c>
      <c r="T486">
        <v>4.2421895689621632E-2</v>
      </c>
    </row>
    <row r="487" spans="1:20" x14ac:dyDescent="0.2">
      <c r="A487" s="96">
        <v>32174</v>
      </c>
      <c r="B487">
        <v>57</v>
      </c>
      <c r="E487">
        <v>81.2</v>
      </c>
      <c r="F487">
        <v>58.6</v>
      </c>
      <c r="H487">
        <v>48.1</v>
      </c>
      <c r="I487">
        <v>61.2</v>
      </c>
      <c r="J487">
        <v>52.5</v>
      </c>
      <c r="K487">
        <v>65.7</v>
      </c>
      <c r="L487">
        <v>56.2</v>
      </c>
      <c r="M487">
        <v>267.82000732421881</v>
      </c>
      <c r="O487">
        <v>5.1665416718571942E-3</v>
      </c>
      <c r="P487">
        <v>4.2421895689621632E-2</v>
      </c>
      <c r="Q487">
        <v>2.0826877962181412E-2</v>
      </c>
    </row>
    <row r="488" spans="1:20" x14ac:dyDescent="0.2">
      <c r="A488" s="96">
        <v>32203</v>
      </c>
      <c r="B488">
        <v>57.9</v>
      </c>
      <c r="E488">
        <v>74.5</v>
      </c>
      <c r="F488">
        <v>57.7</v>
      </c>
      <c r="H488">
        <v>41.9</v>
      </c>
      <c r="I488">
        <v>57.3</v>
      </c>
      <c r="J488">
        <v>50.2</v>
      </c>
      <c r="K488">
        <v>64.5</v>
      </c>
      <c r="L488">
        <v>54.6</v>
      </c>
      <c r="M488">
        <v>258.8900146484375</v>
      </c>
      <c r="O488">
        <v>5.1665416718571942E-3</v>
      </c>
      <c r="P488">
        <v>4.2421895689621632E-2</v>
      </c>
      <c r="Q488">
        <v>2.0826877962181412E-2</v>
      </c>
    </row>
    <row r="489" spans="1:20" x14ac:dyDescent="0.2">
      <c r="A489" s="96">
        <v>32234</v>
      </c>
      <c r="B489">
        <v>57.6</v>
      </c>
      <c r="E489">
        <v>81</v>
      </c>
      <c r="F489">
        <v>59.1</v>
      </c>
      <c r="H489">
        <v>51</v>
      </c>
      <c r="I489">
        <v>58.6</v>
      </c>
      <c r="J489">
        <v>49.2</v>
      </c>
      <c r="K489">
        <v>64</v>
      </c>
      <c r="L489">
        <v>55.8</v>
      </c>
      <c r="M489">
        <v>261.32998657226562</v>
      </c>
      <c r="N489">
        <v>8845.2800000000007</v>
      </c>
      <c r="O489">
        <v>1.3139006174740861E-2</v>
      </c>
      <c r="P489">
        <v>4.48460421728804E-2</v>
      </c>
      <c r="Q489">
        <v>5.3600928330452602E-2</v>
      </c>
      <c r="R489">
        <v>1.3139006174740861E-2</v>
      </c>
      <c r="S489">
        <v>5.3600928330452602E-2</v>
      </c>
      <c r="T489">
        <v>4.48460421728804E-2</v>
      </c>
    </row>
    <row r="490" spans="1:20" x14ac:dyDescent="0.2">
      <c r="A490" s="96">
        <v>32264</v>
      </c>
      <c r="B490">
        <v>57.7</v>
      </c>
      <c r="E490">
        <v>81.5</v>
      </c>
      <c r="F490">
        <v>58</v>
      </c>
      <c r="H490">
        <v>51.2</v>
      </c>
      <c r="I490">
        <v>56.9</v>
      </c>
      <c r="J490">
        <v>50.4</v>
      </c>
      <c r="K490">
        <v>65.5</v>
      </c>
      <c r="L490">
        <v>55.5</v>
      </c>
      <c r="M490">
        <v>262.16000366210938</v>
      </c>
      <c r="O490">
        <v>1.3139006174740861E-2</v>
      </c>
      <c r="P490">
        <v>4.48460421728804E-2</v>
      </c>
      <c r="Q490">
        <v>5.3600928330452602E-2</v>
      </c>
    </row>
    <row r="491" spans="1:20" x14ac:dyDescent="0.2">
      <c r="A491" s="96">
        <v>32295</v>
      </c>
      <c r="B491">
        <v>63.6</v>
      </c>
      <c r="E491">
        <v>80.7</v>
      </c>
      <c r="F491">
        <v>61.7</v>
      </c>
      <c r="H491">
        <v>48.2</v>
      </c>
      <c r="I491">
        <v>65.599999999999994</v>
      </c>
      <c r="J491">
        <v>50.5</v>
      </c>
      <c r="K491">
        <v>66</v>
      </c>
      <c r="L491">
        <v>59.3</v>
      </c>
      <c r="M491">
        <v>273.5</v>
      </c>
      <c r="O491">
        <v>1.3139006174740861E-2</v>
      </c>
      <c r="P491">
        <v>4.48460421728804E-2</v>
      </c>
      <c r="Q491">
        <v>5.3600928330452602E-2</v>
      </c>
    </row>
    <row r="492" spans="1:20" x14ac:dyDescent="0.2">
      <c r="A492" s="96">
        <v>32325</v>
      </c>
      <c r="B492">
        <v>60.6</v>
      </c>
      <c r="E492">
        <v>81</v>
      </c>
      <c r="F492">
        <v>61.2</v>
      </c>
      <c r="H492">
        <v>54.5</v>
      </c>
      <c r="I492">
        <v>58.4</v>
      </c>
      <c r="J492">
        <v>52.5</v>
      </c>
      <c r="K492">
        <v>67.5</v>
      </c>
      <c r="L492">
        <v>58.2</v>
      </c>
      <c r="M492">
        <v>272.01998901367188</v>
      </c>
      <c r="N492">
        <v>8897.107</v>
      </c>
      <c r="O492">
        <v>5.859283143099971E-3</v>
      </c>
      <c r="P492">
        <v>4.192866323342976E-2</v>
      </c>
      <c r="Q492">
        <v>2.364392556959816E-2</v>
      </c>
      <c r="R492">
        <v>5.859283143099971E-3</v>
      </c>
      <c r="S492">
        <v>2.364392556959816E-2</v>
      </c>
      <c r="T492">
        <v>4.192866323342976E-2</v>
      </c>
    </row>
    <row r="493" spans="1:20" x14ac:dyDescent="0.2">
      <c r="A493" s="96">
        <v>32356</v>
      </c>
      <c r="B493">
        <v>59.2</v>
      </c>
      <c r="E493">
        <v>78.2</v>
      </c>
      <c r="F493">
        <v>57.8</v>
      </c>
      <c r="H493">
        <v>49.4</v>
      </c>
      <c r="I493">
        <v>57.4</v>
      </c>
      <c r="J493">
        <v>51.2</v>
      </c>
      <c r="K493">
        <v>59.9</v>
      </c>
      <c r="L493">
        <v>56</v>
      </c>
      <c r="M493">
        <v>261.51998901367188</v>
      </c>
      <c r="O493">
        <v>5.859283143099971E-3</v>
      </c>
      <c r="P493">
        <v>4.192866323342976E-2</v>
      </c>
      <c r="Q493">
        <v>2.364392556959816E-2</v>
      </c>
    </row>
    <row r="494" spans="1:20" x14ac:dyDescent="0.2">
      <c r="A494" s="96">
        <v>32387</v>
      </c>
      <c r="B494">
        <v>58.6</v>
      </c>
      <c r="E494">
        <v>72.8</v>
      </c>
      <c r="F494">
        <v>54.8</v>
      </c>
      <c r="H494">
        <v>49.5</v>
      </c>
      <c r="I494">
        <v>55.2</v>
      </c>
      <c r="J494">
        <v>50.2</v>
      </c>
      <c r="K494">
        <v>61.7</v>
      </c>
      <c r="L494">
        <v>54.5</v>
      </c>
      <c r="M494">
        <v>271.91000366210938</v>
      </c>
      <c r="O494">
        <v>5.859283143099971E-3</v>
      </c>
      <c r="P494">
        <v>4.192866323342976E-2</v>
      </c>
      <c r="Q494">
        <v>2.364392556959816E-2</v>
      </c>
    </row>
    <row r="495" spans="1:20" x14ac:dyDescent="0.2">
      <c r="A495" s="96">
        <v>32417</v>
      </c>
      <c r="B495">
        <v>57.2</v>
      </c>
      <c r="E495">
        <v>71.5</v>
      </c>
      <c r="F495">
        <v>58.7</v>
      </c>
      <c r="H495">
        <v>49.2</v>
      </c>
      <c r="I495">
        <v>54.8</v>
      </c>
      <c r="J495">
        <v>52.4</v>
      </c>
      <c r="K495">
        <v>60.8</v>
      </c>
      <c r="L495">
        <v>55.4</v>
      </c>
      <c r="M495">
        <v>278.97000122070312</v>
      </c>
      <c r="N495">
        <v>9015.6610000000001</v>
      </c>
      <c r="O495">
        <v>1.3325005532697319E-2</v>
      </c>
      <c r="P495">
        <v>3.7989710436494843E-2</v>
      </c>
      <c r="Q495">
        <v>5.4374852018120423E-2</v>
      </c>
      <c r="R495">
        <v>1.3325005532697319E-2</v>
      </c>
      <c r="S495">
        <v>5.4374852018120423E-2</v>
      </c>
      <c r="T495">
        <v>3.7989710436494843E-2</v>
      </c>
    </row>
    <row r="496" spans="1:20" x14ac:dyDescent="0.2">
      <c r="A496" s="96">
        <v>32448</v>
      </c>
      <c r="B496">
        <v>58.4</v>
      </c>
      <c r="E496">
        <v>70.900000000000006</v>
      </c>
      <c r="F496">
        <v>57.5</v>
      </c>
      <c r="H496">
        <v>51.6</v>
      </c>
      <c r="I496">
        <v>52.1</v>
      </c>
      <c r="J496">
        <v>53.8</v>
      </c>
      <c r="K496">
        <v>58.1</v>
      </c>
      <c r="L496">
        <v>55.6</v>
      </c>
      <c r="M496">
        <v>273.70001220703119</v>
      </c>
      <c r="O496">
        <v>1.3325005532697319E-2</v>
      </c>
      <c r="P496">
        <v>3.7989710436494843E-2</v>
      </c>
      <c r="Q496">
        <v>5.4374852018120423E-2</v>
      </c>
    </row>
    <row r="497" spans="1:20" x14ac:dyDescent="0.2">
      <c r="A497" s="96">
        <v>32478</v>
      </c>
      <c r="B497">
        <v>59</v>
      </c>
      <c r="E497">
        <v>69.8</v>
      </c>
      <c r="F497">
        <v>57.6</v>
      </c>
      <c r="H497">
        <v>49.9</v>
      </c>
      <c r="I497">
        <v>53</v>
      </c>
      <c r="J497">
        <v>54.8</v>
      </c>
      <c r="K497">
        <v>64.3</v>
      </c>
      <c r="L497">
        <v>56</v>
      </c>
      <c r="M497">
        <v>277.72000122070312</v>
      </c>
      <c r="O497">
        <v>1.3325005532697319E-2</v>
      </c>
      <c r="P497">
        <v>3.7989710436494843E-2</v>
      </c>
      <c r="Q497">
        <v>5.4374852018120423E-2</v>
      </c>
    </row>
    <row r="498" spans="1:20" x14ac:dyDescent="0.2">
      <c r="A498" s="96">
        <v>32509</v>
      </c>
      <c r="B498">
        <v>57.3</v>
      </c>
      <c r="E498">
        <v>70.5</v>
      </c>
      <c r="F498">
        <v>57.9</v>
      </c>
      <c r="H498">
        <v>46.7</v>
      </c>
      <c r="I498">
        <v>53.9</v>
      </c>
      <c r="J498">
        <v>51.4</v>
      </c>
      <c r="K498">
        <v>60.1</v>
      </c>
      <c r="L498">
        <v>54.7</v>
      </c>
      <c r="M498">
        <v>297.47000122070312</v>
      </c>
      <c r="N498">
        <v>9107.3140000000003</v>
      </c>
      <c r="O498">
        <v>1.0165976737590321E-2</v>
      </c>
      <c r="P498">
        <v>4.3152399345334859E-2</v>
      </c>
      <c r="Q498">
        <v>4.1288202625324288E-2</v>
      </c>
      <c r="R498">
        <v>1.0165976737590321E-2</v>
      </c>
      <c r="S498">
        <v>4.1288202625324288E-2</v>
      </c>
      <c r="T498">
        <v>4.3152399345334859E-2</v>
      </c>
    </row>
    <row r="499" spans="1:20" x14ac:dyDescent="0.2">
      <c r="A499" s="96">
        <v>32540</v>
      </c>
      <c r="B499">
        <v>57.3</v>
      </c>
      <c r="E499">
        <v>67.900000000000006</v>
      </c>
      <c r="F499">
        <v>55.6</v>
      </c>
      <c r="H499">
        <v>49</v>
      </c>
      <c r="I499">
        <v>54</v>
      </c>
      <c r="J499">
        <v>50</v>
      </c>
      <c r="K499">
        <v>60</v>
      </c>
      <c r="L499">
        <v>54.1</v>
      </c>
      <c r="M499">
        <v>288.8599853515625</v>
      </c>
      <c r="O499">
        <v>1.0165976737590321E-2</v>
      </c>
      <c r="P499">
        <v>4.3152399345334859E-2</v>
      </c>
      <c r="Q499">
        <v>4.1288202625324288E-2</v>
      </c>
    </row>
    <row r="500" spans="1:20" x14ac:dyDescent="0.2">
      <c r="A500" s="96">
        <v>32568</v>
      </c>
      <c r="B500">
        <v>52</v>
      </c>
      <c r="E500">
        <v>67.900000000000006</v>
      </c>
      <c r="F500">
        <v>52.7</v>
      </c>
      <c r="H500">
        <v>48.3</v>
      </c>
      <c r="I500">
        <v>52.5</v>
      </c>
      <c r="J500">
        <v>50.2</v>
      </c>
      <c r="K500">
        <v>52.8</v>
      </c>
      <c r="L500">
        <v>51.5</v>
      </c>
      <c r="M500">
        <v>294.8699951171875</v>
      </c>
      <c r="O500">
        <v>1.0165976737590321E-2</v>
      </c>
      <c r="P500">
        <v>4.3152399345334859E-2</v>
      </c>
      <c r="Q500">
        <v>4.1288202625324288E-2</v>
      </c>
    </row>
    <row r="501" spans="1:20" x14ac:dyDescent="0.2">
      <c r="A501" s="96">
        <v>32599</v>
      </c>
      <c r="B501">
        <v>53.1</v>
      </c>
      <c r="E501">
        <v>65.400000000000006</v>
      </c>
      <c r="F501">
        <v>54.9</v>
      </c>
      <c r="H501">
        <v>47.4</v>
      </c>
      <c r="I501">
        <v>52.2</v>
      </c>
      <c r="J501">
        <v>50</v>
      </c>
      <c r="K501">
        <v>58.4</v>
      </c>
      <c r="L501">
        <v>52.2</v>
      </c>
      <c r="M501">
        <v>309.6400146484375</v>
      </c>
      <c r="N501">
        <v>9176.8269999999993</v>
      </c>
      <c r="O501">
        <v>7.6326565659204249E-3</v>
      </c>
      <c r="P501">
        <v>3.7482928748439691E-2</v>
      </c>
      <c r="Q501">
        <v>3.0881952971449911E-2</v>
      </c>
      <c r="R501">
        <v>7.6326565659204249E-3</v>
      </c>
      <c r="S501">
        <v>3.0881952971449911E-2</v>
      </c>
      <c r="T501">
        <v>3.7482928748439691E-2</v>
      </c>
    </row>
    <row r="502" spans="1:20" x14ac:dyDescent="0.2">
      <c r="A502" s="96">
        <v>32629</v>
      </c>
      <c r="B502">
        <v>50.7</v>
      </c>
      <c r="E502">
        <v>59.3</v>
      </c>
      <c r="F502">
        <v>50.7</v>
      </c>
      <c r="H502">
        <v>44.9</v>
      </c>
      <c r="I502">
        <v>49.1</v>
      </c>
      <c r="J502">
        <v>47.6</v>
      </c>
      <c r="K502">
        <v>60.9</v>
      </c>
      <c r="L502">
        <v>49.3</v>
      </c>
      <c r="M502">
        <v>320.51998901367188</v>
      </c>
      <c r="O502">
        <v>7.6326565659204249E-3</v>
      </c>
      <c r="P502">
        <v>3.7482928748439691E-2</v>
      </c>
      <c r="Q502">
        <v>3.0881952971449911E-2</v>
      </c>
    </row>
    <row r="503" spans="1:20" x14ac:dyDescent="0.2">
      <c r="A503" s="96">
        <v>32660</v>
      </c>
      <c r="B503">
        <v>45.6</v>
      </c>
      <c r="E503">
        <v>50</v>
      </c>
      <c r="F503">
        <v>49.5</v>
      </c>
      <c r="H503">
        <v>47.5</v>
      </c>
      <c r="I503">
        <v>46.5</v>
      </c>
      <c r="J503">
        <v>47.4</v>
      </c>
      <c r="K503">
        <v>53.3</v>
      </c>
      <c r="L503">
        <v>47.3</v>
      </c>
      <c r="M503">
        <v>317.98001098632812</v>
      </c>
      <c r="O503">
        <v>7.6326565659204249E-3</v>
      </c>
      <c r="P503">
        <v>3.7482928748439691E-2</v>
      </c>
      <c r="Q503">
        <v>3.0881952971449911E-2</v>
      </c>
    </row>
    <row r="504" spans="1:20" x14ac:dyDescent="0.2">
      <c r="A504" s="96">
        <v>32690</v>
      </c>
      <c r="B504">
        <v>45.8</v>
      </c>
      <c r="E504">
        <v>48.1</v>
      </c>
      <c r="F504">
        <v>46.9</v>
      </c>
      <c r="H504">
        <v>46.2</v>
      </c>
      <c r="I504">
        <v>46.1</v>
      </c>
      <c r="J504">
        <v>44.5</v>
      </c>
      <c r="K504">
        <v>56.1</v>
      </c>
      <c r="L504">
        <v>45.9</v>
      </c>
      <c r="M504">
        <v>346.07998657226562</v>
      </c>
      <c r="N504">
        <v>9244.8160000000007</v>
      </c>
      <c r="O504">
        <v>7.4087699375831543E-3</v>
      </c>
      <c r="P504">
        <v>3.9081130529283373E-2</v>
      </c>
      <c r="Q504">
        <v>2.9966048660892589E-2</v>
      </c>
      <c r="R504">
        <v>7.4087699375831543E-3</v>
      </c>
      <c r="S504">
        <v>2.9966048660892589E-2</v>
      </c>
      <c r="T504">
        <v>3.9081130529283373E-2</v>
      </c>
    </row>
    <row r="505" spans="1:20" x14ac:dyDescent="0.2">
      <c r="A505" s="96">
        <v>32721</v>
      </c>
      <c r="B505">
        <v>45.2</v>
      </c>
      <c r="E505">
        <v>43.3</v>
      </c>
      <c r="F505">
        <v>46.7</v>
      </c>
      <c r="H505">
        <v>43.5</v>
      </c>
      <c r="I505">
        <v>44</v>
      </c>
      <c r="J505">
        <v>44.6</v>
      </c>
      <c r="K505">
        <v>57.8</v>
      </c>
      <c r="L505">
        <v>45.1</v>
      </c>
      <c r="M505">
        <v>351.45001220703119</v>
      </c>
      <c r="O505">
        <v>7.4087699375831543E-3</v>
      </c>
      <c r="P505">
        <v>3.9081130529283373E-2</v>
      </c>
      <c r="Q505">
        <v>2.9966048660892589E-2</v>
      </c>
    </row>
    <row r="506" spans="1:20" x14ac:dyDescent="0.2">
      <c r="A506" s="96">
        <v>32752</v>
      </c>
      <c r="B506">
        <v>46</v>
      </c>
      <c r="E506">
        <v>42.4</v>
      </c>
      <c r="F506">
        <v>48</v>
      </c>
      <c r="H506">
        <v>44.8</v>
      </c>
      <c r="I506">
        <v>43.9</v>
      </c>
      <c r="J506">
        <v>45.4</v>
      </c>
      <c r="K506">
        <v>61.7</v>
      </c>
      <c r="L506">
        <v>46</v>
      </c>
      <c r="M506">
        <v>349.14999389648438</v>
      </c>
      <c r="O506">
        <v>7.4087699375831543E-3</v>
      </c>
      <c r="P506">
        <v>3.9081130529283373E-2</v>
      </c>
      <c r="Q506">
        <v>2.9966048660892589E-2</v>
      </c>
    </row>
    <row r="507" spans="1:20" x14ac:dyDescent="0.2">
      <c r="A507" s="96">
        <v>32782</v>
      </c>
      <c r="B507">
        <v>49.3</v>
      </c>
      <c r="C507">
        <v>49</v>
      </c>
      <c r="E507">
        <v>41</v>
      </c>
      <c r="F507">
        <v>48.5</v>
      </c>
      <c r="H507">
        <v>43.8</v>
      </c>
      <c r="I507">
        <v>43.3</v>
      </c>
      <c r="J507">
        <v>45</v>
      </c>
      <c r="K507">
        <v>57.2</v>
      </c>
      <c r="L507">
        <v>46.8</v>
      </c>
      <c r="M507">
        <v>340.3599853515625</v>
      </c>
      <c r="N507">
        <v>9263.0329999999994</v>
      </c>
      <c r="O507">
        <v>1.9705097429736549E-3</v>
      </c>
      <c r="P507">
        <v>2.743803255246614E-2</v>
      </c>
      <c r="Q507">
        <v>7.9053670440918378E-3</v>
      </c>
      <c r="R507">
        <v>1.9705097429736549E-3</v>
      </c>
      <c r="S507">
        <v>7.9053670440918378E-3</v>
      </c>
      <c r="T507">
        <v>2.743803255246614E-2</v>
      </c>
    </row>
    <row r="508" spans="1:20" x14ac:dyDescent="0.2">
      <c r="A508" s="96">
        <v>32813</v>
      </c>
      <c r="B508">
        <v>49.3</v>
      </c>
      <c r="C508">
        <v>47</v>
      </c>
      <c r="E508">
        <v>40.9</v>
      </c>
      <c r="F508">
        <v>49.2</v>
      </c>
      <c r="H508">
        <v>41.4</v>
      </c>
      <c r="I508">
        <v>42.5</v>
      </c>
      <c r="J508">
        <v>45.9</v>
      </c>
      <c r="K508">
        <v>56.6</v>
      </c>
      <c r="L508">
        <v>46.8</v>
      </c>
      <c r="M508">
        <v>345.989990234375</v>
      </c>
      <c r="O508">
        <v>1.9705097429736549E-3</v>
      </c>
      <c r="P508">
        <v>2.743803255246614E-2</v>
      </c>
      <c r="Q508">
        <v>7.9053670440918378E-3</v>
      </c>
    </row>
    <row r="509" spans="1:20" x14ac:dyDescent="0.2">
      <c r="A509" s="96">
        <v>32843</v>
      </c>
      <c r="B509">
        <v>50.4</v>
      </c>
      <c r="C509">
        <v>45.5</v>
      </c>
      <c r="E509">
        <v>41</v>
      </c>
      <c r="F509">
        <v>49.7</v>
      </c>
      <c r="H509">
        <v>43.9</v>
      </c>
      <c r="I509">
        <v>43.5</v>
      </c>
      <c r="J509">
        <v>44.6</v>
      </c>
      <c r="K509">
        <v>54.9</v>
      </c>
      <c r="L509">
        <v>47.4</v>
      </c>
      <c r="M509">
        <v>353.39999389648438</v>
      </c>
      <c r="O509">
        <v>1.9705097429736549E-3</v>
      </c>
      <c r="P509">
        <v>2.743803255246614E-2</v>
      </c>
      <c r="Q509">
        <v>7.9053670440918378E-3</v>
      </c>
    </row>
    <row r="510" spans="1:20" x14ac:dyDescent="0.2">
      <c r="A510" s="96">
        <v>32874</v>
      </c>
      <c r="B510">
        <v>49.1</v>
      </c>
      <c r="C510">
        <v>51.8</v>
      </c>
      <c r="E510">
        <v>50.8</v>
      </c>
      <c r="F510">
        <v>47.4</v>
      </c>
      <c r="H510">
        <v>42.7</v>
      </c>
      <c r="I510">
        <v>48.2</v>
      </c>
      <c r="J510">
        <v>45.4</v>
      </c>
      <c r="K510">
        <v>54.3</v>
      </c>
      <c r="L510">
        <v>47.2</v>
      </c>
      <c r="M510">
        <v>329.07998657226562</v>
      </c>
      <c r="N510">
        <v>9364.259</v>
      </c>
      <c r="O510">
        <v>1.092795415929108E-2</v>
      </c>
      <c r="P510">
        <v>2.8213038443606939E-2</v>
      </c>
      <c r="Q510">
        <v>4.4433572064092493E-2</v>
      </c>
      <c r="R510">
        <v>1.092795415929108E-2</v>
      </c>
      <c r="S510">
        <v>4.4433572064092493E-2</v>
      </c>
      <c r="T510">
        <v>2.8213038443606939E-2</v>
      </c>
    </row>
    <row r="511" spans="1:20" x14ac:dyDescent="0.2">
      <c r="A511" s="96">
        <v>32905</v>
      </c>
      <c r="B511">
        <v>52.5</v>
      </c>
      <c r="C511">
        <v>50.3</v>
      </c>
      <c r="E511">
        <v>44.6</v>
      </c>
      <c r="F511">
        <v>52.8</v>
      </c>
      <c r="H511">
        <v>41.4</v>
      </c>
      <c r="I511">
        <v>44.4</v>
      </c>
      <c r="J511">
        <v>46.5</v>
      </c>
      <c r="K511">
        <v>54.7</v>
      </c>
      <c r="L511">
        <v>49.1</v>
      </c>
      <c r="M511">
        <v>331.8900146484375</v>
      </c>
      <c r="O511">
        <v>1.092795415929108E-2</v>
      </c>
      <c r="P511">
        <v>2.8213038443606939E-2</v>
      </c>
      <c r="Q511">
        <v>4.4433572064092493E-2</v>
      </c>
    </row>
    <row r="512" spans="1:20" x14ac:dyDescent="0.2">
      <c r="A512" s="96">
        <v>32933</v>
      </c>
      <c r="B512">
        <v>52.3</v>
      </c>
      <c r="C512">
        <v>48.7</v>
      </c>
      <c r="E512">
        <v>50.1</v>
      </c>
      <c r="F512">
        <v>54.7</v>
      </c>
      <c r="H512">
        <v>41.2</v>
      </c>
      <c r="I512">
        <v>47.2</v>
      </c>
      <c r="J512">
        <v>46.5</v>
      </c>
      <c r="K512">
        <v>56.3</v>
      </c>
      <c r="L512">
        <v>49.9</v>
      </c>
      <c r="M512">
        <v>339.94000244140619</v>
      </c>
      <c r="O512">
        <v>1.092795415929108E-2</v>
      </c>
      <c r="P512">
        <v>2.8213038443606939E-2</v>
      </c>
      <c r="Q512">
        <v>4.4433572064092493E-2</v>
      </c>
    </row>
    <row r="513" spans="1:20" x14ac:dyDescent="0.2">
      <c r="A513" s="96">
        <v>32964</v>
      </c>
      <c r="B513">
        <v>53.7</v>
      </c>
      <c r="C513">
        <v>48</v>
      </c>
      <c r="E513">
        <v>50.9</v>
      </c>
      <c r="F513">
        <v>53.5</v>
      </c>
      <c r="H513">
        <v>41.3</v>
      </c>
      <c r="I513">
        <v>47.2</v>
      </c>
      <c r="J513">
        <v>46.6</v>
      </c>
      <c r="K513">
        <v>57.5</v>
      </c>
      <c r="L513">
        <v>50</v>
      </c>
      <c r="M513">
        <v>330.79998779296881</v>
      </c>
      <c r="N513">
        <v>9398.2430000000004</v>
      </c>
      <c r="O513">
        <v>3.6291179045774341E-3</v>
      </c>
      <c r="P513">
        <v>2.412772955183759E-2</v>
      </c>
      <c r="Q513">
        <v>1.459568596150662E-2</v>
      </c>
      <c r="R513">
        <v>3.6291179045774341E-3</v>
      </c>
      <c r="S513">
        <v>1.459568596150662E-2</v>
      </c>
      <c r="T513">
        <v>2.412772955183759E-2</v>
      </c>
    </row>
    <row r="514" spans="1:20" x14ac:dyDescent="0.2">
      <c r="A514" s="96">
        <v>32994</v>
      </c>
      <c r="B514">
        <v>51.7</v>
      </c>
      <c r="C514">
        <v>46.5</v>
      </c>
      <c r="E514">
        <v>50.1</v>
      </c>
      <c r="F514">
        <v>53.9</v>
      </c>
      <c r="H514">
        <v>40</v>
      </c>
      <c r="I514">
        <v>48.2</v>
      </c>
      <c r="J514">
        <v>46.2</v>
      </c>
      <c r="K514">
        <v>54.3</v>
      </c>
      <c r="L514">
        <v>49.5</v>
      </c>
      <c r="M514">
        <v>361.23001098632812</v>
      </c>
      <c r="O514">
        <v>3.6291179045774341E-3</v>
      </c>
      <c r="P514">
        <v>2.412772955183759E-2</v>
      </c>
      <c r="Q514">
        <v>1.459568596150662E-2</v>
      </c>
    </row>
    <row r="515" spans="1:20" x14ac:dyDescent="0.2">
      <c r="A515" s="96">
        <v>33025</v>
      </c>
      <c r="B515">
        <v>52</v>
      </c>
      <c r="C515">
        <v>47.6</v>
      </c>
      <c r="E515">
        <v>53.2</v>
      </c>
      <c r="F515">
        <v>51.3</v>
      </c>
      <c r="H515">
        <v>42.6</v>
      </c>
      <c r="I515">
        <v>49.8</v>
      </c>
      <c r="J515">
        <v>45.4</v>
      </c>
      <c r="K515">
        <v>56</v>
      </c>
      <c r="L515">
        <v>49.2</v>
      </c>
      <c r="M515">
        <v>358.01998901367188</v>
      </c>
      <c r="O515">
        <v>3.6291179045774341E-3</v>
      </c>
      <c r="P515">
        <v>2.412772955183759E-2</v>
      </c>
      <c r="Q515">
        <v>1.459568596150662E-2</v>
      </c>
    </row>
    <row r="516" spans="1:20" x14ac:dyDescent="0.2">
      <c r="A516" s="96">
        <v>33055</v>
      </c>
      <c r="B516">
        <v>46.7</v>
      </c>
      <c r="C516">
        <v>47.5</v>
      </c>
      <c r="E516">
        <v>51.4</v>
      </c>
      <c r="F516">
        <v>49.8</v>
      </c>
      <c r="H516">
        <v>39.6</v>
      </c>
      <c r="I516">
        <v>46.4</v>
      </c>
      <c r="J516">
        <v>46.3</v>
      </c>
      <c r="K516">
        <v>57.2</v>
      </c>
      <c r="L516">
        <v>46.6</v>
      </c>
      <c r="M516">
        <v>356.14999389648438</v>
      </c>
      <c r="N516">
        <v>9404.4940000000006</v>
      </c>
      <c r="O516">
        <v>6.6512432164184338E-4</v>
      </c>
      <c r="P516">
        <v>1.7272166368697859E-2</v>
      </c>
      <c r="Q516">
        <v>2.6631528059206659E-3</v>
      </c>
      <c r="R516">
        <v>6.6512432164184338E-4</v>
      </c>
      <c r="S516">
        <v>2.6631528059206659E-3</v>
      </c>
      <c r="T516">
        <v>1.7272166368697859E-2</v>
      </c>
    </row>
    <row r="517" spans="1:20" x14ac:dyDescent="0.2">
      <c r="A517" s="96">
        <v>33086</v>
      </c>
      <c r="B517">
        <v>45.5</v>
      </c>
      <c r="C517">
        <v>46.9</v>
      </c>
      <c r="E517">
        <v>53.1</v>
      </c>
      <c r="F517">
        <v>47.9</v>
      </c>
      <c r="H517">
        <v>43</v>
      </c>
      <c r="I517">
        <v>50.1</v>
      </c>
      <c r="J517">
        <v>43.1</v>
      </c>
      <c r="K517">
        <v>54.6</v>
      </c>
      <c r="L517">
        <v>46.1</v>
      </c>
      <c r="M517">
        <v>322.55999755859381</v>
      </c>
      <c r="O517">
        <v>6.6512432164184338E-4</v>
      </c>
      <c r="P517">
        <v>1.7272166368697859E-2</v>
      </c>
      <c r="Q517">
        <v>2.6631528059206659E-3</v>
      </c>
    </row>
    <row r="518" spans="1:20" x14ac:dyDescent="0.2">
      <c r="A518" s="96">
        <v>33117</v>
      </c>
      <c r="B518">
        <v>44.9</v>
      </c>
      <c r="C518">
        <v>46</v>
      </c>
      <c r="E518">
        <v>70.2</v>
      </c>
      <c r="F518">
        <v>45.5</v>
      </c>
      <c r="H518">
        <v>40.799999999999997</v>
      </c>
      <c r="I518">
        <v>48.9</v>
      </c>
      <c r="J518">
        <v>41.3</v>
      </c>
      <c r="K518">
        <v>54.7</v>
      </c>
      <c r="L518">
        <v>44.5</v>
      </c>
      <c r="M518">
        <v>306.04998779296881</v>
      </c>
      <c r="O518">
        <v>6.6512432164184338E-4</v>
      </c>
      <c r="P518">
        <v>1.7272166368697859E-2</v>
      </c>
      <c r="Q518">
        <v>2.6631528059206659E-3</v>
      </c>
    </row>
    <row r="519" spans="1:20" x14ac:dyDescent="0.2">
      <c r="A519" s="96">
        <v>33147</v>
      </c>
      <c r="B519">
        <v>43.1</v>
      </c>
      <c r="C519">
        <v>47.4</v>
      </c>
      <c r="E519">
        <v>73.400000000000006</v>
      </c>
      <c r="F519">
        <v>43.6</v>
      </c>
      <c r="H519">
        <v>41.2</v>
      </c>
      <c r="I519">
        <v>48.1</v>
      </c>
      <c r="J519">
        <v>40.200000000000003</v>
      </c>
      <c r="K519">
        <v>51.5</v>
      </c>
      <c r="L519">
        <v>43.2</v>
      </c>
      <c r="M519">
        <v>304</v>
      </c>
      <c r="N519">
        <v>9318.8760000000002</v>
      </c>
      <c r="O519">
        <v>-9.1039454116298435E-3</v>
      </c>
      <c r="P519">
        <v>6.0285869649822858E-3</v>
      </c>
      <c r="Q519">
        <v>-3.5921502051109888E-2</v>
      </c>
      <c r="R519">
        <v>-9.1039454116298435E-3</v>
      </c>
      <c r="S519">
        <v>-3.5921502051109888E-2</v>
      </c>
      <c r="T519">
        <v>6.0285869649822858E-3</v>
      </c>
    </row>
    <row r="520" spans="1:20" x14ac:dyDescent="0.2">
      <c r="A520" s="96">
        <v>33178</v>
      </c>
      <c r="B520">
        <v>40.4</v>
      </c>
      <c r="C520">
        <v>43.1</v>
      </c>
      <c r="E520">
        <v>64.2</v>
      </c>
      <c r="F520">
        <v>42.1</v>
      </c>
      <c r="H520">
        <v>40.9</v>
      </c>
      <c r="I520">
        <v>48.6</v>
      </c>
      <c r="J520">
        <v>36.200000000000003</v>
      </c>
      <c r="K520">
        <v>55.5</v>
      </c>
      <c r="L520">
        <v>41.3</v>
      </c>
      <c r="M520">
        <v>322.22000122070312</v>
      </c>
      <c r="O520">
        <v>-9.1039454116298435E-3</v>
      </c>
      <c r="P520">
        <v>6.0285869649822858E-3</v>
      </c>
      <c r="Q520">
        <v>-3.5921502051109888E-2</v>
      </c>
    </row>
    <row r="521" spans="1:20" x14ac:dyDescent="0.2">
      <c r="A521" s="96">
        <v>33208</v>
      </c>
      <c r="B521">
        <v>38.5</v>
      </c>
      <c r="C521">
        <v>46.5</v>
      </c>
      <c r="E521">
        <v>58.9</v>
      </c>
      <c r="F521">
        <v>41.8</v>
      </c>
      <c r="H521">
        <v>39.6</v>
      </c>
      <c r="I521">
        <v>47.2</v>
      </c>
      <c r="J521">
        <v>38.799999999999997</v>
      </c>
      <c r="K521">
        <v>56.5</v>
      </c>
      <c r="L521">
        <v>40.799999999999997</v>
      </c>
      <c r="M521">
        <v>330.22000122070312</v>
      </c>
      <c r="O521">
        <v>-9.1039454116298435E-3</v>
      </c>
      <c r="P521">
        <v>6.0285869649822858E-3</v>
      </c>
      <c r="Q521">
        <v>-3.5921502051109888E-2</v>
      </c>
    </row>
    <row r="522" spans="1:20" x14ac:dyDescent="0.2">
      <c r="A522" s="96">
        <v>33239</v>
      </c>
      <c r="B522">
        <v>38.1</v>
      </c>
      <c r="C522">
        <v>44.6</v>
      </c>
      <c r="E522">
        <v>51.6</v>
      </c>
      <c r="F522">
        <v>38.9</v>
      </c>
      <c r="H522">
        <v>39.6</v>
      </c>
      <c r="I522">
        <v>44.4</v>
      </c>
      <c r="J522">
        <v>37.299999999999997</v>
      </c>
      <c r="K522">
        <v>55.9</v>
      </c>
      <c r="L522">
        <v>39.200000000000003</v>
      </c>
      <c r="M522">
        <v>343.92999267578119</v>
      </c>
      <c r="N522">
        <v>9275.2759999999998</v>
      </c>
      <c r="O522">
        <v>-4.6786758403052431E-3</v>
      </c>
      <c r="P522">
        <v>-9.5024069710160919E-3</v>
      </c>
      <c r="Q522">
        <v>-1.858377250133569E-2</v>
      </c>
      <c r="R522">
        <v>-4.6786758403052431E-3</v>
      </c>
      <c r="S522">
        <v>-1.858377250133569E-2</v>
      </c>
      <c r="T522">
        <v>-9.5024069710160919E-3</v>
      </c>
    </row>
    <row r="523" spans="1:20" x14ac:dyDescent="0.2">
      <c r="A523" s="96">
        <v>33270</v>
      </c>
      <c r="B523">
        <v>39.200000000000003</v>
      </c>
      <c r="C523">
        <v>45.8</v>
      </c>
      <c r="E523">
        <v>44.5</v>
      </c>
      <c r="F523">
        <v>39.1</v>
      </c>
      <c r="H523">
        <v>39.9</v>
      </c>
      <c r="I523">
        <v>44.7</v>
      </c>
      <c r="J523">
        <v>35.6</v>
      </c>
      <c r="K523">
        <v>53.3</v>
      </c>
      <c r="L523">
        <v>39.4</v>
      </c>
      <c r="M523">
        <v>367.07000732421881</v>
      </c>
      <c r="O523">
        <v>-4.6786758403052431E-3</v>
      </c>
      <c r="P523">
        <v>-9.5024069710160919E-3</v>
      </c>
      <c r="Q523">
        <v>-1.858377250133569E-2</v>
      </c>
    </row>
    <row r="524" spans="1:20" x14ac:dyDescent="0.2">
      <c r="A524" s="96">
        <v>33298</v>
      </c>
      <c r="B524">
        <v>42.4</v>
      </c>
      <c r="C524">
        <v>45.8</v>
      </c>
      <c r="E524">
        <v>41.2</v>
      </c>
      <c r="F524">
        <v>41.2</v>
      </c>
      <c r="H524">
        <v>43.6</v>
      </c>
      <c r="I524">
        <v>43.9</v>
      </c>
      <c r="J524">
        <v>33.6</v>
      </c>
      <c r="K524">
        <v>55.9</v>
      </c>
      <c r="L524">
        <v>40.700000000000003</v>
      </c>
      <c r="M524">
        <v>375.22000122070312</v>
      </c>
      <c r="O524">
        <v>-4.6786758403052431E-3</v>
      </c>
      <c r="P524">
        <v>-9.5024069710160919E-3</v>
      </c>
      <c r="Q524">
        <v>-1.858377250133569E-2</v>
      </c>
    </row>
    <row r="525" spans="1:20" x14ac:dyDescent="0.2">
      <c r="A525" s="96">
        <v>33329</v>
      </c>
      <c r="B525">
        <v>46.1</v>
      </c>
      <c r="C525">
        <v>45.2</v>
      </c>
      <c r="E525">
        <v>38.799999999999997</v>
      </c>
      <c r="F525">
        <v>44.5</v>
      </c>
      <c r="H525">
        <v>39.6</v>
      </c>
      <c r="I525">
        <v>45</v>
      </c>
      <c r="J525">
        <v>35.799999999999997</v>
      </c>
      <c r="K525">
        <v>53.9</v>
      </c>
      <c r="L525">
        <v>42.8</v>
      </c>
      <c r="M525">
        <v>375.33999633789062</v>
      </c>
      <c r="N525">
        <v>9347.5969999999998</v>
      </c>
      <c r="O525">
        <v>7.7971803750098564E-3</v>
      </c>
      <c r="P525">
        <v>-5.3888796022831757E-3</v>
      </c>
      <c r="Q525">
        <v>3.1555397477190723E-2</v>
      </c>
      <c r="R525">
        <v>7.7971803750098564E-3</v>
      </c>
      <c r="S525">
        <v>3.1555397477190723E-2</v>
      </c>
      <c r="T525">
        <v>-5.3888796022831757E-3</v>
      </c>
    </row>
    <row r="526" spans="1:20" x14ac:dyDescent="0.2">
      <c r="A526" s="96">
        <v>33359</v>
      </c>
      <c r="B526">
        <v>48.9</v>
      </c>
      <c r="C526">
        <v>47</v>
      </c>
      <c r="E526">
        <v>38.200000000000003</v>
      </c>
      <c r="F526">
        <v>46.9</v>
      </c>
      <c r="H526">
        <v>37.299999999999997</v>
      </c>
      <c r="I526">
        <v>46</v>
      </c>
      <c r="J526">
        <v>37.4</v>
      </c>
      <c r="K526">
        <v>53.2</v>
      </c>
      <c r="L526">
        <v>44.5</v>
      </c>
      <c r="M526">
        <v>389.82998657226562</v>
      </c>
      <c r="O526">
        <v>7.7971803750098564E-3</v>
      </c>
      <c r="P526">
        <v>-5.3888796022831757E-3</v>
      </c>
      <c r="Q526">
        <v>3.1555397477190723E-2</v>
      </c>
    </row>
    <row r="527" spans="1:20" x14ac:dyDescent="0.2">
      <c r="A527" s="96">
        <v>33390</v>
      </c>
      <c r="B527">
        <v>58.4</v>
      </c>
      <c r="C527">
        <v>47</v>
      </c>
      <c r="E527">
        <v>39.6</v>
      </c>
      <c r="F527">
        <v>53.7</v>
      </c>
      <c r="H527">
        <v>37.1</v>
      </c>
      <c r="I527">
        <v>47.1</v>
      </c>
      <c r="J527">
        <v>43</v>
      </c>
      <c r="K527">
        <v>54.8</v>
      </c>
      <c r="L527">
        <v>50.3</v>
      </c>
      <c r="M527">
        <v>371.16000366210938</v>
      </c>
      <c r="O527">
        <v>7.7971803750098564E-3</v>
      </c>
      <c r="P527">
        <v>-5.3888796022831757E-3</v>
      </c>
      <c r="Q527">
        <v>3.1555397477190723E-2</v>
      </c>
    </row>
    <row r="528" spans="1:20" x14ac:dyDescent="0.2">
      <c r="A528" s="96">
        <v>33420</v>
      </c>
      <c r="B528">
        <v>55.6</v>
      </c>
      <c r="C528">
        <v>47.6</v>
      </c>
      <c r="E528">
        <v>38.4</v>
      </c>
      <c r="F528">
        <v>57.2</v>
      </c>
      <c r="H528">
        <v>39.1</v>
      </c>
      <c r="I528">
        <v>49.6</v>
      </c>
      <c r="J528">
        <v>41.3</v>
      </c>
      <c r="K528">
        <v>52.8</v>
      </c>
      <c r="L528">
        <v>50.6</v>
      </c>
      <c r="M528">
        <v>387.80999755859381</v>
      </c>
      <c r="N528">
        <v>9394.8340000000007</v>
      </c>
      <c r="O528">
        <v>5.0533843082881079E-3</v>
      </c>
      <c r="P528">
        <v>-1.0271685005062319E-3</v>
      </c>
      <c r="Q528">
        <v>2.0367274229972528E-2</v>
      </c>
      <c r="R528">
        <v>5.0533843082881079E-3</v>
      </c>
      <c r="S528">
        <v>2.0367274229972528E-2</v>
      </c>
      <c r="T528">
        <v>-1.0271685005062319E-3</v>
      </c>
    </row>
    <row r="529" spans="1:20" x14ac:dyDescent="0.2">
      <c r="A529" s="96">
        <v>33451</v>
      </c>
      <c r="B529">
        <v>60.1</v>
      </c>
      <c r="C529">
        <v>49.5</v>
      </c>
      <c r="E529">
        <v>41.8</v>
      </c>
      <c r="F529">
        <v>59.8</v>
      </c>
      <c r="H529">
        <v>39</v>
      </c>
      <c r="I529">
        <v>48.3</v>
      </c>
      <c r="J529">
        <v>44</v>
      </c>
      <c r="K529">
        <v>56.5</v>
      </c>
      <c r="L529">
        <v>52.9</v>
      </c>
      <c r="M529">
        <v>395.42999267578119</v>
      </c>
      <c r="O529">
        <v>5.0533843082881079E-3</v>
      </c>
      <c r="P529">
        <v>-1.0271685005062319E-3</v>
      </c>
      <c r="Q529">
        <v>2.0367274229972528E-2</v>
      </c>
    </row>
    <row r="530" spans="1:20" x14ac:dyDescent="0.2">
      <c r="A530" s="96">
        <v>33482</v>
      </c>
      <c r="B530">
        <v>60.7</v>
      </c>
      <c r="C530">
        <v>49.5</v>
      </c>
      <c r="E530">
        <v>45.5</v>
      </c>
      <c r="F530">
        <v>61.2</v>
      </c>
      <c r="H530">
        <v>45.9</v>
      </c>
      <c r="I530">
        <v>48.8</v>
      </c>
      <c r="J530">
        <v>47.3</v>
      </c>
      <c r="K530">
        <v>53.8</v>
      </c>
      <c r="L530">
        <v>54.9</v>
      </c>
      <c r="M530">
        <v>387.8599853515625</v>
      </c>
      <c r="O530">
        <v>5.0533843082881079E-3</v>
      </c>
      <c r="P530">
        <v>-1.0271685005062319E-3</v>
      </c>
      <c r="Q530">
        <v>2.0367274229972528E-2</v>
      </c>
    </row>
    <row r="531" spans="1:20" x14ac:dyDescent="0.2">
      <c r="A531" s="96">
        <v>33512</v>
      </c>
      <c r="B531">
        <v>58</v>
      </c>
      <c r="C531">
        <v>48.4</v>
      </c>
      <c r="E531">
        <v>50</v>
      </c>
      <c r="F531">
        <v>60.7</v>
      </c>
      <c r="H531">
        <v>40.5</v>
      </c>
      <c r="I531">
        <v>50.2</v>
      </c>
      <c r="J531">
        <v>44.7</v>
      </c>
      <c r="K531">
        <v>55.7</v>
      </c>
      <c r="L531">
        <v>53.1</v>
      </c>
      <c r="M531">
        <v>392.45001220703119</v>
      </c>
      <c r="N531">
        <v>9427.5810000000001</v>
      </c>
      <c r="O531">
        <v>3.4856390224669632E-3</v>
      </c>
      <c r="P531">
        <v>1.166503342248571E-2</v>
      </c>
      <c r="Q531">
        <v>1.401562371143839E-2</v>
      </c>
      <c r="R531">
        <v>3.4856390224669632E-3</v>
      </c>
      <c r="S531">
        <v>1.401562371143839E-2</v>
      </c>
      <c r="T531">
        <v>1.166503342248571E-2</v>
      </c>
    </row>
    <row r="532" spans="1:20" x14ac:dyDescent="0.2">
      <c r="A532" s="96">
        <v>33543</v>
      </c>
      <c r="B532">
        <v>53.5</v>
      </c>
      <c r="C532">
        <v>46.1</v>
      </c>
      <c r="E532">
        <v>47.6</v>
      </c>
      <c r="F532">
        <v>52.1</v>
      </c>
      <c r="H532">
        <v>42.8</v>
      </c>
      <c r="I532">
        <v>50.1</v>
      </c>
      <c r="J532">
        <v>43</v>
      </c>
      <c r="K532">
        <v>55.2</v>
      </c>
      <c r="L532">
        <v>49.5</v>
      </c>
      <c r="M532">
        <v>375.22000122070312</v>
      </c>
      <c r="O532">
        <v>3.4856390224669632E-3</v>
      </c>
      <c r="P532">
        <v>1.166503342248571E-2</v>
      </c>
      <c r="Q532">
        <v>1.401562371143839E-2</v>
      </c>
    </row>
    <row r="533" spans="1:20" x14ac:dyDescent="0.2">
      <c r="A533" s="96">
        <v>33573</v>
      </c>
      <c r="B533">
        <v>49.5</v>
      </c>
      <c r="C533">
        <v>47.6</v>
      </c>
      <c r="E533">
        <v>48.9</v>
      </c>
      <c r="F533">
        <v>50.6</v>
      </c>
      <c r="H533">
        <v>38.799999999999997</v>
      </c>
      <c r="I533">
        <v>49.4</v>
      </c>
      <c r="J533">
        <v>39.799999999999997</v>
      </c>
      <c r="K533">
        <v>53.6</v>
      </c>
      <c r="L533">
        <v>46.8</v>
      </c>
      <c r="M533">
        <v>417.08999633789062</v>
      </c>
      <c r="O533">
        <v>3.4856390224669632E-3</v>
      </c>
      <c r="P533">
        <v>1.166503342248571E-2</v>
      </c>
      <c r="Q533">
        <v>1.401562371143839E-2</v>
      </c>
    </row>
    <row r="534" spans="1:20" x14ac:dyDescent="0.2">
      <c r="A534" s="96">
        <v>33604</v>
      </c>
      <c r="B534">
        <v>49.6</v>
      </c>
      <c r="C534">
        <v>47</v>
      </c>
      <c r="E534">
        <v>45.4</v>
      </c>
      <c r="F534">
        <v>50.4</v>
      </c>
      <c r="H534">
        <v>44.1</v>
      </c>
      <c r="I534">
        <v>48.7</v>
      </c>
      <c r="J534">
        <v>40.6</v>
      </c>
      <c r="K534">
        <v>51.9</v>
      </c>
      <c r="L534">
        <v>47.3</v>
      </c>
      <c r="M534">
        <v>408.77999877929688</v>
      </c>
      <c r="N534">
        <v>9540.4439999999995</v>
      </c>
      <c r="O534">
        <v>1.19715757414335E-2</v>
      </c>
      <c r="P534">
        <v>2.8588691053506081E-2</v>
      </c>
      <c r="Q534">
        <v>4.8753098259492589E-2</v>
      </c>
      <c r="R534">
        <v>1.19715757414335E-2</v>
      </c>
      <c r="S534">
        <v>4.8753098259492589E-2</v>
      </c>
      <c r="T534">
        <v>2.8588691053506081E-2</v>
      </c>
    </row>
    <row r="535" spans="1:20" x14ac:dyDescent="0.2">
      <c r="A535" s="96">
        <v>33635</v>
      </c>
      <c r="B535">
        <v>58.3</v>
      </c>
      <c r="C535">
        <v>47.2</v>
      </c>
      <c r="E535">
        <v>45.9</v>
      </c>
      <c r="F535">
        <v>58.7</v>
      </c>
      <c r="H535">
        <v>44</v>
      </c>
      <c r="I535">
        <v>49.3</v>
      </c>
      <c r="J535">
        <v>43.9</v>
      </c>
      <c r="K535">
        <v>54.7</v>
      </c>
      <c r="L535">
        <v>52.7</v>
      </c>
      <c r="M535">
        <v>412.70001220703119</v>
      </c>
      <c r="O535">
        <v>1.19715757414335E-2</v>
      </c>
      <c r="P535">
        <v>2.8588691053506081E-2</v>
      </c>
      <c r="Q535">
        <v>4.8753098259492589E-2</v>
      </c>
    </row>
    <row r="536" spans="1:20" x14ac:dyDescent="0.2">
      <c r="A536" s="96">
        <v>33664</v>
      </c>
      <c r="B536">
        <v>63.3</v>
      </c>
      <c r="C536">
        <v>49.8</v>
      </c>
      <c r="E536">
        <v>48.1</v>
      </c>
      <c r="F536">
        <v>59.7</v>
      </c>
      <c r="H536">
        <v>44.3</v>
      </c>
      <c r="I536">
        <v>50.3</v>
      </c>
      <c r="J536">
        <v>43.7</v>
      </c>
      <c r="K536">
        <v>54.7</v>
      </c>
      <c r="L536">
        <v>54.6</v>
      </c>
      <c r="M536">
        <v>403.69000244140619</v>
      </c>
      <c r="O536">
        <v>1.19715757414335E-2</v>
      </c>
      <c r="P536">
        <v>2.8588691053506081E-2</v>
      </c>
      <c r="Q536">
        <v>4.8753098259492589E-2</v>
      </c>
    </row>
    <row r="537" spans="1:20" x14ac:dyDescent="0.2">
      <c r="A537" s="96">
        <v>33695</v>
      </c>
      <c r="B537">
        <v>59.1</v>
      </c>
      <c r="C537">
        <v>52.1</v>
      </c>
      <c r="E537">
        <v>51.1</v>
      </c>
      <c r="F537">
        <v>57.8</v>
      </c>
      <c r="H537">
        <v>43.2</v>
      </c>
      <c r="I537">
        <v>47.4</v>
      </c>
      <c r="J537">
        <v>45</v>
      </c>
      <c r="K537">
        <v>53.4</v>
      </c>
      <c r="L537">
        <v>52.6</v>
      </c>
      <c r="M537">
        <v>414.95001220703119</v>
      </c>
      <c r="N537">
        <v>9643.893</v>
      </c>
      <c r="O537">
        <v>1.0843206039467399E-2</v>
      </c>
      <c r="P537">
        <v>3.1697558206670688E-2</v>
      </c>
      <c r="Q537">
        <v>4.4083388249948292E-2</v>
      </c>
      <c r="R537">
        <v>1.0843206039467399E-2</v>
      </c>
      <c r="S537">
        <v>4.4083388249948292E-2</v>
      </c>
      <c r="T537">
        <v>3.1697558206670688E-2</v>
      </c>
    </row>
    <row r="538" spans="1:20" x14ac:dyDescent="0.2">
      <c r="A538" s="96">
        <v>33725</v>
      </c>
      <c r="B538">
        <v>60.9</v>
      </c>
      <c r="C538">
        <v>53.9</v>
      </c>
      <c r="E538">
        <v>55</v>
      </c>
      <c r="F538">
        <v>61.2</v>
      </c>
      <c r="H538">
        <v>47</v>
      </c>
      <c r="I538">
        <v>50</v>
      </c>
      <c r="J538">
        <v>49.5</v>
      </c>
      <c r="K538">
        <v>56.2</v>
      </c>
      <c r="L538">
        <v>55.7</v>
      </c>
      <c r="M538">
        <v>415.35000610351562</v>
      </c>
      <c r="O538">
        <v>1.0843206039467399E-2</v>
      </c>
      <c r="P538">
        <v>3.1697558206670688E-2</v>
      </c>
      <c r="Q538">
        <v>4.4083388249948292E-2</v>
      </c>
    </row>
    <row r="539" spans="1:20" x14ac:dyDescent="0.2">
      <c r="A539" s="96">
        <v>33756</v>
      </c>
      <c r="B539">
        <v>59.8</v>
      </c>
      <c r="C539">
        <v>49.1</v>
      </c>
      <c r="E539">
        <v>53.9</v>
      </c>
      <c r="F539">
        <v>57.6</v>
      </c>
      <c r="H539">
        <v>43.1</v>
      </c>
      <c r="I539">
        <v>50.8</v>
      </c>
      <c r="J539">
        <v>46.6</v>
      </c>
      <c r="K539">
        <v>53.1</v>
      </c>
      <c r="L539">
        <v>53.6</v>
      </c>
      <c r="M539">
        <v>408.1400146484375</v>
      </c>
      <c r="O539">
        <v>1.0843206039467399E-2</v>
      </c>
      <c r="P539">
        <v>3.1697558206670688E-2</v>
      </c>
      <c r="Q539">
        <v>4.4083388249948292E-2</v>
      </c>
    </row>
    <row r="540" spans="1:20" x14ac:dyDescent="0.2">
      <c r="A540" s="96">
        <v>33786</v>
      </c>
      <c r="B540">
        <v>59.5</v>
      </c>
      <c r="C540">
        <v>49.7</v>
      </c>
      <c r="E540">
        <v>56.2</v>
      </c>
      <c r="F540">
        <v>57.4</v>
      </c>
      <c r="H540">
        <v>46.9</v>
      </c>
      <c r="I540">
        <v>52.5</v>
      </c>
      <c r="J540">
        <v>45.5</v>
      </c>
      <c r="K540">
        <v>55.2</v>
      </c>
      <c r="L540">
        <v>53.9</v>
      </c>
      <c r="M540">
        <v>424.20999145507812</v>
      </c>
      <c r="N540">
        <v>9739.1849999999995</v>
      </c>
      <c r="O540">
        <v>9.8810718866332772E-3</v>
      </c>
      <c r="P540">
        <v>3.6653228785096012E-2</v>
      </c>
      <c r="Q540">
        <v>4.0113969545816142E-2</v>
      </c>
      <c r="R540">
        <v>9.8810718866332772E-3</v>
      </c>
      <c r="S540">
        <v>4.0113969545816142E-2</v>
      </c>
      <c r="T540">
        <v>3.6653228785096012E-2</v>
      </c>
    </row>
    <row r="541" spans="1:20" x14ac:dyDescent="0.2">
      <c r="A541" s="96">
        <v>33817</v>
      </c>
      <c r="B541">
        <v>58.8</v>
      </c>
      <c r="C541">
        <v>48.6</v>
      </c>
      <c r="E541">
        <v>53.7</v>
      </c>
      <c r="F541">
        <v>56.8</v>
      </c>
      <c r="H541">
        <v>45.8</v>
      </c>
      <c r="I541">
        <v>50.3</v>
      </c>
      <c r="J541">
        <v>47.3</v>
      </c>
      <c r="K541">
        <v>53.3</v>
      </c>
      <c r="L541">
        <v>53.4</v>
      </c>
      <c r="M541">
        <v>414.02999877929688</v>
      </c>
      <c r="O541">
        <v>9.8810718866332772E-3</v>
      </c>
      <c r="P541">
        <v>3.6653228785096012E-2</v>
      </c>
      <c r="Q541">
        <v>4.0113969545816142E-2</v>
      </c>
    </row>
    <row r="542" spans="1:20" x14ac:dyDescent="0.2">
      <c r="A542" s="96">
        <v>33848</v>
      </c>
      <c r="B542">
        <v>51.1</v>
      </c>
      <c r="C542">
        <v>46.7</v>
      </c>
      <c r="E542">
        <v>51.6</v>
      </c>
      <c r="F542">
        <v>53.9</v>
      </c>
      <c r="H542">
        <v>42.3</v>
      </c>
      <c r="I542">
        <v>51.2</v>
      </c>
      <c r="J542">
        <v>45.1</v>
      </c>
      <c r="K542">
        <v>55.8</v>
      </c>
      <c r="L542">
        <v>49.7</v>
      </c>
      <c r="M542">
        <v>417.79998779296881</v>
      </c>
      <c r="O542">
        <v>9.8810718866332772E-3</v>
      </c>
      <c r="P542">
        <v>3.6653228785096012E-2</v>
      </c>
      <c r="Q542">
        <v>4.0113969545816142E-2</v>
      </c>
    </row>
    <row r="543" spans="1:20" x14ac:dyDescent="0.2">
      <c r="A543" s="96">
        <v>33878</v>
      </c>
      <c r="B543">
        <v>53.8</v>
      </c>
      <c r="C543">
        <v>47.7</v>
      </c>
      <c r="E543">
        <v>46.4</v>
      </c>
      <c r="F543">
        <v>54.7</v>
      </c>
      <c r="H543">
        <v>42.4</v>
      </c>
      <c r="I543">
        <v>48.6</v>
      </c>
      <c r="J543">
        <v>44.7</v>
      </c>
      <c r="K543">
        <v>53.8</v>
      </c>
      <c r="L543">
        <v>50.3</v>
      </c>
      <c r="M543">
        <v>418.67999267578119</v>
      </c>
      <c r="N543">
        <v>9840.7530000000006</v>
      </c>
      <c r="O543">
        <v>1.042879871365018E-2</v>
      </c>
      <c r="P543">
        <v>4.3825876436383887E-2</v>
      </c>
      <c r="Q543">
        <v>4.2372302676989992E-2</v>
      </c>
      <c r="R543">
        <v>1.042879871365018E-2</v>
      </c>
      <c r="S543">
        <v>4.2372302676989992E-2</v>
      </c>
      <c r="T543">
        <v>4.3825876436383887E-2</v>
      </c>
    </row>
    <row r="544" spans="1:20" x14ac:dyDescent="0.2">
      <c r="A544" s="96">
        <v>33909</v>
      </c>
      <c r="B544">
        <v>58.8</v>
      </c>
      <c r="C544">
        <v>48</v>
      </c>
      <c r="E544">
        <v>42.1</v>
      </c>
      <c r="F544">
        <v>58.6</v>
      </c>
      <c r="H544">
        <v>42.1</v>
      </c>
      <c r="I544">
        <v>51.3</v>
      </c>
      <c r="J544">
        <v>47.1</v>
      </c>
      <c r="K544">
        <v>52.9</v>
      </c>
      <c r="L544">
        <v>53.6</v>
      </c>
      <c r="M544">
        <v>431.35000610351562</v>
      </c>
      <c r="O544">
        <v>1.042879871365018E-2</v>
      </c>
      <c r="P544">
        <v>4.3825876436383887E-2</v>
      </c>
      <c r="Q544">
        <v>4.2372302676989992E-2</v>
      </c>
    </row>
    <row r="545" spans="1:20" x14ac:dyDescent="0.2">
      <c r="A545" s="96">
        <v>33939</v>
      </c>
      <c r="B545">
        <v>61</v>
      </c>
      <c r="C545">
        <v>51.4</v>
      </c>
      <c r="E545">
        <v>48</v>
      </c>
      <c r="F545">
        <v>57.9</v>
      </c>
      <c r="H545">
        <v>45</v>
      </c>
      <c r="I545">
        <v>51.5</v>
      </c>
      <c r="J545">
        <v>45.9</v>
      </c>
      <c r="K545">
        <v>53.1</v>
      </c>
      <c r="L545">
        <v>54.2</v>
      </c>
      <c r="M545">
        <v>435.70999145507812</v>
      </c>
      <c r="O545">
        <v>1.042879871365018E-2</v>
      </c>
      <c r="P545">
        <v>4.3825876436383887E-2</v>
      </c>
      <c r="Q545">
        <v>4.2372302676989992E-2</v>
      </c>
    </row>
    <row r="546" spans="1:20" x14ac:dyDescent="0.2">
      <c r="A546" s="96">
        <v>33970</v>
      </c>
      <c r="B546">
        <v>63</v>
      </c>
      <c r="C546">
        <v>49.4</v>
      </c>
      <c r="D546">
        <v>56.5</v>
      </c>
      <c r="E546">
        <v>49.8</v>
      </c>
      <c r="F546">
        <v>61.5</v>
      </c>
      <c r="H546">
        <v>43.3</v>
      </c>
      <c r="I546">
        <v>52.3</v>
      </c>
      <c r="J546">
        <v>46.9</v>
      </c>
      <c r="K546">
        <v>53.4</v>
      </c>
      <c r="L546">
        <v>55.8</v>
      </c>
      <c r="M546">
        <v>438.77999877929688</v>
      </c>
      <c r="N546">
        <v>9857.1849999999995</v>
      </c>
      <c r="O546">
        <v>1.6697909194549321E-3</v>
      </c>
      <c r="P546">
        <v>3.319981753469755E-2</v>
      </c>
      <c r="Q546">
        <v>6.6959115187377183E-3</v>
      </c>
      <c r="R546">
        <v>1.6697909194549321E-3</v>
      </c>
      <c r="S546">
        <v>6.6959115187377183E-3</v>
      </c>
      <c r="T546">
        <v>3.319981753469755E-2</v>
      </c>
    </row>
    <row r="547" spans="1:20" x14ac:dyDescent="0.2">
      <c r="A547" s="96">
        <v>34001</v>
      </c>
      <c r="B547">
        <v>59.7</v>
      </c>
      <c r="C547">
        <v>49.5</v>
      </c>
      <c r="D547">
        <v>56</v>
      </c>
      <c r="E547">
        <v>53.9</v>
      </c>
      <c r="F547">
        <v>63.5</v>
      </c>
      <c r="H547">
        <v>42.6</v>
      </c>
      <c r="I547">
        <v>51.7</v>
      </c>
      <c r="J547">
        <v>47</v>
      </c>
      <c r="K547">
        <v>53.2</v>
      </c>
      <c r="L547">
        <v>55.2</v>
      </c>
      <c r="M547">
        <v>443.3800048828125</v>
      </c>
      <c r="O547">
        <v>1.6697909194549321E-3</v>
      </c>
      <c r="P547">
        <v>3.319981753469755E-2</v>
      </c>
      <c r="Q547">
        <v>6.6959115187377183E-3</v>
      </c>
    </row>
    <row r="548" spans="1:20" x14ac:dyDescent="0.2">
      <c r="A548" s="96">
        <v>34029</v>
      </c>
      <c r="B548">
        <v>58.1</v>
      </c>
      <c r="C548">
        <v>49.4</v>
      </c>
      <c r="D548">
        <v>54.5</v>
      </c>
      <c r="E548">
        <v>53.6</v>
      </c>
      <c r="F548">
        <v>56.7</v>
      </c>
      <c r="H548">
        <v>45.6</v>
      </c>
      <c r="I548">
        <v>52.7</v>
      </c>
      <c r="J548">
        <v>47.1</v>
      </c>
      <c r="K548">
        <v>52.3</v>
      </c>
      <c r="L548">
        <v>53.5</v>
      </c>
      <c r="M548">
        <v>451.67001342773438</v>
      </c>
      <c r="O548">
        <v>1.6697909194549321E-3</v>
      </c>
      <c r="P548">
        <v>3.319981753469755E-2</v>
      </c>
      <c r="Q548">
        <v>6.6959115187377183E-3</v>
      </c>
    </row>
    <row r="549" spans="1:20" x14ac:dyDescent="0.2">
      <c r="A549" s="96">
        <v>34060</v>
      </c>
      <c r="B549">
        <v>53</v>
      </c>
      <c r="C549">
        <v>50.1</v>
      </c>
      <c r="D549">
        <v>51</v>
      </c>
      <c r="E549">
        <v>54.6</v>
      </c>
      <c r="F549">
        <v>51.6</v>
      </c>
      <c r="H549">
        <v>44.7</v>
      </c>
      <c r="I549">
        <v>52.8</v>
      </c>
      <c r="J549">
        <v>44.8</v>
      </c>
      <c r="K549">
        <v>53.5</v>
      </c>
      <c r="L549">
        <v>50.2</v>
      </c>
      <c r="M549">
        <v>440.19000244140619</v>
      </c>
      <c r="N549">
        <v>9914.5650000000005</v>
      </c>
      <c r="O549">
        <v>5.8211345328307244E-3</v>
      </c>
      <c r="P549">
        <v>2.806667390440774E-2</v>
      </c>
      <c r="Q549">
        <v>2.348864193376721E-2</v>
      </c>
      <c r="R549">
        <v>5.8211345328307244E-3</v>
      </c>
      <c r="S549">
        <v>2.348864193376721E-2</v>
      </c>
      <c r="T549">
        <v>2.806667390440774E-2</v>
      </c>
    </row>
    <row r="550" spans="1:20" x14ac:dyDescent="0.2">
      <c r="A550" s="96">
        <v>34090</v>
      </c>
      <c r="B550">
        <v>55.2</v>
      </c>
      <c r="C550">
        <v>47.4</v>
      </c>
      <c r="D550">
        <v>51.5</v>
      </c>
      <c r="E550">
        <v>50.4</v>
      </c>
      <c r="F550">
        <v>55</v>
      </c>
      <c r="H550">
        <v>44.8</v>
      </c>
      <c r="I550">
        <v>51.5</v>
      </c>
      <c r="J550">
        <v>43.6</v>
      </c>
      <c r="K550">
        <v>54.2</v>
      </c>
      <c r="L550">
        <v>51.2</v>
      </c>
      <c r="M550">
        <v>450.19000244140619</v>
      </c>
      <c r="O550">
        <v>5.8211345328307244E-3</v>
      </c>
      <c r="P550">
        <v>2.806667390440774E-2</v>
      </c>
      <c r="Q550">
        <v>2.348864193376721E-2</v>
      </c>
    </row>
    <row r="551" spans="1:20" x14ac:dyDescent="0.2">
      <c r="A551" s="96">
        <v>34121</v>
      </c>
      <c r="B551">
        <v>51.6</v>
      </c>
      <c r="C551">
        <v>49.8</v>
      </c>
      <c r="D551">
        <v>52</v>
      </c>
      <c r="E551">
        <v>50.6</v>
      </c>
      <c r="F551">
        <v>53.1</v>
      </c>
      <c r="H551">
        <v>46.5</v>
      </c>
      <c r="I551">
        <v>50.4</v>
      </c>
      <c r="J551">
        <v>43.2</v>
      </c>
      <c r="K551">
        <v>52.4</v>
      </c>
      <c r="L551">
        <v>49.6</v>
      </c>
      <c r="M551">
        <v>450.52999877929688</v>
      </c>
      <c r="O551">
        <v>5.8211345328307244E-3</v>
      </c>
      <c r="P551">
        <v>2.806667390440774E-2</v>
      </c>
      <c r="Q551">
        <v>2.348864193376721E-2</v>
      </c>
    </row>
    <row r="552" spans="1:20" x14ac:dyDescent="0.2">
      <c r="A552" s="96">
        <v>34151</v>
      </c>
      <c r="B552">
        <v>53.8</v>
      </c>
      <c r="C552">
        <v>48.7</v>
      </c>
      <c r="D552">
        <v>45</v>
      </c>
      <c r="E552">
        <v>51.4</v>
      </c>
      <c r="F552">
        <v>52.7</v>
      </c>
      <c r="H552">
        <v>45.5</v>
      </c>
      <c r="I552">
        <v>51</v>
      </c>
      <c r="J552">
        <v>43.6</v>
      </c>
      <c r="K552">
        <v>50.1</v>
      </c>
      <c r="L552">
        <v>50.2</v>
      </c>
      <c r="M552">
        <v>448.1300048828125</v>
      </c>
      <c r="N552">
        <v>9961.8729999999996</v>
      </c>
      <c r="O552">
        <v>4.771565873036193E-3</v>
      </c>
      <c r="P552">
        <v>2.2865157608157161E-2</v>
      </c>
      <c r="Q552">
        <v>1.9223305608814249E-2</v>
      </c>
      <c r="R552">
        <v>4.771565873036193E-3</v>
      </c>
      <c r="S552">
        <v>1.9223305608814249E-2</v>
      </c>
      <c r="T552">
        <v>2.2865157608157161E-2</v>
      </c>
    </row>
    <row r="553" spans="1:20" x14ac:dyDescent="0.2">
      <c r="A553" s="96">
        <v>34182</v>
      </c>
      <c r="B553">
        <v>55.3</v>
      </c>
      <c r="C553">
        <v>49.4</v>
      </c>
      <c r="D553">
        <v>51</v>
      </c>
      <c r="E553">
        <v>52.3</v>
      </c>
      <c r="F553">
        <v>53.9</v>
      </c>
      <c r="H553">
        <v>44.4</v>
      </c>
      <c r="I553">
        <v>51.8</v>
      </c>
      <c r="J553">
        <v>41.9</v>
      </c>
      <c r="K553">
        <v>52.6</v>
      </c>
      <c r="L553">
        <v>50.7</v>
      </c>
      <c r="M553">
        <v>463.55999755859381</v>
      </c>
      <c r="O553">
        <v>4.771565873036193E-3</v>
      </c>
      <c r="P553">
        <v>2.2865157608157161E-2</v>
      </c>
      <c r="Q553">
        <v>1.9223305608814249E-2</v>
      </c>
    </row>
    <row r="554" spans="1:20" x14ac:dyDescent="0.2">
      <c r="A554" s="96">
        <v>34213</v>
      </c>
      <c r="B554">
        <v>52.6</v>
      </c>
      <c r="C554">
        <v>49.9</v>
      </c>
      <c r="D554">
        <v>49</v>
      </c>
      <c r="E554">
        <v>49</v>
      </c>
      <c r="F554">
        <v>55.2</v>
      </c>
      <c r="H554">
        <v>46.2</v>
      </c>
      <c r="I554">
        <v>51.3</v>
      </c>
      <c r="J554">
        <v>44.5</v>
      </c>
      <c r="K554">
        <v>51.7</v>
      </c>
      <c r="L554">
        <v>50.8</v>
      </c>
      <c r="M554">
        <v>458.92999267578119</v>
      </c>
      <c r="O554">
        <v>4.771565873036193E-3</v>
      </c>
      <c r="P554">
        <v>2.2865157608157161E-2</v>
      </c>
      <c r="Q554">
        <v>1.9223305608814249E-2</v>
      </c>
    </row>
    <row r="555" spans="1:20" x14ac:dyDescent="0.2">
      <c r="A555" s="96">
        <v>34243</v>
      </c>
      <c r="B555">
        <v>58.9</v>
      </c>
      <c r="C555">
        <v>49.4</v>
      </c>
      <c r="D555">
        <v>55.5</v>
      </c>
      <c r="E555">
        <v>50.9</v>
      </c>
      <c r="F555">
        <v>56.1</v>
      </c>
      <c r="H555">
        <v>48.6</v>
      </c>
      <c r="I555">
        <v>50.7</v>
      </c>
      <c r="J555">
        <v>46</v>
      </c>
      <c r="K555">
        <v>54.1</v>
      </c>
      <c r="L555">
        <v>53.4</v>
      </c>
      <c r="M555">
        <v>467.82998657226562</v>
      </c>
      <c r="N555">
        <v>10097.361999999999</v>
      </c>
      <c r="O555">
        <v>1.360075560087943E-2</v>
      </c>
      <c r="P555">
        <v>2.6076154944646868E-2</v>
      </c>
      <c r="Q555">
        <v>5.5523003439976508E-2</v>
      </c>
      <c r="R555">
        <v>1.360075560087943E-2</v>
      </c>
      <c r="S555">
        <v>5.5523003439976508E-2</v>
      </c>
      <c r="T555">
        <v>2.6076154944646868E-2</v>
      </c>
    </row>
    <row r="556" spans="1:20" x14ac:dyDescent="0.2">
      <c r="A556" s="96">
        <v>34274</v>
      </c>
      <c r="B556">
        <v>60.4</v>
      </c>
      <c r="C556">
        <v>51.5</v>
      </c>
      <c r="D556">
        <v>56.5</v>
      </c>
      <c r="E556">
        <v>52.7</v>
      </c>
      <c r="F556">
        <v>57.5</v>
      </c>
      <c r="H556">
        <v>45.5</v>
      </c>
      <c r="I556">
        <v>50.9</v>
      </c>
      <c r="J556">
        <v>45.5</v>
      </c>
      <c r="K556">
        <v>55</v>
      </c>
      <c r="L556">
        <v>53.8</v>
      </c>
      <c r="M556">
        <v>461.79000854492188</v>
      </c>
      <c r="O556">
        <v>1.360075560087943E-2</v>
      </c>
      <c r="P556">
        <v>2.6076154944646868E-2</v>
      </c>
      <c r="Q556">
        <v>5.5523003439976508E-2</v>
      </c>
    </row>
    <row r="557" spans="1:20" x14ac:dyDescent="0.2">
      <c r="A557" s="96">
        <v>34304</v>
      </c>
      <c r="B557">
        <v>62.4</v>
      </c>
      <c r="C557">
        <v>50.3</v>
      </c>
      <c r="D557">
        <v>54.5</v>
      </c>
      <c r="E557">
        <v>53.1</v>
      </c>
      <c r="F557">
        <v>61.7</v>
      </c>
      <c r="H557">
        <v>43.2</v>
      </c>
      <c r="I557">
        <v>51.5</v>
      </c>
      <c r="J557">
        <v>47.1</v>
      </c>
      <c r="K557">
        <v>53.8</v>
      </c>
      <c r="L557">
        <v>55.6</v>
      </c>
      <c r="M557">
        <v>466.45001220703119</v>
      </c>
      <c r="O557">
        <v>1.360075560087943E-2</v>
      </c>
      <c r="P557">
        <v>2.6076154944646868E-2</v>
      </c>
      <c r="Q557">
        <v>5.5523003439976508E-2</v>
      </c>
    </row>
    <row r="558" spans="1:20" x14ac:dyDescent="0.2">
      <c r="A558" s="96">
        <v>34335</v>
      </c>
      <c r="B558">
        <v>63.5</v>
      </c>
      <c r="C558">
        <v>52.4</v>
      </c>
      <c r="D558">
        <v>58</v>
      </c>
      <c r="E558">
        <v>58.9</v>
      </c>
      <c r="F558">
        <v>59.7</v>
      </c>
      <c r="H558">
        <v>43.9</v>
      </c>
      <c r="I558">
        <v>54.4</v>
      </c>
      <c r="J558">
        <v>47.5</v>
      </c>
      <c r="K558">
        <v>55.3</v>
      </c>
      <c r="L558">
        <v>56</v>
      </c>
      <c r="M558">
        <v>481.6099853515625</v>
      </c>
      <c r="N558">
        <v>10195.338</v>
      </c>
      <c r="O558">
        <v>9.7031284012597131E-3</v>
      </c>
      <c r="P558">
        <v>3.4305230144305927E-2</v>
      </c>
      <c r="Q558">
        <v>3.9381080899375531E-2</v>
      </c>
      <c r="R558">
        <v>9.7031284012597131E-3</v>
      </c>
      <c r="S558">
        <v>3.9381080899375531E-2</v>
      </c>
      <c r="T558">
        <v>3.4305230144305927E-2</v>
      </c>
    </row>
    <row r="559" spans="1:20" x14ac:dyDescent="0.2">
      <c r="A559" s="96">
        <v>34366</v>
      </c>
      <c r="B559">
        <v>62.2</v>
      </c>
      <c r="C559">
        <v>51.9</v>
      </c>
      <c r="D559">
        <v>56.5</v>
      </c>
      <c r="E559">
        <v>63</v>
      </c>
      <c r="F559">
        <v>60.2</v>
      </c>
      <c r="H559">
        <v>44.6</v>
      </c>
      <c r="I559">
        <v>57</v>
      </c>
      <c r="J559">
        <v>48.7</v>
      </c>
      <c r="K559">
        <v>58.3</v>
      </c>
      <c r="L559">
        <v>56.5</v>
      </c>
      <c r="M559">
        <v>467.1400146484375</v>
      </c>
      <c r="O559">
        <v>9.7031284012597131E-3</v>
      </c>
      <c r="P559">
        <v>3.4305230144305927E-2</v>
      </c>
      <c r="Q559">
        <v>3.9381080899375531E-2</v>
      </c>
    </row>
    <row r="560" spans="1:20" x14ac:dyDescent="0.2">
      <c r="A560" s="96">
        <v>34394</v>
      </c>
      <c r="B560">
        <v>62.8</v>
      </c>
      <c r="C560">
        <v>51.8</v>
      </c>
      <c r="D560">
        <v>56.5</v>
      </c>
      <c r="E560">
        <v>62.9</v>
      </c>
      <c r="F560">
        <v>63.4</v>
      </c>
      <c r="H560">
        <v>43</v>
      </c>
      <c r="I560">
        <v>55.4</v>
      </c>
      <c r="J560">
        <v>48.2</v>
      </c>
      <c r="K560">
        <v>55.2</v>
      </c>
      <c r="L560">
        <v>56.9</v>
      </c>
      <c r="M560">
        <v>445.76998901367188</v>
      </c>
      <c r="O560">
        <v>9.7031284012597131E-3</v>
      </c>
      <c r="P560">
        <v>3.4305230144305927E-2</v>
      </c>
      <c r="Q560">
        <v>3.9381080899375531E-2</v>
      </c>
    </row>
    <row r="561" spans="1:20" x14ac:dyDescent="0.2">
      <c r="A561" s="96">
        <v>34425</v>
      </c>
      <c r="B561">
        <v>62.7</v>
      </c>
      <c r="C561">
        <v>51.8</v>
      </c>
      <c r="D561">
        <v>61.5</v>
      </c>
      <c r="E561">
        <v>63.5</v>
      </c>
      <c r="F561">
        <v>61.4</v>
      </c>
      <c r="H561">
        <v>45.9</v>
      </c>
      <c r="I561">
        <v>57.2</v>
      </c>
      <c r="J561">
        <v>50.1</v>
      </c>
      <c r="K561">
        <v>56.9</v>
      </c>
      <c r="L561">
        <v>57.4</v>
      </c>
      <c r="M561">
        <v>450.91000366210938</v>
      </c>
      <c r="N561">
        <v>10333.495000000001</v>
      </c>
      <c r="O561">
        <v>1.3550997524554961E-2</v>
      </c>
      <c r="P561">
        <v>4.2253997023570897E-2</v>
      </c>
      <c r="Q561">
        <v>5.5315754474926093E-2</v>
      </c>
      <c r="R561">
        <v>1.3550997524554961E-2</v>
      </c>
      <c r="S561">
        <v>5.5315754474926093E-2</v>
      </c>
      <c r="T561">
        <v>4.2253997023570897E-2</v>
      </c>
    </row>
    <row r="562" spans="1:20" x14ac:dyDescent="0.2">
      <c r="A562" s="96">
        <v>34455</v>
      </c>
      <c r="B562">
        <v>61.6</v>
      </c>
      <c r="C562">
        <v>53.4</v>
      </c>
      <c r="D562">
        <v>61.5</v>
      </c>
      <c r="E562">
        <v>67.8</v>
      </c>
      <c r="F562">
        <v>62.7</v>
      </c>
      <c r="H562">
        <v>47.6</v>
      </c>
      <c r="I562">
        <v>60.2</v>
      </c>
      <c r="J562">
        <v>51.4</v>
      </c>
      <c r="K562">
        <v>54.9</v>
      </c>
      <c r="L562">
        <v>58.2</v>
      </c>
      <c r="M562">
        <v>456.5</v>
      </c>
      <c r="O562">
        <v>1.3550997524554961E-2</v>
      </c>
      <c r="P562">
        <v>4.2253997023570897E-2</v>
      </c>
      <c r="Q562">
        <v>5.5315754474926093E-2</v>
      </c>
    </row>
    <row r="563" spans="1:20" x14ac:dyDescent="0.2">
      <c r="A563" s="96">
        <v>34486</v>
      </c>
      <c r="B563">
        <v>65</v>
      </c>
      <c r="C563">
        <v>55.2</v>
      </c>
      <c r="D563">
        <v>60</v>
      </c>
      <c r="E563">
        <v>69.7</v>
      </c>
      <c r="F563">
        <v>62</v>
      </c>
      <c r="H563">
        <v>48.3</v>
      </c>
      <c r="I563">
        <v>60.3</v>
      </c>
      <c r="J563">
        <v>49.5</v>
      </c>
      <c r="K563">
        <v>57.8</v>
      </c>
      <c r="L563">
        <v>58.8</v>
      </c>
      <c r="M563">
        <v>444.26998901367188</v>
      </c>
      <c r="O563">
        <v>1.3550997524554961E-2</v>
      </c>
      <c r="P563">
        <v>4.2253997023570897E-2</v>
      </c>
      <c r="Q563">
        <v>5.5315754474926093E-2</v>
      </c>
    </row>
    <row r="564" spans="1:20" x14ac:dyDescent="0.2">
      <c r="A564" s="96">
        <v>34516</v>
      </c>
      <c r="B564">
        <v>64.2</v>
      </c>
      <c r="C564">
        <v>51.1</v>
      </c>
      <c r="D564">
        <v>59.5</v>
      </c>
      <c r="E564">
        <v>71.599999999999994</v>
      </c>
      <c r="F564">
        <v>62.3</v>
      </c>
      <c r="H564">
        <v>45.1</v>
      </c>
      <c r="I564">
        <v>58.1</v>
      </c>
      <c r="J564">
        <v>52.3</v>
      </c>
      <c r="K564">
        <v>56.7</v>
      </c>
      <c r="L564">
        <v>58.5</v>
      </c>
      <c r="M564">
        <v>458.260009765625</v>
      </c>
      <c r="N564">
        <v>10393.897999999999</v>
      </c>
      <c r="O564">
        <v>5.8453601613005493E-3</v>
      </c>
      <c r="P564">
        <v>4.3367848596343253E-2</v>
      </c>
      <c r="Q564">
        <v>2.358725012773033E-2</v>
      </c>
      <c r="R564">
        <v>5.8453601613005493E-3</v>
      </c>
      <c r="S564">
        <v>2.358725012773033E-2</v>
      </c>
      <c r="T564">
        <v>4.3367848596343253E-2</v>
      </c>
    </row>
    <row r="565" spans="1:20" x14ac:dyDescent="0.2">
      <c r="A565" s="96">
        <v>34547</v>
      </c>
      <c r="B565">
        <v>63</v>
      </c>
      <c r="C565">
        <v>51.3</v>
      </c>
      <c r="D565">
        <v>60.5</v>
      </c>
      <c r="E565">
        <v>75.2</v>
      </c>
      <c r="F565">
        <v>60.2</v>
      </c>
      <c r="H565">
        <v>44.9</v>
      </c>
      <c r="I565">
        <v>61.6</v>
      </c>
      <c r="J565">
        <v>51.4</v>
      </c>
      <c r="K565">
        <v>57.7</v>
      </c>
      <c r="L565">
        <v>58</v>
      </c>
      <c r="M565">
        <v>475.489990234375</v>
      </c>
      <c r="O565">
        <v>5.8453601613005493E-3</v>
      </c>
      <c r="P565">
        <v>4.3367848596343253E-2</v>
      </c>
      <c r="Q565">
        <v>2.358725012773033E-2</v>
      </c>
    </row>
    <row r="566" spans="1:20" x14ac:dyDescent="0.2">
      <c r="A566" s="96">
        <v>34578</v>
      </c>
      <c r="B566">
        <v>62.7</v>
      </c>
      <c r="C566">
        <v>53</v>
      </c>
      <c r="D566">
        <v>60.5</v>
      </c>
      <c r="E566">
        <v>80.3</v>
      </c>
      <c r="F566">
        <v>62.8</v>
      </c>
      <c r="H566">
        <v>46.1</v>
      </c>
      <c r="I566">
        <v>62.5</v>
      </c>
      <c r="J566">
        <v>52.5</v>
      </c>
      <c r="K566">
        <v>60</v>
      </c>
      <c r="L566">
        <v>59</v>
      </c>
      <c r="M566">
        <v>462.70999145507812</v>
      </c>
      <c r="O566">
        <v>5.8453601613005493E-3</v>
      </c>
      <c r="P566">
        <v>4.3367848596343253E-2</v>
      </c>
      <c r="Q566">
        <v>2.358725012773033E-2</v>
      </c>
    </row>
    <row r="567" spans="1:20" x14ac:dyDescent="0.2">
      <c r="A567" s="96">
        <v>34608</v>
      </c>
      <c r="B567">
        <v>63</v>
      </c>
      <c r="C567">
        <v>53.7</v>
      </c>
      <c r="D567">
        <v>60.5</v>
      </c>
      <c r="E567">
        <v>84.1</v>
      </c>
      <c r="F567">
        <v>63.3</v>
      </c>
      <c r="H567">
        <v>47.6</v>
      </c>
      <c r="I567">
        <v>64.900000000000006</v>
      </c>
      <c r="J567">
        <v>51.1</v>
      </c>
      <c r="K567">
        <v>58.5</v>
      </c>
      <c r="L567">
        <v>59.4</v>
      </c>
      <c r="M567">
        <v>472.35000610351562</v>
      </c>
      <c r="N567">
        <v>10512.962</v>
      </c>
      <c r="O567">
        <v>1.1455182646587479E-2</v>
      </c>
      <c r="P567">
        <v>4.1159265162524668E-2</v>
      </c>
      <c r="Q567">
        <v>4.6614087713841679E-2</v>
      </c>
      <c r="R567">
        <v>1.1455182646587479E-2</v>
      </c>
      <c r="S567">
        <v>4.6614087713841679E-2</v>
      </c>
      <c r="T567">
        <v>4.1159265162524668E-2</v>
      </c>
    </row>
    <row r="568" spans="1:20" x14ac:dyDescent="0.2">
      <c r="A568" s="96">
        <v>34639</v>
      </c>
      <c r="B568">
        <v>61.5</v>
      </c>
      <c r="C568">
        <v>53.2</v>
      </c>
      <c r="D568">
        <v>58</v>
      </c>
      <c r="E568">
        <v>84.5</v>
      </c>
      <c r="F568">
        <v>63.9</v>
      </c>
      <c r="H568">
        <v>47.3</v>
      </c>
      <c r="I568">
        <v>64.7</v>
      </c>
      <c r="J568">
        <v>51.6</v>
      </c>
      <c r="K568">
        <v>56.1</v>
      </c>
      <c r="L568">
        <v>59.2</v>
      </c>
      <c r="M568">
        <v>453.69000244140619</v>
      </c>
      <c r="O568">
        <v>1.1455182646587479E-2</v>
      </c>
      <c r="P568">
        <v>4.1159265162524668E-2</v>
      </c>
      <c r="Q568">
        <v>4.6614087713841679E-2</v>
      </c>
    </row>
    <row r="569" spans="1:20" x14ac:dyDescent="0.2">
      <c r="A569" s="96">
        <v>34669</v>
      </c>
      <c r="B569">
        <v>58.9</v>
      </c>
      <c r="C569">
        <v>52.6</v>
      </c>
      <c r="D569">
        <v>53.5</v>
      </c>
      <c r="E569">
        <v>87.1</v>
      </c>
      <c r="F569">
        <v>59.5</v>
      </c>
      <c r="H569">
        <v>45</v>
      </c>
      <c r="I569">
        <v>64.8</v>
      </c>
      <c r="J569">
        <v>46.7</v>
      </c>
      <c r="K569">
        <v>58.4</v>
      </c>
      <c r="L569">
        <v>56.1</v>
      </c>
      <c r="M569">
        <v>459.26998901367188</v>
      </c>
      <c r="O569">
        <v>1.1455182646587479E-2</v>
      </c>
      <c r="P569">
        <v>4.1159265162524668E-2</v>
      </c>
      <c r="Q569">
        <v>4.6614087713841679E-2</v>
      </c>
    </row>
    <row r="570" spans="1:20" x14ac:dyDescent="0.2">
      <c r="A570" s="96">
        <v>34700</v>
      </c>
      <c r="B570">
        <v>59.7</v>
      </c>
      <c r="C570">
        <v>52.2</v>
      </c>
      <c r="D570">
        <v>54</v>
      </c>
      <c r="E570">
        <v>86</v>
      </c>
      <c r="F570">
        <v>60.9</v>
      </c>
      <c r="H570">
        <v>45.2</v>
      </c>
      <c r="I570">
        <v>62.7</v>
      </c>
      <c r="J570">
        <v>51.9</v>
      </c>
      <c r="K570">
        <v>59.1</v>
      </c>
      <c r="L570">
        <v>57.4</v>
      </c>
      <c r="M570">
        <v>470.42001342773438</v>
      </c>
      <c r="N570">
        <v>10550.251</v>
      </c>
      <c r="O570">
        <v>3.5469547022048279E-3</v>
      </c>
      <c r="P570">
        <v>3.4811302970043798E-2</v>
      </c>
      <c r="Q570">
        <v>1.426348278840983E-2</v>
      </c>
      <c r="R570">
        <v>3.5469547022048279E-3</v>
      </c>
      <c r="S570">
        <v>1.426348278840983E-2</v>
      </c>
      <c r="T570">
        <v>3.4811302970043798E-2</v>
      </c>
    </row>
    <row r="571" spans="1:20" x14ac:dyDescent="0.2">
      <c r="A571" s="96">
        <v>34731</v>
      </c>
      <c r="B571">
        <v>56.6</v>
      </c>
      <c r="C571">
        <v>53</v>
      </c>
      <c r="D571">
        <v>55</v>
      </c>
      <c r="E571">
        <v>81.7</v>
      </c>
      <c r="F571">
        <v>57.4</v>
      </c>
      <c r="H571">
        <v>47</v>
      </c>
      <c r="I571">
        <v>60.7</v>
      </c>
      <c r="J571">
        <v>50</v>
      </c>
      <c r="K571">
        <v>58.7</v>
      </c>
      <c r="L571">
        <v>55.1</v>
      </c>
      <c r="M571">
        <v>487.3900146484375</v>
      </c>
      <c r="O571">
        <v>3.5469547022048279E-3</v>
      </c>
      <c r="P571">
        <v>3.4811302970043798E-2</v>
      </c>
      <c r="Q571">
        <v>1.426348278840983E-2</v>
      </c>
    </row>
    <row r="572" spans="1:20" x14ac:dyDescent="0.2">
      <c r="A572" s="96">
        <v>34759</v>
      </c>
      <c r="B572">
        <v>51.9</v>
      </c>
      <c r="C572">
        <v>52</v>
      </c>
      <c r="D572">
        <v>51</v>
      </c>
      <c r="E572">
        <v>78.900000000000006</v>
      </c>
      <c r="F572">
        <v>54.8</v>
      </c>
      <c r="H572">
        <v>47</v>
      </c>
      <c r="I572">
        <v>56.9</v>
      </c>
      <c r="J572">
        <v>48.1</v>
      </c>
      <c r="K572">
        <v>56.9</v>
      </c>
      <c r="L572">
        <v>52.1</v>
      </c>
      <c r="M572">
        <v>500.70999145507812</v>
      </c>
      <c r="O572">
        <v>3.5469547022048279E-3</v>
      </c>
      <c r="P572">
        <v>3.4811302970043798E-2</v>
      </c>
      <c r="Q572">
        <v>1.426348278840983E-2</v>
      </c>
    </row>
    <row r="573" spans="1:20" x14ac:dyDescent="0.2">
      <c r="A573" s="96">
        <v>34790</v>
      </c>
      <c r="B573">
        <v>52.2</v>
      </c>
      <c r="C573">
        <v>49.8</v>
      </c>
      <c r="D573">
        <v>47.5</v>
      </c>
      <c r="E573">
        <v>74.5</v>
      </c>
      <c r="F573">
        <v>54.1</v>
      </c>
      <c r="H573">
        <v>44.2</v>
      </c>
      <c r="I573">
        <v>56.3</v>
      </c>
      <c r="J573">
        <v>47.4</v>
      </c>
      <c r="K573">
        <v>55.6</v>
      </c>
      <c r="L573">
        <v>51.5</v>
      </c>
      <c r="M573">
        <v>514.71002197265625</v>
      </c>
      <c r="N573">
        <v>10581.723</v>
      </c>
      <c r="O573">
        <v>2.983056990776784E-3</v>
      </c>
      <c r="P573">
        <v>2.4021688692934879E-2</v>
      </c>
      <c r="Q573">
        <v>1.198572599682368E-2</v>
      </c>
      <c r="R573">
        <v>2.983056990776784E-3</v>
      </c>
      <c r="S573">
        <v>1.198572599682368E-2</v>
      </c>
      <c r="T573">
        <v>2.4021688692934879E-2</v>
      </c>
    </row>
    <row r="574" spans="1:20" x14ac:dyDescent="0.2">
      <c r="A574" s="96">
        <v>34820</v>
      </c>
      <c r="B574">
        <v>44</v>
      </c>
      <c r="C574">
        <v>47.9</v>
      </c>
      <c r="D574">
        <v>42</v>
      </c>
      <c r="E574">
        <v>70.5</v>
      </c>
      <c r="F574">
        <v>49.9</v>
      </c>
      <c r="H574">
        <v>43.3</v>
      </c>
      <c r="I574">
        <v>53.3</v>
      </c>
      <c r="J574">
        <v>43.7</v>
      </c>
      <c r="K574">
        <v>56.3</v>
      </c>
      <c r="L574">
        <v>46.7</v>
      </c>
      <c r="M574">
        <v>533.4000244140625</v>
      </c>
      <c r="O574">
        <v>2.983056990776784E-3</v>
      </c>
      <c r="P574">
        <v>2.4021688692934879E-2</v>
      </c>
      <c r="Q574">
        <v>1.198572599682368E-2</v>
      </c>
    </row>
    <row r="575" spans="1:20" x14ac:dyDescent="0.2">
      <c r="A575" s="96">
        <v>34851</v>
      </c>
      <c r="B575">
        <v>43.5</v>
      </c>
      <c r="C575">
        <v>49.3</v>
      </c>
      <c r="D575">
        <v>36</v>
      </c>
      <c r="E575">
        <v>64.7</v>
      </c>
      <c r="F575">
        <v>46.1</v>
      </c>
      <c r="H575">
        <v>43</v>
      </c>
      <c r="I575">
        <v>51.8</v>
      </c>
      <c r="J575">
        <v>46.5</v>
      </c>
      <c r="K575">
        <v>56.1</v>
      </c>
      <c r="L575">
        <v>45.9</v>
      </c>
      <c r="M575">
        <v>544.75</v>
      </c>
      <c r="O575">
        <v>2.983056990776784E-3</v>
      </c>
      <c r="P575">
        <v>2.4021688692934879E-2</v>
      </c>
      <c r="Q575">
        <v>1.198572599682368E-2</v>
      </c>
    </row>
    <row r="576" spans="1:20" x14ac:dyDescent="0.2">
      <c r="A576" s="96">
        <v>34881</v>
      </c>
      <c r="B576">
        <v>52.7</v>
      </c>
      <c r="C576">
        <v>53.3</v>
      </c>
      <c r="D576">
        <v>41.5</v>
      </c>
      <c r="E576">
        <v>58.6</v>
      </c>
      <c r="F576">
        <v>51.6</v>
      </c>
      <c r="H576">
        <v>46.5</v>
      </c>
      <c r="I576">
        <v>51.3</v>
      </c>
      <c r="J576">
        <v>48.1</v>
      </c>
      <c r="K576">
        <v>56.4</v>
      </c>
      <c r="L576">
        <v>50.7</v>
      </c>
      <c r="M576">
        <v>562.05999755859375</v>
      </c>
      <c r="N576">
        <v>10671.737999999999</v>
      </c>
      <c r="O576">
        <v>8.5066486809378221E-3</v>
      </c>
      <c r="P576">
        <v>2.6731068555800739E-2</v>
      </c>
      <c r="Q576">
        <v>3.4463240659767143E-2</v>
      </c>
      <c r="R576">
        <v>8.5066486809378221E-3</v>
      </c>
      <c r="S576">
        <v>3.4463240659767143E-2</v>
      </c>
      <c r="T576">
        <v>2.6731068555800739E-2</v>
      </c>
    </row>
    <row r="577" spans="1:20" x14ac:dyDescent="0.2">
      <c r="A577" s="96">
        <v>34912</v>
      </c>
      <c r="B577">
        <v>46.5</v>
      </c>
      <c r="C577">
        <v>51.8</v>
      </c>
      <c r="D577">
        <v>40.5</v>
      </c>
      <c r="E577">
        <v>48.5</v>
      </c>
      <c r="F577">
        <v>49.1</v>
      </c>
      <c r="H577">
        <v>45.5</v>
      </c>
      <c r="I577">
        <v>49.1</v>
      </c>
      <c r="J577">
        <v>45</v>
      </c>
      <c r="K577">
        <v>53.7</v>
      </c>
      <c r="L577">
        <v>47.1</v>
      </c>
      <c r="M577">
        <v>561.8800048828125</v>
      </c>
      <c r="O577">
        <v>8.5066486809378221E-3</v>
      </c>
      <c r="P577">
        <v>2.6731068555800739E-2</v>
      </c>
      <c r="Q577">
        <v>3.4463240659767143E-2</v>
      </c>
    </row>
    <row r="578" spans="1:20" x14ac:dyDescent="0.2">
      <c r="A578" s="96">
        <v>34943</v>
      </c>
      <c r="B578">
        <v>49.4</v>
      </c>
      <c r="C578">
        <v>49.4</v>
      </c>
      <c r="D578">
        <v>43.5</v>
      </c>
      <c r="E578">
        <v>48.8</v>
      </c>
      <c r="F578">
        <v>50.5</v>
      </c>
      <c r="H578">
        <v>40.299999999999997</v>
      </c>
      <c r="I578">
        <v>50</v>
      </c>
      <c r="J578">
        <v>45.5</v>
      </c>
      <c r="K578">
        <v>52.6</v>
      </c>
      <c r="L578">
        <v>48.1</v>
      </c>
      <c r="M578">
        <v>584.40997314453125</v>
      </c>
      <c r="O578">
        <v>8.5066486809378221E-3</v>
      </c>
      <c r="P578">
        <v>2.6731068555800739E-2</v>
      </c>
      <c r="Q578">
        <v>3.4463240659767143E-2</v>
      </c>
    </row>
    <row r="579" spans="1:20" x14ac:dyDescent="0.2">
      <c r="A579" s="96">
        <v>34973</v>
      </c>
      <c r="B579">
        <v>47.5</v>
      </c>
      <c r="C579">
        <v>49.5</v>
      </c>
      <c r="D579">
        <v>40.5</v>
      </c>
      <c r="E579">
        <v>46.5</v>
      </c>
      <c r="F579">
        <v>47</v>
      </c>
      <c r="H579">
        <v>42.2</v>
      </c>
      <c r="I579">
        <v>48.4</v>
      </c>
      <c r="J579">
        <v>45.9</v>
      </c>
      <c r="K579">
        <v>52.2</v>
      </c>
      <c r="L579">
        <v>46.7</v>
      </c>
      <c r="M579">
        <v>581.5</v>
      </c>
      <c r="N579">
        <v>10744.203</v>
      </c>
      <c r="O579">
        <v>6.7903653556712273E-3</v>
      </c>
      <c r="P579">
        <v>2.1995799090684429E-2</v>
      </c>
      <c r="Q579">
        <v>2.743937030821075E-2</v>
      </c>
      <c r="R579">
        <v>6.7903653556712273E-3</v>
      </c>
      <c r="S579">
        <v>2.743937030821075E-2</v>
      </c>
      <c r="T579">
        <v>2.1995799090684429E-2</v>
      </c>
    </row>
    <row r="580" spans="1:20" x14ac:dyDescent="0.2">
      <c r="A580" s="96">
        <v>35004</v>
      </c>
      <c r="B580">
        <v>48.6</v>
      </c>
      <c r="C580">
        <v>44.2</v>
      </c>
      <c r="D580">
        <v>41.5</v>
      </c>
      <c r="E580">
        <v>44.5</v>
      </c>
      <c r="F580">
        <v>45</v>
      </c>
      <c r="H580">
        <v>43.3</v>
      </c>
      <c r="I580">
        <v>45.3</v>
      </c>
      <c r="J580">
        <v>44.5</v>
      </c>
      <c r="K580">
        <v>54.7</v>
      </c>
      <c r="L580">
        <v>45.9</v>
      </c>
      <c r="M580">
        <v>605.3699951171875</v>
      </c>
      <c r="O580">
        <v>6.7903653556712273E-3</v>
      </c>
      <c r="P580">
        <v>2.1995799090684429E-2</v>
      </c>
      <c r="Q580">
        <v>2.743937030821075E-2</v>
      </c>
    </row>
    <row r="581" spans="1:20" x14ac:dyDescent="0.2">
      <c r="A581" s="96">
        <v>35034</v>
      </c>
      <c r="B581">
        <v>45.9</v>
      </c>
      <c r="C581">
        <v>49.5</v>
      </c>
      <c r="D581">
        <v>42</v>
      </c>
      <c r="E581">
        <v>40.299999999999997</v>
      </c>
      <c r="F581">
        <v>46.9</v>
      </c>
      <c r="H581">
        <v>43.1</v>
      </c>
      <c r="I581">
        <v>47.5</v>
      </c>
      <c r="J581">
        <v>46.2</v>
      </c>
      <c r="K581">
        <v>56.5</v>
      </c>
      <c r="L581">
        <v>46.2</v>
      </c>
      <c r="M581">
        <v>615.92999267578125</v>
      </c>
      <c r="O581">
        <v>6.7903653556712273E-3</v>
      </c>
      <c r="P581">
        <v>2.1995799090684429E-2</v>
      </c>
      <c r="Q581">
        <v>2.743937030821075E-2</v>
      </c>
    </row>
    <row r="582" spans="1:20" x14ac:dyDescent="0.2">
      <c r="A582" s="96">
        <v>35065</v>
      </c>
      <c r="B582">
        <v>44.1</v>
      </c>
      <c r="C582">
        <v>48.3</v>
      </c>
      <c r="D582">
        <v>41.5</v>
      </c>
      <c r="E582">
        <v>40.299999999999997</v>
      </c>
      <c r="F582">
        <v>45.6</v>
      </c>
      <c r="H582">
        <v>46.6</v>
      </c>
      <c r="I582">
        <v>47.8</v>
      </c>
      <c r="J582">
        <v>45.3</v>
      </c>
      <c r="K582">
        <v>50</v>
      </c>
      <c r="L582">
        <v>45.5</v>
      </c>
      <c r="M582">
        <v>636.02001953125</v>
      </c>
      <c r="N582">
        <v>10824.674000000001</v>
      </c>
      <c r="O582">
        <v>7.4897132900412786E-3</v>
      </c>
      <c r="P582">
        <v>2.6011039926917438E-2</v>
      </c>
      <c r="Q582">
        <v>3.0297111703896821E-2</v>
      </c>
      <c r="R582">
        <v>7.4897132900412786E-3</v>
      </c>
      <c r="S582">
        <v>3.0297111703896821E-2</v>
      </c>
      <c r="T582">
        <v>2.6011039926917438E-2</v>
      </c>
    </row>
    <row r="583" spans="1:20" x14ac:dyDescent="0.2">
      <c r="A583" s="96">
        <v>35096</v>
      </c>
      <c r="B583">
        <v>46.1</v>
      </c>
      <c r="C583">
        <v>48.1</v>
      </c>
      <c r="D583">
        <v>43.5</v>
      </c>
      <c r="E583">
        <v>38.799999999999997</v>
      </c>
      <c r="F583">
        <v>45.7</v>
      </c>
      <c r="H583">
        <v>43.3</v>
      </c>
      <c r="I583">
        <v>49.5</v>
      </c>
      <c r="J583">
        <v>44.6</v>
      </c>
      <c r="K583">
        <v>51.3</v>
      </c>
      <c r="L583">
        <v>45.9</v>
      </c>
      <c r="M583">
        <v>640.42999267578125</v>
      </c>
      <c r="O583">
        <v>7.4897132900412786E-3</v>
      </c>
      <c r="P583">
        <v>2.6011039926917438E-2</v>
      </c>
      <c r="Q583">
        <v>3.0297111703896821E-2</v>
      </c>
    </row>
    <row r="584" spans="1:20" x14ac:dyDescent="0.2">
      <c r="A584" s="96">
        <v>35125</v>
      </c>
      <c r="B584">
        <v>49.1</v>
      </c>
      <c r="C584">
        <v>47.5</v>
      </c>
      <c r="D584">
        <v>40</v>
      </c>
      <c r="E584">
        <v>39.9</v>
      </c>
      <c r="F584">
        <v>47.3</v>
      </c>
      <c r="H584">
        <v>40</v>
      </c>
      <c r="I584">
        <v>49.6</v>
      </c>
      <c r="J584">
        <v>44.4</v>
      </c>
      <c r="K584">
        <v>50.8</v>
      </c>
      <c r="L584">
        <v>46.9</v>
      </c>
      <c r="M584">
        <v>645.5</v>
      </c>
      <c r="O584">
        <v>7.4897132900412786E-3</v>
      </c>
      <c r="P584">
        <v>2.6011039926917438E-2</v>
      </c>
      <c r="Q584">
        <v>3.0297111703896821E-2</v>
      </c>
    </row>
    <row r="585" spans="1:20" x14ac:dyDescent="0.2">
      <c r="A585" s="96">
        <v>35156</v>
      </c>
      <c r="B585">
        <v>52.3</v>
      </c>
      <c r="C585">
        <v>47.5</v>
      </c>
      <c r="D585">
        <v>44</v>
      </c>
      <c r="E585">
        <v>41.5</v>
      </c>
      <c r="F585">
        <v>51.6</v>
      </c>
      <c r="H585">
        <v>43.9</v>
      </c>
      <c r="I585">
        <v>49.4</v>
      </c>
      <c r="J585">
        <v>44.7</v>
      </c>
      <c r="K585">
        <v>51.4</v>
      </c>
      <c r="L585">
        <v>49.3</v>
      </c>
      <c r="M585">
        <v>654.16998291015625</v>
      </c>
      <c r="N585">
        <v>11005.217000000001</v>
      </c>
      <c r="O585">
        <v>1.6678839473595199E-2</v>
      </c>
      <c r="P585">
        <v>4.0021270638061553E-2</v>
      </c>
      <c r="Q585">
        <v>6.8403096521844287E-2</v>
      </c>
      <c r="R585">
        <v>1.6678839473595199E-2</v>
      </c>
      <c r="S585">
        <v>6.8403096521844287E-2</v>
      </c>
      <c r="T585">
        <v>4.0021270638061553E-2</v>
      </c>
    </row>
    <row r="586" spans="1:20" x14ac:dyDescent="0.2">
      <c r="A586" s="96">
        <v>35186</v>
      </c>
      <c r="B586">
        <v>51.7</v>
      </c>
      <c r="C586">
        <v>48.5</v>
      </c>
      <c r="D586">
        <v>48.5</v>
      </c>
      <c r="E586">
        <v>50.2</v>
      </c>
      <c r="F586">
        <v>53</v>
      </c>
      <c r="H586">
        <v>39.200000000000003</v>
      </c>
      <c r="I586">
        <v>49.9</v>
      </c>
      <c r="J586">
        <v>44.7</v>
      </c>
      <c r="K586">
        <v>57.2</v>
      </c>
      <c r="L586">
        <v>49.1</v>
      </c>
      <c r="M586">
        <v>669.1199951171875</v>
      </c>
      <c r="O586">
        <v>1.6678839473595199E-2</v>
      </c>
      <c r="P586">
        <v>4.0021270638061553E-2</v>
      </c>
      <c r="Q586">
        <v>6.8403096521844287E-2</v>
      </c>
    </row>
    <row r="587" spans="1:20" x14ac:dyDescent="0.2">
      <c r="A587" s="96">
        <v>35217</v>
      </c>
      <c r="B587">
        <v>59.4</v>
      </c>
      <c r="C587">
        <v>48.7</v>
      </c>
      <c r="D587">
        <v>51</v>
      </c>
      <c r="E587">
        <v>47.9</v>
      </c>
      <c r="F587">
        <v>55.5</v>
      </c>
      <c r="H587">
        <v>43.1</v>
      </c>
      <c r="I587">
        <v>52.8</v>
      </c>
      <c r="J587">
        <v>48.2</v>
      </c>
      <c r="K587">
        <v>53.1</v>
      </c>
      <c r="L587">
        <v>53.6</v>
      </c>
      <c r="M587">
        <v>670.6300048828125</v>
      </c>
      <c r="O587">
        <v>1.6678839473595199E-2</v>
      </c>
      <c r="P587">
        <v>4.0021270638061553E-2</v>
      </c>
      <c r="Q587">
        <v>6.8403096521844287E-2</v>
      </c>
    </row>
    <row r="588" spans="1:20" x14ac:dyDescent="0.2">
      <c r="A588" s="96">
        <v>35247</v>
      </c>
      <c r="B588">
        <v>51.9</v>
      </c>
      <c r="C588">
        <v>53.1</v>
      </c>
      <c r="D588">
        <v>47.5</v>
      </c>
      <c r="E588">
        <v>44.1</v>
      </c>
      <c r="F588">
        <v>52.4</v>
      </c>
      <c r="H588">
        <v>40.799999999999997</v>
      </c>
      <c r="I588">
        <v>50.8</v>
      </c>
      <c r="J588">
        <v>46.7</v>
      </c>
      <c r="K588">
        <v>53.2</v>
      </c>
      <c r="L588">
        <v>49.7</v>
      </c>
      <c r="M588">
        <v>639.95001220703125</v>
      </c>
      <c r="N588">
        <v>11103.934999999999</v>
      </c>
      <c r="O588">
        <v>8.970109358134323E-3</v>
      </c>
      <c r="P588">
        <v>4.0499213904989062E-2</v>
      </c>
      <c r="Q588">
        <v>3.6366108120872383E-2</v>
      </c>
      <c r="R588">
        <v>8.970109358134323E-3</v>
      </c>
      <c r="S588">
        <v>3.6366108120872383E-2</v>
      </c>
      <c r="T588">
        <v>4.0499213904989062E-2</v>
      </c>
    </row>
    <row r="589" spans="1:20" x14ac:dyDescent="0.2">
      <c r="A589" s="96">
        <v>35278</v>
      </c>
      <c r="B589">
        <v>54.6</v>
      </c>
      <c r="C589">
        <v>50</v>
      </c>
      <c r="D589">
        <v>47</v>
      </c>
      <c r="E589">
        <v>46.6</v>
      </c>
      <c r="F589">
        <v>55.1</v>
      </c>
      <c r="H589">
        <v>42.2</v>
      </c>
      <c r="I589">
        <v>51.9</v>
      </c>
      <c r="J589">
        <v>47.4</v>
      </c>
      <c r="K589">
        <v>55.3</v>
      </c>
      <c r="L589">
        <v>51.6</v>
      </c>
      <c r="M589">
        <v>651.989990234375</v>
      </c>
      <c r="O589">
        <v>8.970109358134323E-3</v>
      </c>
      <c r="P589">
        <v>4.0499213904989062E-2</v>
      </c>
      <c r="Q589">
        <v>3.6366108120872383E-2</v>
      </c>
    </row>
    <row r="590" spans="1:20" x14ac:dyDescent="0.2">
      <c r="A590" s="96">
        <v>35309</v>
      </c>
      <c r="B590">
        <v>54.6</v>
      </c>
      <c r="C590">
        <v>50.7</v>
      </c>
      <c r="D590">
        <v>49.5</v>
      </c>
      <c r="E590">
        <v>50.1</v>
      </c>
      <c r="F590">
        <v>53.5</v>
      </c>
      <c r="H590">
        <v>43.7</v>
      </c>
      <c r="I590">
        <v>50</v>
      </c>
      <c r="J590">
        <v>47.2</v>
      </c>
      <c r="K590">
        <v>55.1</v>
      </c>
      <c r="L590">
        <v>51.1</v>
      </c>
      <c r="M590">
        <v>687.33001708984375</v>
      </c>
      <c r="O590">
        <v>8.970109358134323E-3</v>
      </c>
      <c r="P590">
        <v>4.0499213904989062E-2</v>
      </c>
      <c r="Q590">
        <v>3.6366108120872383E-2</v>
      </c>
    </row>
    <row r="591" spans="1:20" x14ac:dyDescent="0.2">
      <c r="A591" s="96">
        <v>35339</v>
      </c>
      <c r="B591">
        <v>52.9</v>
      </c>
      <c r="C591">
        <v>52.8</v>
      </c>
      <c r="D591">
        <v>44.5</v>
      </c>
      <c r="E591">
        <v>45.7</v>
      </c>
      <c r="F591">
        <v>55.4</v>
      </c>
      <c r="H591">
        <v>39.6</v>
      </c>
      <c r="I591">
        <v>50.9</v>
      </c>
      <c r="J591">
        <v>46</v>
      </c>
      <c r="K591">
        <v>57</v>
      </c>
      <c r="L591">
        <v>50.5</v>
      </c>
      <c r="M591">
        <v>705.27001953125</v>
      </c>
      <c r="N591">
        <v>11219.237999999999</v>
      </c>
      <c r="O591">
        <v>1.0383976491216839E-2</v>
      </c>
      <c r="P591">
        <v>4.4213144520817399E-2</v>
      </c>
      <c r="Q591">
        <v>4.2187358088936922E-2</v>
      </c>
      <c r="R591">
        <v>1.0383976491216839E-2</v>
      </c>
      <c r="S591">
        <v>4.2187358088936922E-2</v>
      </c>
      <c r="T591">
        <v>4.4213144520817399E-2</v>
      </c>
    </row>
    <row r="592" spans="1:20" x14ac:dyDescent="0.2">
      <c r="A592" s="96">
        <v>35370</v>
      </c>
      <c r="B592">
        <v>56.9</v>
      </c>
      <c r="C592">
        <v>53.2</v>
      </c>
      <c r="D592">
        <v>49</v>
      </c>
      <c r="E592">
        <v>46.3</v>
      </c>
      <c r="F592">
        <v>58.1</v>
      </c>
      <c r="H592">
        <v>42.3</v>
      </c>
      <c r="I592">
        <v>51.2</v>
      </c>
      <c r="J592">
        <v>47.6</v>
      </c>
      <c r="K592">
        <v>55.5</v>
      </c>
      <c r="L592">
        <v>53</v>
      </c>
      <c r="M592">
        <v>757.02001953125</v>
      </c>
      <c r="O592">
        <v>1.0383976491216839E-2</v>
      </c>
      <c r="P592">
        <v>4.4213144520817399E-2</v>
      </c>
      <c r="Q592">
        <v>4.2187358088936922E-2</v>
      </c>
    </row>
    <row r="593" spans="1:20" x14ac:dyDescent="0.2">
      <c r="A593" s="96">
        <v>35400</v>
      </c>
      <c r="B593">
        <v>61.7</v>
      </c>
      <c r="C593">
        <v>51.6</v>
      </c>
      <c r="D593">
        <v>51</v>
      </c>
      <c r="E593">
        <v>52</v>
      </c>
      <c r="F593">
        <v>58.9</v>
      </c>
      <c r="H593">
        <v>44.4</v>
      </c>
      <c r="I593">
        <v>52</v>
      </c>
      <c r="J593">
        <v>48.6</v>
      </c>
      <c r="K593">
        <v>56.5</v>
      </c>
      <c r="L593">
        <v>55.2</v>
      </c>
      <c r="M593">
        <v>740.739990234375</v>
      </c>
      <c r="O593">
        <v>1.0383976491216839E-2</v>
      </c>
      <c r="P593">
        <v>4.4213144520817399E-2</v>
      </c>
      <c r="Q593">
        <v>4.2187358088936922E-2</v>
      </c>
    </row>
    <row r="594" spans="1:20" x14ac:dyDescent="0.2">
      <c r="A594" s="96">
        <v>35431</v>
      </c>
      <c r="B594">
        <v>57</v>
      </c>
      <c r="C594">
        <v>53.5</v>
      </c>
      <c r="D594">
        <v>45.5</v>
      </c>
      <c r="E594">
        <v>53.3</v>
      </c>
      <c r="F594">
        <v>59.8</v>
      </c>
      <c r="G594">
        <v>46.5</v>
      </c>
      <c r="H594">
        <v>43.2</v>
      </c>
      <c r="I594">
        <v>49.7</v>
      </c>
      <c r="J594">
        <v>49.8</v>
      </c>
      <c r="K594">
        <v>56.2</v>
      </c>
      <c r="L594">
        <v>53.8</v>
      </c>
      <c r="M594">
        <v>786.15997314453125</v>
      </c>
      <c r="N594">
        <v>11291.665000000001</v>
      </c>
      <c r="O594">
        <v>6.4556077694404466E-3</v>
      </c>
      <c r="P594">
        <v>4.314134541141839E-2</v>
      </c>
      <c r="Q594">
        <v>2.6073558191095358E-2</v>
      </c>
      <c r="R594">
        <v>6.4556077694404466E-3</v>
      </c>
      <c r="S594">
        <v>2.6073558191095358E-2</v>
      </c>
      <c r="T594">
        <v>4.314134541141839E-2</v>
      </c>
    </row>
    <row r="595" spans="1:20" x14ac:dyDescent="0.2">
      <c r="A595" s="96">
        <v>35462</v>
      </c>
      <c r="B595">
        <v>57.6</v>
      </c>
      <c r="C595">
        <v>53.7</v>
      </c>
      <c r="D595">
        <v>48.5</v>
      </c>
      <c r="E595">
        <v>56.4</v>
      </c>
      <c r="F595">
        <v>58.9</v>
      </c>
      <c r="G595">
        <v>44.5</v>
      </c>
      <c r="H595">
        <v>41.3</v>
      </c>
      <c r="I595">
        <v>52.1</v>
      </c>
      <c r="J595">
        <v>45.9</v>
      </c>
      <c r="K595">
        <v>54.6</v>
      </c>
      <c r="L595">
        <v>53.1</v>
      </c>
      <c r="M595">
        <v>790.82000732421875</v>
      </c>
      <c r="O595">
        <v>6.4556077694404466E-3</v>
      </c>
      <c r="P595">
        <v>4.314134541141839E-2</v>
      </c>
      <c r="Q595">
        <v>2.6073558191095358E-2</v>
      </c>
    </row>
    <row r="596" spans="1:20" x14ac:dyDescent="0.2">
      <c r="A596" s="96">
        <v>35490</v>
      </c>
      <c r="B596">
        <v>58.6</v>
      </c>
      <c r="C596">
        <v>48.3</v>
      </c>
      <c r="D596">
        <v>51.5</v>
      </c>
      <c r="E596">
        <v>51.1</v>
      </c>
      <c r="F596">
        <v>55</v>
      </c>
      <c r="G596">
        <v>46.5</v>
      </c>
      <c r="H596">
        <v>43.5</v>
      </c>
      <c r="I596">
        <v>53.1</v>
      </c>
      <c r="J596">
        <v>50.8</v>
      </c>
      <c r="K596">
        <v>55.7</v>
      </c>
      <c r="L596">
        <v>53.8</v>
      </c>
      <c r="M596">
        <v>757.1199951171875</v>
      </c>
      <c r="O596">
        <v>6.4556077694404466E-3</v>
      </c>
      <c r="P596">
        <v>4.314134541141839E-2</v>
      </c>
      <c r="Q596">
        <v>2.6073558191095358E-2</v>
      </c>
    </row>
    <row r="597" spans="1:20" x14ac:dyDescent="0.2">
      <c r="A597" s="96">
        <v>35521</v>
      </c>
      <c r="B597">
        <v>56.6</v>
      </c>
      <c r="C597">
        <v>51.4</v>
      </c>
      <c r="D597">
        <v>54</v>
      </c>
      <c r="E597">
        <v>50.3</v>
      </c>
      <c r="F597">
        <v>56.8</v>
      </c>
      <c r="G597">
        <v>47</v>
      </c>
      <c r="H597">
        <v>41.4</v>
      </c>
      <c r="I597">
        <v>53.4</v>
      </c>
      <c r="J597">
        <v>51.8</v>
      </c>
      <c r="K597">
        <v>54.7</v>
      </c>
      <c r="L597">
        <v>53.7</v>
      </c>
      <c r="M597">
        <v>801.34002685546875</v>
      </c>
      <c r="N597">
        <v>11479.33</v>
      </c>
      <c r="O597">
        <v>1.6619781050890112E-2</v>
      </c>
      <c r="P597">
        <v>4.3080749793484252E-2</v>
      </c>
      <c r="Q597">
        <v>6.8154865904908712E-2</v>
      </c>
      <c r="R597">
        <v>1.6619781050890112E-2</v>
      </c>
      <c r="S597">
        <v>6.8154865904908712E-2</v>
      </c>
      <c r="T597">
        <v>4.3080749793484252E-2</v>
      </c>
    </row>
    <row r="598" spans="1:20" x14ac:dyDescent="0.2">
      <c r="A598" s="96">
        <v>35551</v>
      </c>
      <c r="B598">
        <v>62.3</v>
      </c>
      <c r="C598">
        <v>52.1</v>
      </c>
      <c r="D598">
        <v>58</v>
      </c>
      <c r="E598">
        <v>48.5</v>
      </c>
      <c r="F598">
        <v>56.7</v>
      </c>
      <c r="G598">
        <v>44.5</v>
      </c>
      <c r="H598">
        <v>48.1</v>
      </c>
      <c r="I598">
        <v>55</v>
      </c>
      <c r="J598">
        <v>50.7</v>
      </c>
      <c r="K598">
        <v>53.6</v>
      </c>
      <c r="L598">
        <v>56.1</v>
      </c>
      <c r="M598">
        <v>848.280029296875</v>
      </c>
      <c r="O598">
        <v>1.6619781050890112E-2</v>
      </c>
      <c r="P598">
        <v>4.3080749793484252E-2</v>
      </c>
      <c r="Q598">
        <v>6.8154865904908712E-2</v>
      </c>
    </row>
    <row r="599" spans="1:20" x14ac:dyDescent="0.2">
      <c r="A599" s="96">
        <v>35582</v>
      </c>
      <c r="B599">
        <v>59.4</v>
      </c>
      <c r="C599">
        <v>54.1</v>
      </c>
      <c r="D599">
        <v>53.5</v>
      </c>
      <c r="E599">
        <v>48.9</v>
      </c>
      <c r="F599">
        <v>56.5</v>
      </c>
      <c r="G599">
        <v>50.5</v>
      </c>
      <c r="H599">
        <v>45.2</v>
      </c>
      <c r="I599">
        <v>54.6</v>
      </c>
      <c r="J599">
        <v>51.3</v>
      </c>
      <c r="K599">
        <v>53.5</v>
      </c>
      <c r="L599">
        <v>54.9</v>
      </c>
      <c r="M599">
        <v>885.1400146484375</v>
      </c>
      <c r="O599">
        <v>1.6619781050890112E-2</v>
      </c>
      <c r="P599">
        <v>4.3080749793484252E-2</v>
      </c>
      <c r="Q599">
        <v>6.8154865904908712E-2</v>
      </c>
    </row>
    <row r="600" spans="1:20" x14ac:dyDescent="0.2">
      <c r="A600" s="96">
        <v>35612</v>
      </c>
      <c r="B600">
        <v>61.3</v>
      </c>
      <c r="C600">
        <v>55.2</v>
      </c>
      <c r="D600">
        <v>56.5</v>
      </c>
      <c r="E600">
        <v>52</v>
      </c>
      <c r="F600">
        <v>64.5</v>
      </c>
      <c r="G600">
        <v>47.5</v>
      </c>
      <c r="H600">
        <v>45.9</v>
      </c>
      <c r="I600">
        <v>54.7</v>
      </c>
      <c r="J600">
        <v>51.7</v>
      </c>
      <c r="K600">
        <v>56.2</v>
      </c>
      <c r="L600">
        <v>57.7</v>
      </c>
      <c r="M600">
        <v>954.30999755859375</v>
      </c>
      <c r="N600">
        <v>11622.911</v>
      </c>
      <c r="O600">
        <v>1.2507785733139491E-2</v>
      </c>
      <c r="P600">
        <v>4.6738025753933231E-2</v>
      </c>
      <c r="Q600">
        <v>5.0977662738524332E-2</v>
      </c>
      <c r="R600">
        <v>1.2507785733139491E-2</v>
      </c>
      <c r="S600">
        <v>5.0977662738524332E-2</v>
      </c>
      <c r="T600">
        <v>4.6738025753933231E-2</v>
      </c>
    </row>
    <row r="601" spans="1:20" x14ac:dyDescent="0.2">
      <c r="A601" s="96">
        <v>35643</v>
      </c>
      <c r="B601">
        <v>60.3</v>
      </c>
      <c r="C601">
        <v>53.7</v>
      </c>
      <c r="D601">
        <v>60</v>
      </c>
      <c r="E601">
        <v>52.1</v>
      </c>
      <c r="F601">
        <v>61.5</v>
      </c>
      <c r="G601">
        <v>47</v>
      </c>
      <c r="H601">
        <v>43</v>
      </c>
      <c r="I601">
        <v>55.2</v>
      </c>
      <c r="J601">
        <v>51.3</v>
      </c>
      <c r="K601">
        <v>54.9</v>
      </c>
      <c r="L601">
        <v>56.3</v>
      </c>
      <c r="M601">
        <v>899.469970703125</v>
      </c>
      <c r="O601">
        <v>1.2507785733139491E-2</v>
      </c>
      <c r="P601">
        <v>4.6738025753933231E-2</v>
      </c>
      <c r="Q601">
        <v>5.0977662738524332E-2</v>
      </c>
    </row>
    <row r="602" spans="1:20" x14ac:dyDescent="0.2">
      <c r="A602" s="96">
        <v>35674</v>
      </c>
      <c r="B602">
        <v>55.4</v>
      </c>
      <c r="C602">
        <v>51.6</v>
      </c>
      <c r="D602">
        <v>50</v>
      </c>
      <c r="E602">
        <v>53</v>
      </c>
      <c r="F602">
        <v>56.6</v>
      </c>
      <c r="G602">
        <v>49.5</v>
      </c>
      <c r="H602">
        <v>47.2</v>
      </c>
      <c r="I602">
        <v>54.8</v>
      </c>
      <c r="J602">
        <v>51.2</v>
      </c>
      <c r="K602">
        <v>49.4</v>
      </c>
      <c r="L602">
        <v>53.9</v>
      </c>
      <c r="M602">
        <v>947.280029296875</v>
      </c>
      <c r="O602">
        <v>1.2507785733139491E-2</v>
      </c>
      <c r="P602">
        <v>4.6738025753933231E-2</v>
      </c>
      <c r="Q602">
        <v>5.0977662738524332E-2</v>
      </c>
    </row>
    <row r="603" spans="1:20" x14ac:dyDescent="0.2">
      <c r="A603" s="96">
        <v>35704</v>
      </c>
      <c r="B603">
        <v>60.9</v>
      </c>
      <c r="C603">
        <v>51.8</v>
      </c>
      <c r="D603">
        <v>56.5</v>
      </c>
      <c r="E603">
        <v>53.6</v>
      </c>
      <c r="F603">
        <v>59.4</v>
      </c>
      <c r="G603">
        <v>47</v>
      </c>
      <c r="H603">
        <v>45</v>
      </c>
      <c r="I603">
        <v>54.9</v>
      </c>
      <c r="J603">
        <v>52.8</v>
      </c>
      <c r="K603">
        <v>54.9</v>
      </c>
      <c r="L603">
        <v>56.4</v>
      </c>
      <c r="M603">
        <v>914.6199951171875</v>
      </c>
      <c r="N603">
        <v>11722.722</v>
      </c>
      <c r="O603">
        <v>8.5874356260664548E-3</v>
      </c>
      <c r="P603">
        <v>4.4876844577145122E-2</v>
      </c>
      <c r="Q603">
        <v>3.4794745335392292E-2</v>
      </c>
      <c r="R603">
        <v>8.5874356260664548E-3</v>
      </c>
      <c r="S603">
        <v>3.4794745335392292E-2</v>
      </c>
      <c r="T603">
        <v>4.4876844577145122E-2</v>
      </c>
    </row>
    <row r="604" spans="1:20" x14ac:dyDescent="0.2">
      <c r="A604" s="96">
        <v>35735</v>
      </c>
      <c r="B604">
        <v>57.4</v>
      </c>
      <c r="C604">
        <v>54.7</v>
      </c>
      <c r="D604">
        <v>50</v>
      </c>
      <c r="E604">
        <v>52.1</v>
      </c>
      <c r="F604">
        <v>60.1</v>
      </c>
      <c r="G604">
        <v>48</v>
      </c>
      <c r="H604">
        <v>43.8</v>
      </c>
      <c r="I604">
        <v>55.2</v>
      </c>
      <c r="J604">
        <v>53.7</v>
      </c>
      <c r="K604">
        <v>53.6</v>
      </c>
      <c r="L604">
        <v>55.7</v>
      </c>
      <c r="M604">
        <v>955.4000244140625</v>
      </c>
      <c r="O604">
        <v>8.5874356260664548E-3</v>
      </c>
      <c r="P604">
        <v>4.4876844577145122E-2</v>
      </c>
      <c r="Q604">
        <v>3.4794745335392292E-2</v>
      </c>
    </row>
    <row r="605" spans="1:20" x14ac:dyDescent="0.2">
      <c r="A605" s="96">
        <v>35765</v>
      </c>
      <c r="B605">
        <v>57.2</v>
      </c>
      <c r="C605">
        <v>56</v>
      </c>
      <c r="D605">
        <v>52</v>
      </c>
      <c r="E605">
        <v>52.2</v>
      </c>
      <c r="F605">
        <v>56.7</v>
      </c>
      <c r="G605">
        <v>46.5</v>
      </c>
      <c r="H605">
        <v>46.2</v>
      </c>
      <c r="I605">
        <v>53.9</v>
      </c>
      <c r="J605">
        <v>52.1</v>
      </c>
      <c r="K605">
        <v>51.4</v>
      </c>
      <c r="L605">
        <v>54.5</v>
      </c>
      <c r="M605">
        <v>970.42999267578125</v>
      </c>
      <c r="O605">
        <v>8.5874356260664548E-3</v>
      </c>
      <c r="P605">
        <v>4.4876844577145122E-2</v>
      </c>
      <c r="Q605">
        <v>3.4794745335392292E-2</v>
      </c>
    </row>
    <row r="606" spans="1:20" x14ac:dyDescent="0.2">
      <c r="A606" s="96">
        <v>35796</v>
      </c>
      <c r="B606">
        <v>57.1</v>
      </c>
      <c r="C606">
        <v>55.1</v>
      </c>
      <c r="D606">
        <v>47</v>
      </c>
      <c r="E606">
        <v>47</v>
      </c>
      <c r="F606">
        <v>55.6</v>
      </c>
      <c r="G606">
        <v>47.5</v>
      </c>
      <c r="H606">
        <v>46.2</v>
      </c>
      <c r="I606">
        <v>53</v>
      </c>
      <c r="J606">
        <v>51.1</v>
      </c>
      <c r="K606">
        <v>46.2</v>
      </c>
      <c r="L606">
        <v>53.8</v>
      </c>
      <c r="M606">
        <v>980.280029296875</v>
      </c>
      <c r="N606">
        <v>11839.876</v>
      </c>
      <c r="O606">
        <v>9.9937540103740806E-3</v>
      </c>
      <c r="P606">
        <v>4.8550058826576883E-2</v>
      </c>
      <c r="Q606">
        <v>4.0578269241347893E-2</v>
      </c>
      <c r="R606">
        <v>9.9937540103740806E-3</v>
      </c>
      <c r="S606">
        <v>4.0578269241347893E-2</v>
      </c>
      <c r="T606">
        <v>4.8550058826576883E-2</v>
      </c>
    </row>
    <row r="607" spans="1:20" x14ac:dyDescent="0.2">
      <c r="A607" s="96">
        <v>35827</v>
      </c>
      <c r="B607">
        <v>54.6</v>
      </c>
      <c r="C607">
        <v>53.4</v>
      </c>
      <c r="D607">
        <v>48</v>
      </c>
      <c r="E607">
        <v>45.5</v>
      </c>
      <c r="F607">
        <v>54.6</v>
      </c>
      <c r="G607">
        <v>46.5</v>
      </c>
      <c r="H607">
        <v>46.2</v>
      </c>
      <c r="I607">
        <v>52.8</v>
      </c>
      <c r="J607">
        <v>51.7</v>
      </c>
      <c r="K607">
        <v>48.3</v>
      </c>
      <c r="L607">
        <v>52.9</v>
      </c>
      <c r="M607">
        <v>1049.339965820312</v>
      </c>
      <c r="O607">
        <v>9.9937540103740806E-3</v>
      </c>
      <c r="P607">
        <v>4.8550058826576883E-2</v>
      </c>
      <c r="Q607">
        <v>4.0578269241347893E-2</v>
      </c>
    </row>
    <row r="608" spans="1:20" x14ac:dyDescent="0.2">
      <c r="A608" s="96">
        <v>35855</v>
      </c>
      <c r="B608">
        <v>54.9</v>
      </c>
      <c r="C608">
        <v>52.1</v>
      </c>
      <c r="D608">
        <v>51.5</v>
      </c>
      <c r="E608">
        <v>44.2</v>
      </c>
      <c r="F608">
        <v>54.5</v>
      </c>
      <c r="G608">
        <v>47</v>
      </c>
      <c r="H608">
        <v>46</v>
      </c>
      <c r="I608">
        <v>53</v>
      </c>
      <c r="J608">
        <v>51.4</v>
      </c>
      <c r="K608">
        <v>46.7</v>
      </c>
      <c r="L608">
        <v>52.9</v>
      </c>
      <c r="M608">
        <v>1101.75</v>
      </c>
      <c r="O608">
        <v>9.9937540103740806E-3</v>
      </c>
      <c r="P608">
        <v>4.8550058826576883E-2</v>
      </c>
      <c r="Q608">
        <v>4.0578269241347893E-2</v>
      </c>
    </row>
    <row r="609" spans="1:20" x14ac:dyDescent="0.2">
      <c r="A609" s="96">
        <v>35886</v>
      </c>
      <c r="B609">
        <v>55.3</v>
      </c>
      <c r="C609">
        <v>53.9</v>
      </c>
      <c r="D609">
        <v>52.5</v>
      </c>
      <c r="E609">
        <v>40.5</v>
      </c>
      <c r="F609">
        <v>53.3</v>
      </c>
      <c r="G609">
        <v>49</v>
      </c>
      <c r="H609">
        <v>46.1</v>
      </c>
      <c r="I609">
        <v>52.4</v>
      </c>
      <c r="J609">
        <v>49</v>
      </c>
      <c r="K609">
        <v>48.5</v>
      </c>
      <c r="L609">
        <v>52.2</v>
      </c>
      <c r="M609">
        <v>1111.75</v>
      </c>
      <c r="N609">
        <v>11949.492</v>
      </c>
      <c r="O609">
        <v>9.2582050690395729E-3</v>
      </c>
      <c r="P609">
        <v>4.0957268412006649E-2</v>
      </c>
      <c r="Q609">
        <v>3.7550288034241763E-2</v>
      </c>
      <c r="R609">
        <v>9.2582050690395729E-3</v>
      </c>
      <c r="S609">
        <v>3.7550288034241763E-2</v>
      </c>
      <c r="T609">
        <v>4.0957268412006649E-2</v>
      </c>
    </row>
    <row r="610" spans="1:20" x14ac:dyDescent="0.2">
      <c r="A610" s="96">
        <v>35916</v>
      </c>
      <c r="B610">
        <v>51.5</v>
      </c>
      <c r="C610">
        <v>52.1</v>
      </c>
      <c r="D610">
        <v>48.5</v>
      </c>
      <c r="E610">
        <v>41.1</v>
      </c>
      <c r="F610">
        <v>53.2</v>
      </c>
      <c r="G610">
        <v>47.5</v>
      </c>
      <c r="H610">
        <v>46</v>
      </c>
      <c r="I610">
        <v>51.5</v>
      </c>
      <c r="J610">
        <v>49.3</v>
      </c>
      <c r="K610">
        <v>46.1</v>
      </c>
      <c r="L610">
        <v>50.9</v>
      </c>
      <c r="M610">
        <v>1090.819946289062</v>
      </c>
      <c r="O610">
        <v>9.2582050690395729E-3</v>
      </c>
      <c r="P610">
        <v>4.0957268412006649E-2</v>
      </c>
      <c r="Q610">
        <v>3.7550288034241763E-2</v>
      </c>
    </row>
    <row r="611" spans="1:20" x14ac:dyDescent="0.2">
      <c r="A611" s="96">
        <v>35947</v>
      </c>
      <c r="B611">
        <v>50.2</v>
      </c>
      <c r="C611">
        <v>51.7</v>
      </c>
      <c r="D611">
        <v>48.5</v>
      </c>
      <c r="E611">
        <v>39.299999999999997</v>
      </c>
      <c r="F611">
        <v>50.6</v>
      </c>
      <c r="G611">
        <v>44.5</v>
      </c>
      <c r="H611">
        <v>42</v>
      </c>
      <c r="I611">
        <v>50.9</v>
      </c>
      <c r="J611">
        <v>47</v>
      </c>
      <c r="K611">
        <v>46.3</v>
      </c>
      <c r="L611">
        <v>48.9</v>
      </c>
      <c r="M611">
        <v>1133.839965820312</v>
      </c>
      <c r="O611">
        <v>9.2582050690395729E-3</v>
      </c>
      <c r="P611">
        <v>4.0957268412006649E-2</v>
      </c>
      <c r="Q611">
        <v>3.7550288034241763E-2</v>
      </c>
    </row>
    <row r="612" spans="1:20" x14ac:dyDescent="0.2">
      <c r="A612" s="96">
        <v>35977</v>
      </c>
      <c r="B612">
        <v>51.8</v>
      </c>
      <c r="C612">
        <v>51.4</v>
      </c>
      <c r="D612">
        <v>44.5</v>
      </c>
      <c r="E612">
        <v>38.4</v>
      </c>
      <c r="F612">
        <v>50.8</v>
      </c>
      <c r="G612">
        <v>47</v>
      </c>
      <c r="H612">
        <v>44.1</v>
      </c>
      <c r="I612">
        <v>50.2</v>
      </c>
      <c r="J612">
        <v>45.1</v>
      </c>
      <c r="K612">
        <v>45.6</v>
      </c>
      <c r="L612">
        <v>49.2</v>
      </c>
      <c r="M612">
        <v>1120.670043945312</v>
      </c>
      <c r="N612">
        <v>12099.191000000001</v>
      </c>
      <c r="O612">
        <v>1.252764552668854E-2</v>
      </c>
      <c r="P612">
        <v>4.0977686226798142E-2</v>
      </c>
      <c r="Q612">
        <v>5.1060122602257341E-2</v>
      </c>
      <c r="R612">
        <v>1.252764552668854E-2</v>
      </c>
      <c r="S612">
        <v>5.1060122602257341E-2</v>
      </c>
      <c r="T612">
        <v>4.0977686226798142E-2</v>
      </c>
    </row>
    <row r="613" spans="1:20" x14ac:dyDescent="0.2">
      <c r="A613" s="96">
        <v>36008</v>
      </c>
      <c r="B613">
        <v>50.9</v>
      </c>
      <c r="C613">
        <v>51.2</v>
      </c>
      <c r="D613">
        <v>48.5</v>
      </c>
      <c r="E613">
        <v>37.799999999999997</v>
      </c>
      <c r="F613">
        <v>50.7</v>
      </c>
      <c r="G613">
        <v>50.5</v>
      </c>
      <c r="H613">
        <v>44.8</v>
      </c>
      <c r="I613">
        <v>50.3</v>
      </c>
      <c r="J613">
        <v>46.7</v>
      </c>
      <c r="K613">
        <v>44</v>
      </c>
      <c r="L613">
        <v>49.3</v>
      </c>
      <c r="M613">
        <v>957.280029296875</v>
      </c>
      <c r="O613">
        <v>1.252764552668854E-2</v>
      </c>
      <c r="P613">
        <v>4.0977686226798142E-2</v>
      </c>
      <c r="Q613">
        <v>5.1060122602257341E-2</v>
      </c>
    </row>
    <row r="614" spans="1:20" x14ac:dyDescent="0.2">
      <c r="A614" s="96">
        <v>36039</v>
      </c>
      <c r="B614">
        <v>49.4</v>
      </c>
      <c r="C614">
        <v>51.5</v>
      </c>
      <c r="D614">
        <v>46</v>
      </c>
      <c r="E614">
        <v>34</v>
      </c>
      <c r="F614">
        <v>51.2</v>
      </c>
      <c r="G614">
        <v>49</v>
      </c>
      <c r="H614">
        <v>43.2</v>
      </c>
      <c r="I614">
        <v>50.8</v>
      </c>
      <c r="J614">
        <v>45.7</v>
      </c>
      <c r="K614">
        <v>44.2</v>
      </c>
      <c r="L614">
        <v>48.7</v>
      </c>
      <c r="M614">
        <v>1017.010009765625</v>
      </c>
      <c r="O614">
        <v>1.252764552668854E-2</v>
      </c>
      <c r="P614">
        <v>4.0977686226798142E-2</v>
      </c>
      <c r="Q614">
        <v>5.1060122602257341E-2</v>
      </c>
    </row>
    <row r="615" spans="1:20" x14ac:dyDescent="0.2">
      <c r="A615" s="96">
        <v>36069</v>
      </c>
      <c r="B615">
        <v>48</v>
      </c>
      <c r="C615">
        <v>51.3</v>
      </c>
      <c r="D615">
        <v>45.5</v>
      </c>
      <c r="E615">
        <v>34.700000000000003</v>
      </c>
      <c r="F615">
        <v>52.4</v>
      </c>
      <c r="G615">
        <v>50.5</v>
      </c>
      <c r="H615">
        <v>47.1</v>
      </c>
      <c r="I615">
        <v>49.8</v>
      </c>
      <c r="J615">
        <v>45.2</v>
      </c>
      <c r="K615">
        <v>44.4</v>
      </c>
      <c r="L615">
        <v>48.7</v>
      </c>
      <c r="M615">
        <v>1098.670043945312</v>
      </c>
      <c r="N615">
        <v>12294.736999999999</v>
      </c>
      <c r="O615">
        <v>1.6161907023370281E-2</v>
      </c>
      <c r="P615">
        <v>4.8795407755980173E-2</v>
      </c>
      <c r="Q615">
        <v>6.6231826182913345E-2</v>
      </c>
      <c r="R615">
        <v>1.6161907023370281E-2</v>
      </c>
      <c r="S615">
        <v>6.6231826182913345E-2</v>
      </c>
      <c r="T615">
        <v>4.8795407755980173E-2</v>
      </c>
    </row>
    <row r="616" spans="1:20" x14ac:dyDescent="0.2">
      <c r="A616" s="96">
        <v>36100</v>
      </c>
      <c r="B616">
        <v>48.3</v>
      </c>
      <c r="C616">
        <v>51.1</v>
      </c>
      <c r="D616">
        <v>40.5</v>
      </c>
      <c r="E616">
        <v>34.5</v>
      </c>
      <c r="F616">
        <v>50.4</v>
      </c>
      <c r="G616">
        <v>47.5</v>
      </c>
      <c r="H616">
        <v>44.5</v>
      </c>
      <c r="I616">
        <v>50.4</v>
      </c>
      <c r="J616">
        <v>45.3</v>
      </c>
      <c r="K616">
        <v>43.7</v>
      </c>
      <c r="L616">
        <v>48.2</v>
      </c>
      <c r="M616">
        <v>1163.630004882812</v>
      </c>
      <c r="O616">
        <v>1.6161907023370281E-2</v>
      </c>
      <c r="P616">
        <v>4.8795407755980173E-2</v>
      </c>
      <c r="Q616">
        <v>6.6231826182913345E-2</v>
      </c>
    </row>
    <row r="617" spans="1:20" x14ac:dyDescent="0.2">
      <c r="A617" s="96">
        <v>36130</v>
      </c>
      <c r="B617">
        <v>49.7</v>
      </c>
      <c r="C617">
        <v>50.5</v>
      </c>
      <c r="D617">
        <v>37</v>
      </c>
      <c r="E617">
        <v>31.9</v>
      </c>
      <c r="F617">
        <v>47.7</v>
      </c>
      <c r="G617">
        <v>47</v>
      </c>
      <c r="H617">
        <v>42.7</v>
      </c>
      <c r="I617">
        <v>48.5</v>
      </c>
      <c r="J617">
        <v>41.9</v>
      </c>
      <c r="K617">
        <v>46.2</v>
      </c>
      <c r="L617">
        <v>46.8</v>
      </c>
      <c r="M617">
        <v>1229.22998046875</v>
      </c>
      <c r="O617">
        <v>1.6161907023370281E-2</v>
      </c>
      <c r="P617">
        <v>4.8795407755980173E-2</v>
      </c>
      <c r="Q617">
        <v>6.6231826182913345E-2</v>
      </c>
    </row>
    <row r="618" spans="1:20" x14ac:dyDescent="0.2">
      <c r="A618" s="96">
        <v>36161</v>
      </c>
      <c r="B618">
        <v>52.4</v>
      </c>
      <c r="C618">
        <v>50.5</v>
      </c>
      <c r="D618">
        <v>38</v>
      </c>
      <c r="E618">
        <v>33.700000000000003</v>
      </c>
      <c r="F618">
        <v>55.6</v>
      </c>
      <c r="G618">
        <v>44</v>
      </c>
      <c r="H618">
        <v>42.7</v>
      </c>
      <c r="I618">
        <v>51</v>
      </c>
      <c r="J618">
        <v>45.5</v>
      </c>
      <c r="K618">
        <v>50</v>
      </c>
      <c r="L618">
        <v>50.6</v>
      </c>
      <c r="M618">
        <v>1279.640014648438</v>
      </c>
      <c r="N618">
        <v>12410.778</v>
      </c>
      <c r="O618">
        <v>9.438266145912767E-3</v>
      </c>
      <c r="P618">
        <v>4.8218579316202298E-2</v>
      </c>
      <c r="Q618">
        <v>3.8290920801855137E-2</v>
      </c>
      <c r="R618">
        <v>9.438266145912767E-3</v>
      </c>
      <c r="S618">
        <v>3.8290920801855137E-2</v>
      </c>
      <c r="T618">
        <v>4.8218579316202298E-2</v>
      </c>
    </row>
    <row r="619" spans="1:20" x14ac:dyDescent="0.2">
      <c r="A619" s="96">
        <v>36192</v>
      </c>
      <c r="B619">
        <v>55</v>
      </c>
      <c r="C619">
        <v>54.6</v>
      </c>
      <c r="D619">
        <v>48.5</v>
      </c>
      <c r="E619">
        <v>35.200000000000003</v>
      </c>
      <c r="F619">
        <v>56</v>
      </c>
      <c r="G619">
        <v>43</v>
      </c>
      <c r="H619">
        <v>43.5</v>
      </c>
      <c r="I619">
        <v>50.8</v>
      </c>
      <c r="J619">
        <v>45.8</v>
      </c>
      <c r="K619">
        <v>53.3</v>
      </c>
      <c r="L619">
        <v>51.7</v>
      </c>
      <c r="M619">
        <v>1238.329956054688</v>
      </c>
      <c r="O619">
        <v>9.438266145912767E-3</v>
      </c>
      <c r="P619">
        <v>4.8218579316202298E-2</v>
      </c>
      <c r="Q619">
        <v>3.8290920801855137E-2</v>
      </c>
    </row>
    <row r="620" spans="1:20" x14ac:dyDescent="0.2">
      <c r="A620" s="96">
        <v>36220</v>
      </c>
      <c r="B620">
        <v>55.9</v>
      </c>
      <c r="C620">
        <v>52.8</v>
      </c>
      <c r="D620">
        <v>52</v>
      </c>
      <c r="E620">
        <v>42.5</v>
      </c>
      <c r="F620">
        <v>55.7</v>
      </c>
      <c r="G620">
        <v>43.5</v>
      </c>
      <c r="H620">
        <v>43.7</v>
      </c>
      <c r="I620">
        <v>52.3</v>
      </c>
      <c r="J620">
        <v>47.6</v>
      </c>
      <c r="K620">
        <v>50.1</v>
      </c>
      <c r="L620">
        <v>52.4</v>
      </c>
      <c r="M620">
        <v>1286.369995117188</v>
      </c>
      <c r="O620">
        <v>9.438266145912767E-3</v>
      </c>
      <c r="P620">
        <v>4.8218579316202298E-2</v>
      </c>
      <c r="Q620">
        <v>3.8290920801855137E-2</v>
      </c>
    </row>
    <row r="621" spans="1:20" x14ac:dyDescent="0.2">
      <c r="A621" s="96">
        <v>36251</v>
      </c>
      <c r="B621">
        <v>54</v>
      </c>
      <c r="C621">
        <v>51.6</v>
      </c>
      <c r="D621">
        <v>53</v>
      </c>
      <c r="E621">
        <v>47.4</v>
      </c>
      <c r="F621">
        <v>57.2</v>
      </c>
      <c r="G621">
        <v>45</v>
      </c>
      <c r="H621">
        <v>46.8</v>
      </c>
      <c r="I621">
        <v>49.5</v>
      </c>
      <c r="J621">
        <v>48.8</v>
      </c>
      <c r="K621">
        <v>51.1</v>
      </c>
      <c r="L621">
        <v>52.3</v>
      </c>
      <c r="M621">
        <v>1335.180053710938</v>
      </c>
      <c r="N621">
        <v>12514.407999999999</v>
      </c>
      <c r="O621">
        <v>8.3500002981279006E-3</v>
      </c>
      <c r="P621">
        <v>4.7275315134735367E-2</v>
      </c>
      <c r="Q621">
        <v>3.3820669815360922E-2</v>
      </c>
      <c r="R621">
        <v>8.3500002981279006E-3</v>
      </c>
      <c r="S621">
        <v>3.3820669815360922E-2</v>
      </c>
      <c r="T621">
        <v>4.7275315134735367E-2</v>
      </c>
    </row>
    <row r="622" spans="1:20" x14ac:dyDescent="0.2">
      <c r="A622" s="96">
        <v>36281</v>
      </c>
      <c r="B622">
        <v>57.8</v>
      </c>
      <c r="C622">
        <v>53.1</v>
      </c>
      <c r="D622">
        <v>55.5</v>
      </c>
      <c r="E622">
        <v>51.2</v>
      </c>
      <c r="F622">
        <v>58.5</v>
      </c>
      <c r="G622">
        <v>45.5</v>
      </c>
      <c r="H622">
        <v>43.6</v>
      </c>
      <c r="I622">
        <v>52.1</v>
      </c>
      <c r="J622">
        <v>51.1</v>
      </c>
      <c r="K622">
        <v>50.9</v>
      </c>
      <c r="L622">
        <v>54.3</v>
      </c>
      <c r="M622">
        <v>1301.839965820312</v>
      </c>
      <c r="O622">
        <v>8.3500002981279006E-3</v>
      </c>
      <c r="P622">
        <v>4.7275315134735367E-2</v>
      </c>
      <c r="Q622">
        <v>3.3820669815360922E-2</v>
      </c>
    </row>
    <row r="623" spans="1:20" x14ac:dyDescent="0.2">
      <c r="A623" s="96">
        <v>36312</v>
      </c>
      <c r="B623">
        <v>59.4</v>
      </c>
      <c r="C623">
        <v>52.2</v>
      </c>
      <c r="D623">
        <v>54.5</v>
      </c>
      <c r="E623">
        <v>54.2</v>
      </c>
      <c r="F623">
        <v>61.6</v>
      </c>
      <c r="G623">
        <v>43.5</v>
      </c>
      <c r="H623">
        <v>44.7</v>
      </c>
      <c r="I623">
        <v>52.6</v>
      </c>
      <c r="J623">
        <v>51.3</v>
      </c>
      <c r="K623">
        <v>52.4</v>
      </c>
      <c r="L623">
        <v>55.8</v>
      </c>
      <c r="M623">
        <v>1372.7099609375</v>
      </c>
      <c r="O623">
        <v>8.3500002981279006E-3</v>
      </c>
      <c r="P623">
        <v>4.7275315134735367E-2</v>
      </c>
      <c r="Q623">
        <v>3.3820669815360922E-2</v>
      </c>
    </row>
    <row r="624" spans="1:20" x14ac:dyDescent="0.2">
      <c r="A624" s="96">
        <v>36342</v>
      </c>
      <c r="B624">
        <v>54.6</v>
      </c>
      <c r="C624">
        <v>54.1</v>
      </c>
      <c r="D624">
        <v>50.5</v>
      </c>
      <c r="E624">
        <v>55.5</v>
      </c>
      <c r="F624">
        <v>58.1</v>
      </c>
      <c r="G624">
        <v>45</v>
      </c>
      <c r="H624">
        <v>44.9</v>
      </c>
      <c r="I624">
        <v>54</v>
      </c>
      <c r="J624">
        <v>50.4</v>
      </c>
      <c r="K624">
        <v>51.1</v>
      </c>
      <c r="L624">
        <v>53.6</v>
      </c>
      <c r="M624">
        <v>1328.719970703125</v>
      </c>
      <c r="N624">
        <v>12679.977000000001</v>
      </c>
      <c r="O624">
        <v>1.3230270261286141E-2</v>
      </c>
      <c r="P624">
        <v>4.8002052368625307E-2</v>
      </c>
      <c r="Q624">
        <v>5.3980615300018853E-2</v>
      </c>
      <c r="R624">
        <v>1.3230270261286141E-2</v>
      </c>
      <c r="S624">
        <v>5.3980615300018853E-2</v>
      </c>
      <c r="T624">
        <v>4.8002052368625307E-2</v>
      </c>
    </row>
    <row r="625" spans="1:20" x14ac:dyDescent="0.2">
      <c r="A625" s="96">
        <v>36373</v>
      </c>
      <c r="B625">
        <v>57.5</v>
      </c>
      <c r="C625">
        <v>53.7</v>
      </c>
      <c r="D625">
        <v>52.5</v>
      </c>
      <c r="E625">
        <v>60.6</v>
      </c>
      <c r="F625">
        <v>58.3</v>
      </c>
      <c r="G625">
        <v>45.5</v>
      </c>
      <c r="H625">
        <v>46.2</v>
      </c>
      <c r="I625">
        <v>51.4</v>
      </c>
      <c r="J625">
        <v>53.1</v>
      </c>
      <c r="K625">
        <v>54.4</v>
      </c>
      <c r="L625">
        <v>54.8</v>
      </c>
      <c r="M625">
        <v>1320.410034179688</v>
      </c>
      <c r="O625">
        <v>1.3230270261286141E-2</v>
      </c>
      <c r="P625">
        <v>4.8002052368625307E-2</v>
      </c>
      <c r="Q625">
        <v>5.3980615300018853E-2</v>
      </c>
    </row>
    <row r="626" spans="1:20" x14ac:dyDescent="0.2">
      <c r="A626" s="96">
        <v>36404</v>
      </c>
      <c r="B626">
        <v>63.5</v>
      </c>
      <c r="C626">
        <v>54.2</v>
      </c>
      <c r="D626">
        <v>54.5</v>
      </c>
      <c r="E626">
        <v>65.8</v>
      </c>
      <c r="F626">
        <v>59.9</v>
      </c>
      <c r="G626">
        <v>43.5</v>
      </c>
      <c r="H626">
        <v>43.8</v>
      </c>
      <c r="I626">
        <v>55.8</v>
      </c>
      <c r="J626">
        <v>51.3</v>
      </c>
      <c r="K626">
        <v>55.8</v>
      </c>
      <c r="L626">
        <v>57</v>
      </c>
      <c r="M626">
        <v>1282.7099609375</v>
      </c>
      <c r="O626">
        <v>1.3230270261286141E-2</v>
      </c>
      <c r="P626">
        <v>4.8002052368625307E-2</v>
      </c>
      <c r="Q626">
        <v>5.3980615300018853E-2</v>
      </c>
    </row>
    <row r="627" spans="1:20" x14ac:dyDescent="0.2">
      <c r="A627" s="96">
        <v>36434</v>
      </c>
      <c r="B627">
        <v>61.3</v>
      </c>
      <c r="C627">
        <v>54.3</v>
      </c>
      <c r="D627">
        <v>54</v>
      </c>
      <c r="E627">
        <v>68.8</v>
      </c>
      <c r="F627">
        <v>59.7</v>
      </c>
      <c r="G627">
        <v>44.5</v>
      </c>
      <c r="H627">
        <v>48</v>
      </c>
      <c r="I627">
        <v>56.2</v>
      </c>
      <c r="J627">
        <v>53</v>
      </c>
      <c r="K627">
        <v>54.9</v>
      </c>
      <c r="L627">
        <v>57.2</v>
      </c>
      <c r="M627">
        <v>1362.930053710938</v>
      </c>
      <c r="N627">
        <v>12888.281000000001</v>
      </c>
      <c r="O627">
        <v>1.6427790050407821E-2</v>
      </c>
      <c r="P627">
        <v>4.827626650330151E-2</v>
      </c>
      <c r="Q627">
        <v>6.734820036933864E-2</v>
      </c>
      <c r="R627">
        <v>1.6427790050407821E-2</v>
      </c>
      <c r="S627">
        <v>6.734820036933864E-2</v>
      </c>
      <c r="T627">
        <v>4.827626650330151E-2</v>
      </c>
    </row>
    <row r="628" spans="1:20" x14ac:dyDescent="0.2">
      <c r="A628" s="96">
        <v>36465</v>
      </c>
      <c r="B628">
        <v>63.1</v>
      </c>
      <c r="C628">
        <v>52.7</v>
      </c>
      <c r="D628">
        <v>58.5</v>
      </c>
      <c r="E628">
        <v>68.099999999999994</v>
      </c>
      <c r="F628">
        <v>60.2</v>
      </c>
      <c r="G628">
        <v>48.5</v>
      </c>
      <c r="H628">
        <v>49.7</v>
      </c>
      <c r="I628">
        <v>56.8</v>
      </c>
      <c r="J628">
        <v>53.1</v>
      </c>
      <c r="K628">
        <v>55.8</v>
      </c>
      <c r="L628">
        <v>58.1</v>
      </c>
      <c r="M628">
        <v>1388.910034179688</v>
      </c>
      <c r="O628">
        <v>1.6427790050407821E-2</v>
      </c>
      <c r="P628">
        <v>4.827626650330151E-2</v>
      </c>
      <c r="Q628">
        <v>6.734820036933864E-2</v>
      </c>
    </row>
    <row r="629" spans="1:20" x14ac:dyDescent="0.2">
      <c r="A629" s="96">
        <v>36495</v>
      </c>
      <c r="B629">
        <v>60.3</v>
      </c>
      <c r="C629">
        <v>52</v>
      </c>
      <c r="D629">
        <v>50</v>
      </c>
      <c r="E629">
        <v>67.400000000000006</v>
      </c>
      <c r="F629">
        <v>60.6</v>
      </c>
      <c r="G629">
        <v>48.5</v>
      </c>
      <c r="H629">
        <v>49</v>
      </c>
      <c r="I629">
        <v>56.7</v>
      </c>
      <c r="J629">
        <v>55.7</v>
      </c>
      <c r="K629">
        <v>55</v>
      </c>
      <c r="L629">
        <v>57.8</v>
      </c>
      <c r="M629">
        <v>1469.25</v>
      </c>
      <c r="O629">
        <v>1.6427790050407821E-2</v>
      </c>
      <c r="P629">
        <v>4.827626650330151E-2</v>
      </c>
      <c r="Q629">
        <v>6.734820036933864E-2</v>
      </c>
    </row>
    <row r="630" spans="1:20" x14ac:dyDescent="0.2">
      <c r="A630" s="96">
        <v>36526</v>
      </c>
      <c r="B630">
        <v>60.4</v>
      </c>
      <c r="C630">
        <v>52.9</v>
      </c>
      <c r="D630">
        <v>52</v>
      </c>
      <c r="E630">
        <v>72.400000000000006</v>
      </c>
      <c r="F630">
        <v>57.8</v>
      </c>
      <c r="G630">
        <v>46.5</v>
      </c>
      <c r="H630">
        <v>52.8</v>
      </c>
      <c r="I630">
        <v>55</v>
      </c>
      <c r="J630">
        <v>52.8</v>
      </c>
      <c r="K630">
        <v>53.4</v>
      </c>
      <c r="L630">
        <v>56.7</v>
      </c>
      <c r="M630">
        <v>1394.4599609375</v>
      </c>
      <c r="N630">
        <v>12935.252</v>
      </c>
      <c r="O630">
        <v>3.6444736113372721E-3</v>
      </c>
      <c r="P630">
        <v>4.225955858689924E-2</v>
      </c>
      <c r="Q630">
        <v>1.46577813755211E-2</v>
      </c>
      <c r="R630">
        <v>3.6444736113372721E-3</v>
      </c>
      <c r="S630">
        <v>1.46577813755211E-2</v>
      </c>
      <c r="T630">
        <v>4.225955858689924E-2</v>
      </c>
    </row>
    <row r="631" spans="1:20" x14ac:dyDescent="0.2">
      <c r="A631" s="96">
        <v>36557</v>
      </c>
      <c r="B631">
        <v>58.7</v>
      </c>
      <c r="C631">
        <v>53</v>
      </c>
      <c r="D631">
        <v>54</v>
      </c>
      <c r="E631">
        <v>71.599999999999994</v>
      </c>
      <c r="F631">
        <v>59.1</v>
      </c>
      <c r="G631">
        <v>48</v>
      </c>
      <c r="H631">
        <v>44.9</v>
      </c>
      <c r="I631">
        <v>54.4</v>
      </c>
      <c r="J631">
        <v>53.6</v>
      </c>
      <c r="K631">
        <v>54.2</v>
      </c>
      <c r="L631">
        <v>55.8</v>
      </c>
      <c r="M631">
        <v>1366.420043945312</v>
      </c>
      <c r="O631">
        <v>3.6444736113372721E-3</v>
      </c>
      <c r="P631">
        <v>4.225955858689924E-2</v>
      </c>
      <c r="Q631">
        <v>1.46577813755211E-2</v>
      </c>
    </row>
    <row r="632" spans="1:20" x14ac:dyDescent="0.2">
      <c r="A632" s="96">
        <v>36586</v>
      </c>
      <c r="B632">
        <v>56.2</v>
      </c>
      <c r="C632">
        <v>53.5</v>
      </c>
      <c r="D632">
        <v>51</v>
      </c>
      <c r="E632">
        <v>78.7</v>
      </c>
      <c r="F632">
        <v>59.5</v>
      </c>
      <c r="G632">
        <v>48</v>
      </c>
      <c r="H632">
        <v>47.5</v>
      </c>
      <c r="I632">
        <v>54.3</v>
      </c>
      <c r="J632">
        <v>51.2</v>
      </c>
      <c r="K632">
        <v>54.8</v>
      </c>
      <c r="L632">
        <v>54.9</v>
      </c>
      <c r="M632">
        <v>1498.579956054688</v>
      </c>
      <c r="O632">
        <v>3.6444736113372721E-3</v>
      </c>
      <c r="P632">
        <v>4.225955858689924E-2</v>
      </c>
      <c r="Q632">
        <v>1.46577813755211E-2</v>
      </c>
    </row>
    <row r="633" spans="1:20" x14ac:dyDescent="0.2">
      <c r="A633" s="96">
        <v>36617</v>
      </c>
      <c r="B633">
        <v>55.4</v>
      </c>
      <c r="C633">
        <v>53.8</v>
      </c>
      <c r="D633">
        <v>51</v>
      </c>
      <c r="E633">
        <v>71.2</v>
      </c>
      <c r="F633">
        <v>58.1</v>
      </c>
      <c r="G633">
        <v>47</v>
      </c>
      <c r="H633">
        <v>46.1</v>
      </c>
      <c r="I633">
        <v>55.4</v>
      </c>
      <c r="J633">
        <v>53.2</v>
      </c>
      <c r="K633">
        <v>51.5</v>
      </c>
      <c r="L633">
        <v>54.7</v>
      </c>
      <c r="M633">
        <v>1452.430053710938</v>
      </c>
      <c r="N633">
        <v>13170.749</v>
      </c>
      <c r="O633">
        <v>1.820583008355766E-2</v>
      </c>
      <c r="P633">
        <v>5.2446827688533121E-2</v>
      </c>
      <c r="Q633">
        <v>7.4836281142319105E-2</v>
      </c>
      <c r="R633">
        <v>1.820583008355766E-2</v>
      </c>
      <c r="S633">
        <v>7.4836281142319105E-2</v>
      </c>
      <c r="T633">
        <v>5.2446827688533121E-2</v>
      </c>
    </row>
    <row r="634" spans="1:20" x14ac:dyDescent="0.2">
      <c r="A634" s="96">
        <v>36647</v>
      </c>
      <c r="B634">
        <v>51.5</v>
      </c>
      <c r="C634">
        <v>54.2</v>
      </c>
      <c r="D634">
        <v>49</v>
      </c>
      <c r="E634">
        <v>65.7</v>
      </c>
      <c r="F634">
        <v>56.4</v>
      </c>
      <c r="G634">
        <v>50.5</v>
      </c>
      <c r="H634">
        <v>46.9</v>
      </c>
      <c r="I634">
        <v>55.4</v>
      </c>
      <c r="J634">
        <v>53</v>
      </c>
      <c r="K634">
        <v>56.4</v>
      </c>
      <c r="L634">
        <v>53.2</v>
      </c>
      <c r="M634">
        <v>1420.599975585938</v>
      </c>
      <c r="O634">
        <v>1.820583008355766E-2</v>
      </c>
      <c r="P634">
        <v>5.2446827688533121E-2</v>
      </c>
      <c r="Q634">
        <v>7.4836281142319105E-2</v>
      </c>
    </row>
    <row r="635" spans="1:20" x14ac:dyDescent="0.2">
      <c r="A635" s="96">
        <v>36678</v>
      </c>
      <c r="B635">
        <v>50</v>
      </c>
      <c r="C635">
        <v>55.7</v>
      </c>
      <c r="D635">
        <v>48.5</v>
      </c>
      <c r="E635">
        <v>62.9</v>
      </c>
      <c r="F635">
        <v>53.4</v>
      </c>
      <c r="G635">
        <v>47</v>
      </c>
      <c r="H635">
        <v>47</v>
      </c>
      <c r="I635">
        <v>54.5</v>
      </c>
      <c r="J635">
        <v>50.7</v>
      </c>
      <c r="K635">
        <v>52.8</v>
      </c>
      <c r="L635">
        <v>51.4</v>
      </c>
      <c r="M635">
        <v>1454.599975585938</v>
      </c>
      <c r="O635">
        <v>1.820583008355766E-2</v>
      </c>
      <c r="P635">
        <v>5.2446827688533121E-2</v>
      </c>
      <c r="Q635">
        <v>7.4836281142319105E-2</v>
      </c>
    </row>
    <row r="636" spans="1:20" x14ac:dyDescent="0.2">
      <c r="A636" s="96">
        <v>36708</v>
      </c>
      <c r="B636">
        <v>52</v>
      </c>
      <c r="C636">
        <v>50.8</v>
      </c>
      <c r="D636">
        <v>45</v>
      </c>
      <c r="E636">
        <v>63.4</v>
      </c>
      <c r="F636">
        <v>53.7</v>
      </c>
      <c r="G636">
        <v>49.5</v>
      </c>
      <c r="H636">
        <v>48.5</v>
      </c>
      <c r="I636">
        <v>53.9</v>
      </c>
      <c r="J636">
        <v>52.5</v>
      </c>
      <c r="K636">
        <v>51.7</v>
      </c>
      <c r="L636">
        <v>52.5</v>
      </c>
      <c r="M636">
        <v>1430.829956054688</v>
      </c>
      <c r="N636">
        <v>13183.89</v>
      </c>
      <c r="O636">
        <v>9.9774128259521319E-4</v>
      </c>
      <c r="P636">
        <v>3.9740844955791207E-2</v>
      </c>
      <c r="Q636">
        <v>3.9969420303305192E-3</v>
      </c>
      <c r="R636">
        <v>9.9774128259521319E-4</v>
      </c>
      <c r="S636">
        <v>3.9969420303305192E-3</v>
      </c>
      <c r="T636">
        <v>3.9740844955791207E-2</v>
      </c>
    </row>
    <row r="637" spans="1:20" x14ac:dyDescent="0.2">
      <c r="A637" s="96">
        <v>36739</v>
      </c>
      <c r="B637">
        <v>50</v>
      </c>
      <c r="C637">
        <v>52.2</v>
      </c>
      <c r="D637">
        <v>49</v>
      </c>
      <c r="E637">
        <v>58.1</v>
      </c>
      <c r="F637">
        <v>49.7</v>
      </c>
      <c r="G637">
        <v>50.5</v>
      </c>
      <c r="H637">
        <v>47.1</v>
      </c>
      <c r="I637">
        <v>53.5</v>
      </c>
      <c r="J637">
        <v>48.8</v>
      </c>
      <c r="K637">
        <v>50.8</v>
      </c>
      <c r="L637">
        <v>49.9</v>
      </c>
      <c r="M637">
        <v>1517.680053710938</v>
      </c>
      <c r="O637">
        <v>9.9774128259521319E-4</v>
      </c>
      <c r="P637">
        <v>3.9740844955791207E-2</v>
      </c>
      <c r="Q637">
        <v>3.9969420303305192E-3</v>
      </c>
    </row>
    <row r="638" spans="1:20" x14ac:dyDescent="0.2">
      <c r="A638" s="96">
        <v>36770</v>
      </c>
      <c r="B638">
        <v>48.9</v>
      </c>
      <c r="C638">
        <v>48.9</v>
      </c>
      <c r="D638">
        <v>47</v>
      </c>
      <c r="E638">
        <v>58.4</v>
      </c>
      <c r="F638">
        <v>51.5</v>
      </c>
      <c r="G638">
        <v>48.5</v>
      </c>
      <c r="H638">
        <v>45.9</v>
      </c>
      <c r="I638">
        <v>49.6</v>
      </c>
      <c r="J638">
        <v>50.6</v>
      </c>
      <c r="K638">
        <v>50.7</v>
      </c>
      <c r="L638">
        <v>49.7</v>
      </c>
      <c r="M638">
        <v>1436.510009765625</v>
      </c>
      <c r="O638">
        <v>9.9774128259521319E-4</v>
      </c>
      <c r="P638">
        <v>3.9740844955791207E-2</v>
      </c>
      <c r="Q638">
        <v>3.9969420303305192E-3</v>
      </c>
    </row>
    <row r="639" spans="1:20" x14ac:dyDescent="0.2">
      <c r="A639" s="96">
        <v>36800</v>
      </c>
      <c r="B639">
        <v>48.4</v>
      </c>
      <c r="C639">
        <v>52.4</v>
      </c>
      <c r="D639">
        <v>41</v>
      </c>
      <c r="E639">
        <v>57.7</v>
      </c>
      <c r="F639">
        <v>49.3</v>
      </c>
      <c r="G639">
        <v>50.5</v>
      </c>
      <c r="H639">
        <v>45.9</v>
      </c>
      <c r="I639">
        <v>51.1</v>
      </c>
      <c r="J639">
        <v>48.2</v>
      </c>
      <c r="K639">
        <v>48.7</v>
      </c>
      <c r="L639">
        <v>48.7</v>
      </c>
      <c r="M639">
        <v>1429.400024414062</v>
      </c>
      <c r="N639">
        <v>13262.25</v>
      </c>
      <c r="O639">
        <v>5.9436175514207554E-3</v>
      </c>
      <c r="P639">
        <v>2.9016204721172601E-2</v>
      </c>
      <c r="Q639">
        <v>2.3987270862187989E-2</v>
      </c>
      <c r="R639">
        <v>5.9436175514207554E-3</v>
      </c>
      <c r="S639">
        <v>2.3987270862187989E-2</v>
      </c>
      <c r="T639">
        <v>2.9016204721172601E-2</v>
      </c>
    </row>
    <row r="640" spans="1:20" x14ac:dyDescent="0.2">
      <c r="A640" s="96">
        <v>36831</v>
      </c>
      <c r="B640">
        <v>49.1</v>
      </c>
      <c r="C640">
        <v>53.2</v>
      </c>
      <c r="D640">
        <v>42</v>
      </c>
      <c r="E640">
        <v>58.1</v>
      </c>
      <c r="F640">
        <v>50.1</v>
      </c>
      <c r="G640">
        <v>51.5</v>
      </c>
      <c r="H640">
        <v>42.8</v>
      </c>
      <c r="I640">
        <v>50.3</v>
      </c>
      <c r="J640">
        <v>47.1</v>
      </c>
      <c r="K640">
        <v>48.6</v>
      </c>
      <c r="L640">
        <v>48.5</v>
      </c>
      <c r="M640">
        <v>1314.949951171875</v>
      </c>
      <c r="O640">
        <v>5.9436175514207554E-3</v>
      </c>
      <c r="P640">
        <v>2.9016204721172601E-2</v>
      </c>
      <c r="Q640">
        <v>2.3987270862187989E-2</v>
      </c>
    </row>
    <row r="641" spans="1:20" x14ac:dyDescent="0.2">
      <c r="A641" s="96">
        <v>36861</v>
      </c>
      <c r="B641">
        <v>42.1</v>
      </c>
      <c r="C641">
        <v>51.2</v>
      </c>
      <c r="D641">
        <v>36</v>
      </c>
      <c r="E641">
        <v>59.8</v>
      </c>
      <c r="F641">
        <v>42.9</v>
      </c>
      <c r="G641">
        <v>51</v>
      </c>
      <c r="H641">
        <v>40.4</v>
      </c>
      <c r="I641">
        <v>52.8</v>
      </c>
      <c r="J641">
        <v>42.7</v>
      </c>
      <c r="K641">
        <v>49.5</v>
      </c>
      <c r="L641">
        <v>43.9</v>
      </c>
      <c r="M641">
        <v>1320.280029296875</v>
      </c>
      <c r="O641">
        <v>5.9436175514207554E-3</v>
      </c>
      <c r="P641">
        <v>2.9016204721172601E-2</v>
      </c>
      <c r="Q641">
        <v>2.3987270862187989E-2</v>
      </c>
    </row>
    <row r="642" spans="1:20" x14ac:dyDescent="0.2">
      <c r="A642" s="96">
        <v>36892</v>
      </c>
      <c r="B642">
        <v>38.4</v>
      </c>
      <c r="C642">
        <v>49.1</v>
      </c>
      <c r="D642">
        <v>32.5</v>
      </c>
      <c r="E642">
        <v>64.599999999999994</v>
      </c>
      <c r="F642">
        <v>39.200000000000003</v>
      </c>
      <c r="G642">
        <v>56</v>
      </c>
      <c r="H642">
        <v>41.8</v>
      </c>
      <c r="I642">
        <v>49.8</v>
      </c>
      <c r="J642">
        <v>42.3</v>
      </c>
      <c r="K642">
        <v>46.7</v>
      </c>
      <c r="L642">
        <v>42.3</v>
      </c>
      <c r="M642">
        <v>1366.010009765625</v>
      </c>
      <c r="N642">
        <v>13219.251</v>
      </c>
      <c r="O642">
        <v>-3.2422100322343338E-3</v>
      </c>
      <c r="P642">
        <v>2.1955428467879849E-2</v>
      </c>
      <c r="Q642">
        <v>-1.2905904790564421E-2</v>
      </c>
      <c r="R642">
        <v>-3.2422100322343338E-3</v>
      </c>
      <c r="S642">
        <v>-1.2905904790564421E-2</v>
      </c>
      <c r="T642">
        <v>2.1955428467879849E-2</v>
      </c>
    </row>
    <row r="643" spans="1:20" x14ac:dyDescent="0.2">
      <c r="A643" s="96">
        <v>36923</v>
      </c>
      <c r="B643">
        <v>39.9</v>
      </c>
      <c r="C643">
        <v>47.5</v>
      </c>
      <c r="D643">
        <v>37</v>
      </c>
      <c r="E643">
        <v>55.6</v>
      </c>
      <c r="F643">
        <v>38.6</v>
      </c>
      <c r="G643">
        <v>52.5</v>
      </c>
      <c r="H643">
        <v>44.2</v>
      </c>
      <c r="I643">
        <v>50.2</v>
      </c>
      <c r="J643">
        <v>37.799999999999997</v>
      </c>
      <c r="K643">
        <v>46.8</v>
      </c>
      <c r="L643">
        <v>42.1</v>
      </c>
      <c r="M643">
        <v>1239.93994140625</v>
      </c>
      <c r="O643">
        <v>-3.2422100322343338E-3</v>
      </c>
      <c r="P643">
        <v>2.1955428467879849E-2</v>
      </c>
      <c r="Q643">
        <v>-1.2905904790564421E-2</v>
      </c>
    </row>
    <row r="644" spans="1:20" x14ac:dyDescent="0.2">
      <c r="A644" s="96">
        <v>36951</v>
      </c>
      <c r="B644">
        <v>41.5</v>
      </c>
      <c r="C644">
        <v>48.8</v>
      </c>
      <c r="D644">
        <v>43.5</v>
      </c>
      <c r="E644">
        <v>49.9</v>
      </c>
      <c r="F644">
        <v>42.6</v>
      </c>
      <c r="G644">
        <v>52</v>
      </c>
      <c r="H644">
        <v>43.7</v>
      </c>
      <c r="I644">
        <v>47.7</v>
      </c>
      <c r="J644">
        <v>39.9</v>
      </c>
      <c r="K644">
        <v>50.3</v>
      </c>
      <c r="L644">
        <v>43.1</v>
      </c>
      <c r="M644">
        <v>1160.329956054688</v>
      </c>
      <c r="O644">
        <v>-3.2422100322343338E-3</v>
      </c>
      <c r="P644">
        <v>2.1955428467879849E-2</v>
      </c>
      <c r="Q644">
        <v>-1.2905904790564421E-2</v>
      </c>
    </row>
    <row r="645" spans="1:20" x14ac:dyDescent="0.2">
      <c r="A645" s="96">
        <v>36982</v>
      </c>
      <c r="B645">
        <v>45.5</v>
      </c>
      <c r="C645">
        <v>47.2</v>
      </c>
      <c r="D645">
        <v>43.5</v>
      </c>
      <c r="E645">
        <v>48</v>
      </c>
      <c r="F645">
        <v>43.1</v>
      </c>
      <c r="G645">
        <v>50</v>
      </c>
      <c r="H645">
        <v>39.700000000000003</v>
      </c>
      <c r="I645">
        <v>47.2</v>
      </c>
      <c r="J645">
        <v>38.200000000000003</v>
      </c>
      <c r="K645">
        <v>47.5</v>
      </c>
      <c r="L645">
        <v>42.7</v>
      </c>
      <c r="M645">
        <v>1249.4599609375</v>
      </c>
      <c r="N645">
        <v>13301.394</v>
      </c>
      <c r="O645">
        <v>6.2138921486550201E-3</v>
      </c>
      <c r="P645">
        <v>9.9193295688802842E-3</v>
      </c>
      <c r="Q645">
        <v>2.508820455389205E-2</v>
      </c>
      <c r="R645">
        <v>6.2138921486550201E-3</v>
      </c>
      <c r="S645">
        <v>2.508820455389205E-2</v>
      </c>
      <c r="T645">
        <v>9.9193295688802842E-3</v>
      </c>
    </row>
    <row r="646" spans="1:20" x14ac:dyDescent="0.2">
      <c r="A646" s="96">
        <v>37012</v>
      </c>
      <c r="B646">
        <v>44.9</v>
      </c>
      <c r="C646">
        <v>46.9</v>
      </c>
      <c r="D646">
        <v>40</v>
      </c>
      <c r="E646">
        <v>45.1</v>
      </c>
      <c r="F646">
        <v>43.1</v>
      </c>
      <c r="G646">
        <v>51</v>
      </c>
      <c r="H646">
        <v>38.200000000000003</v>
      </c>
      <c r="I646">
        <v>45.4</v>
      </c>
      <c r="J646">
        <v>35.1</v>
      </c>
      <c r="K646">
        <v>45.3</v>
      </c>
      <c r="L646">
        <v>41.3</v>
      </c>
      <c r="M646">
        <v>1255.819946289062</v>
      </c>
      <c r="O646">
        <v>6.2138921486550201E-3</v>
      </c>
      <c r="P646">
        <v>9.9193295688802842E-3</v>
      </c>
      <c r="Q646">
        <v>2.508820455389205E-2</v>
      </c>
    </row>
    <row r="647" spans="1:20" x14ac:dyDescent="0.2">
      <c r="A647" s="96">
        <v>37043</v>
      </c>
      <c r="B647">
        <v>47.8</v>
      </c>
      <c r="C647">
        <v>47</v>
      </c>
      <c r="D647">
        <v>42</v>
      </c>
      <c r="E647">
        <v>42.8</v>
      </c>
      <c r="F647">
        <v>45.3</v>
      </c>
      <c r="G647">
        <v>48</v>
      </c>
      <c r="H647">
        <v>39.9</v>
      </c>
      <c r="I647">
        <v>47.1</v>
      </c>
      <c r="J647">
        <v>35.700000000000003</v>
      </c>
      <c r="K647">
        <v>45.2</v>
      </c>
      <c r="L647">
        <v>43.2</v>
      </c>
      <c r="M647">
        <v>1224.380004882812</v>
      </c>
      <c r="O647">
        <v>6.2138921486550201E-3</v>
      </c>
      <c r="P647">
        <v>9.9193295688802842E-3</v>
      </c>
      <c r="Q647">
        <v>2.508820455389205E-2</v>
      </c>
    </row>
    <row r="648" spans="1:20" x14ac:dyDescent="0.2">
      <c r="A648" s="96">
        <v>37073</v>
      </c>
      <c r="B648">
        <v>49.2</v>
      </c>
      <c r="C648">
        <v>47.2</v>
      </c>
      <c r="D648">
        <v>42.5</v>
      </c>
      <c r="E648">
        <v>39.9</v>
      </c>
      <c r="F648">
        <v>47</v>
      </c>
      <c r="G648">
        <v>45</v>
      </c>
      <c r="H648">
        <v>37.1</v>
      </c>
      <c r="I648">
        <v>46.8</v>
      </c>
      <c r="J648">
        <v>37.200000000000003</v>
      </c>
      <c r="K648">
        <v>48.4</v>
      </c>
      <c r="L648">
        <v>43.5</v>
      </c>
      <c r="M648">
        <v>1211.22998046875</v>
      </c>
      <c r="N648">
        <v>13248.142</v>
      </c>
      <c r="O648">
        <v>-4.0034901605050122E-3</v>
      </c>
      <c r="P648">
        <v>4.8735236716932872E-3</v>
      </c>
      <c r="Q648">
        <v>-1.5918049455029729E-2</v>
      </c>
      <c r="R648">
        <v>-4.0034901605050122E-3</v>
      </c>
      <c r="S648">
        <v>-1.5918049455029729E-2</v>
      </c>
      <c r="T648">
        <v>4.8735236716932872E-3</v>
      </c>
    </row>
    <row r="649" spans="1:20" x14ac:dyDescent="0.2">
      <c r="A649" s="96">
        <v>37104</v>
      </c>
      <c r="B649">
        <v>54.3</v>
      </c>
      <c r="C649">
        <v>50</v>
      </c>
      <c r="D649">
        <v>44.5</v>
      </c>
      <c r="E649">
        <v>35</v>
      </c>
      <c r="F649">
        <v>51.8</v>
      </c>
      <c r="G649">
        <v>48.5</v>
      </c>
      <c r="H649">
        <v>37.6</v>
      </c>
      <c r="I649">
        <v>46.7</v>
      </c>
      <c r="J649">
        <v>41.3</v>
      </c>
      <c r="K649">
        <v>52</v>
      </c>
      <c r="L649">
        <v>46.3</v>
      </c>
      <c r="M649">
        <v>1133.579956054688</v>
      </c>
      <c r="O649">
        <v>-4.0034901605050122E-3</v>
      </c>
      <c r="P649">
        <v>4.8735236716932872E-3</v>
      </c>
      <c r="Q649">
        <v>-1.5918049455029729E-2</v>
      </c>
    </row>
    <row r="650" spans="1:20" x14ac:dyDescent="0.2">
      <c r="A650" s="96">
        <v>37135</v>
      </c>
      <c r="B650">
        <v>51.3</v>
      </c>
      <c r="C650">
        <v>49.7</v>
      </c>
      <c r="D650">
        <v>43</v>
      </c>
      <c r="E650">
        <v>36.6</v>
      </c>
      <c r="F650">
        <v>51.8</v>
      </c>
      <c r="G650">
        <v>48.5</v>
      </c>
      <c r="H650">
        <v>38.9</v>
      </c>
      <c r="I650">
        <v>47.5</v>
      </c>
      <c r="J650">
        <v>41.5</v>
      </c>
      <c r="K650">
        <v>46.9</v>
      </c>
      <c r="L650">
        <v>46.2</v>
      </c>
      <c r="M650">
        <v>1040.93994140625</v>
      </c>
      <c r="O650">
        <v>-4.0034901605050122E-3</v>
      </c>
      <c r="P650">
        <v>4.8735236716932872E-3</v>
      </c>
      <c r="Q650">
        <v>-1.5918049455029729E-2</v>
      </c>
    </row>
    <row r="651" spans="1:20" x14ac:dyDescent="0.2">
      <c r="A651" s="96">
        <v>37165</v>
      </c>
      <c r="B651">
        <v>38.9</v>
      </c>
      <c r="C651">
        <v>47.6</v>
      </c>
      <c r="D651">
        <v>36</v>
      </c>
      <c r="E651">
        <v>33.299999999999997</v>
      </c>
      <c r="F651">
        <v>41.8</v>
      </c>
      <c r="G651">
        <v>44.5</v>
      </c>
      <c r="H651">
        <v>38.299999999999997</v>
      </c>
      <c r="I651">
        <v>49.5</v>
      </c>
      <c r="J651">
        <v>35.6</v>
      </c>
      <c r="K651">
        <v>44.3</v>
      </c>
      <c r="L651">
        <v>40.799999999999997</v>
      </c>
      <c r="M651">
        <v>1059.780029296875</v>
      </c>
      <c r="N651">
        <v>13284.880999999999</v>
      </c>
      <c r="O651">
        <v>2.7731435849645621E-3</v>
      </c>
      <c r="P651">
        <v>1.706422364229252E-3</v>
      </c>
      <c r="Q651">
        <v>1.113880165656167E-2</v>
      </c>
      <c r="R651">
        <v>2.7731435849645621E-3</v>
      </c>
      <c r="S651">
        <v>1.113880165656167E-2</v>
      </c>
      <c r="T651">
        <v>1.706422364229252E-3</v>
      </c>
    </row>
    <row r="652" spans="1:20" x14ac:dyDescent="0.2">
      <c r="A652" s="96">
        <v>37196</v>
      </c>
      <c r="B652">
        <v>49.1</v>
      </c>
      <c r="C652">
        <v>49.5</v>
      </c>
      <c r="D652">
        <v>38.5</v>
      </c>
      <c r="E652">
        <v>32</v>
      </c>
      <c r="F652">
        <v>46.9</v>
      </c>
      <c r="G652">
        <v>44.5</v>
      </c>
      <c r="H652">
        <v>38.9</v>
      </c>
      <c r="I652">
        <v>49.1</v>
      </c>
      <c r="J652">
        <v>36.4</v>
      </c>
      <c r="K652">
        <v>50</v>
      </c>
      <c r="L652">
        <v>44.1</v>
      </c>
      <c r="M652">
        <v>1139.449951171875</v>
      </c>
      <c r="O652">
        <v>2.7731435849645621E-3</v>
      </c>
      <c r="P652">
        <v>1.706422364229252E-3</v>
      </c>
      <c r="Q652">
        <v>1.113880165656167E-2</v>
      </c>
    </row>
    <row r="653" spans="1:20" x14ac:dyDescent="0.2">
      <c r="A653" s="96">
        <v>37226</v>
      </c>
      <c r="B653">
        <v>51.4</v>
      </c>
      <c r="C653">
        <v>50.2</v>
      </c>
      <c r="D653">
        <v>39.5</v>
      </c>
      <c r="E653">
        <v>33.200000000000003</v>
      </c>
      <c r="F653">
        <v>49.2</v>
      </c>
      <c r="G653">
        <v>44</v>
      </c>
      <c r="H653">
        <v>37.6</v>
      </c>
      <c r="I653">
        <v>49.3</v>
      </c>
      <c r="J653">
        <v>39.1</v>
      </c>
      <c r="K653">
        <v>47.6</v>
      </c>
      <c r="L653">
        <v>45.3</v>
      </c>
      <c r="M653">
        <v>1148.079956054688</v>
      </c>
      <c r="O653">
        <v>2.7731435849645621E-3</v>
      </c>
      <c r="P653">
        <v>1.706422364229252E-3</v>
      </c>
      <c r="Q653">
        <v>1.113880165656167E-2</v>
      </c>
    </row>
    <row r="654" spans="1:20" x14ac:dyDescent="0.2">
      <c r="A654" s="96">
        <v>37257</v>
      </c>
      <c r="B654">
        <v>55.2</v>
      </c>
      <c r="C654">
        <v>51.3</v>
      </c>
      <c r="D654">
        <v>44.5</v>
      </c>
      <c r="E654">
        <v>43.9</v>
      </c>
      <c r="F654">
        <v>51.1</v>
      </c>
      <c r="G654">
        <v>43.5</v>
      </c>
      <c r="H654">
        <v>39.200000000000003</v>
      </c>
      <c r="I654">
        <v>51.2</v>
      </c>
      <c r="J654">
        <v>41</v>
      </c>
      <c r="K654">
        <v>50.1</v>
      </c>
      <c r="L654">
        <v>47.5</v>
      </c>
      <c r="M654">
        <v>1130.199951171875</v>
      </c>
      <c r="N654">
        <v>13394.91</v>
      </c>
      <c r="O654">
        <v>8.2822721558439595E-3</v>
      </c>
      <c r="P654">
        <v>1.3288120484284601E-2</v>
      </c>
      <c r="Q654">
        <v>3.354294204519781E-2</v>
      </c>
      <c r="R654">
        <v>8.2822721558439595E-3</v>
      </c>
      <c r="S654">
        <v>3.354294204519781E-2</v>
      </c>
      <c r="T654">
        <v>1.3288120484284601E-2</v>
      </c>
    </row>
    <row r="655" spans="1:20" x14ac:dyDescent="0.2">
      <c r="A655" s="96">
        <v>37288</v>
      </c>
      <c r="B655">
        <v>60.7</v>
      </c>
      <c r="C655">
        <v>52.4</v>
      </c>
      <c r="D655">
        <v>53</v>
      </c>
      <c r="E655">
        <v>41.5</v>
      </c>
      <c r="F655">
        <v>58.1</v>
      </c>
      <c r="G655">
        <v>41.5</v>
      </c>
      <c r="H655">
        <v>39.700000000000003</v>
      </c>
      <c r="I655">
        <v>51.4</v>
      </c>
      <c r="J655">
        <v>43.8</v>
      </c>
      <c r="K655">
        <v>50.7</v>
      </c>
      <c r="L655">
        <v>50.7</v>
      </c>
      <c r="M655">
        <v>1106.72998046875</v>
      </c>
      <c r="O655">
        <v>8.2822721558439595E-3</v>
      </c>
      <c r="P655">
        <v>1.3288120484284601E-2</v>
      </c>
      <c r="Q655">
        <v>3.354294204519781E-2</v>
      </c>
    </row>
    <row r="656" spans="1:20" x14ac:dyDescent="0.2">
      <c r="A656" s="96">
        <v>37316</v>
      </c>
      <c r="B656">
        <v>63.8</v>
      </c>
      <c r="C656">
        <v>53.9</v>
      </c>
      <c r="D656">
        <v>62.5</v>
      </c>
      <c r="E656">
        <v>51.9</v>
      </c>
      <c r="F656">
        <v>58.3</v>
      </c>
      <c r="G656">
        <v>40</v>
      </c>
      <c r="H656">
        <v>41.4</v>
      </c>
      <c r="I656">
        <v>51.9</v>
      </c>
      <c r="J656">
        <v>46.6</v>
      </c>
      <c r="K656">
        <v>50.6</v>
      </c>
      <c r="L656">
        <v>52.4</v>
      </c>
      <c r="M656">
        <v>1147.390014648438</v>
      </c>
      <c r="O656">
        <v>8.2822721558439595E-3</v>
      </c>
      <c r="P656">
        <v>1.3288120484284601E-2</v>
      </c>
      <c r="Q656">
        <v>3.354294204519781E-2</v>
      </c>
    </row>
    <row r="657" spans="1:20" x14ac:dyDescent="0.2">
      <c r="A657" s="96">
        <v>37347</v>
      </c>
      <c r="B657">
        <v>59.9</v>
      </c>
      <c r="C657">
        <v>55.5</v>
      </c>
      <c r="D657">
        <v>56</v>
      </c>
      <c r="E657">
        <v>60.3</v>
      </c>
      <c r="F657">
        <v>59.1</v>
      </c>
      <c r="G657">
        <v>40.5</v>
      </c>
      <c r="H657">
        <v>43</v>
      </c>
      <c r="I657">
        <v>53.5</v>
      </c>
      <c r="J657">
        <v>46.6</v>
      </c>
      <c r="K657">
        <v>51.9</v>
      </c>
      <c r="L657">
        <v>52.4</v>
      </c>
      <c r="M657">
        <v>1076.920043945312</v>
      </c>
      <c r="N657">
        <v>13477.356</v>
      </c>
      <c r="O657">
        <v>6.1550245578357683E-3</v>
      </c>
      <c r="P657">
        <v>1.322883902243626E-2</v>
      </c>
      <c r="Q657">
        <v>2.484833834627009E-2</v>
      </c>
      <c r="R657">
        <v>6.1550245578357683E-3</v>
      </c>
      <c r="S657">
        <v>2.484833834627009E-2</v>
      </c>
      <c r="T657">
        <v>1.322883902243626E-2</v>
      </c>
    </row>
    <row r="658" spans="1:20" x14ac:dyDescent="0.2">
      <c r="A658" s="96">
        <v>37377</v>
      </c>
      <c r="B658">
        <v>61.8</v>
      </c>
      <c r="C658">
        <v>53.9</v>
      </c>
      <c r="D658">
        <v>56.5</v>
      </c>
      <c r="E658">
        <v>63</v>
      </c>
      <c r="F658">
        <v>59.4</v>
      </c>
      <c r="G658">
        <v>39</v>
      </c>
      <c r="H658">
        <v>43.8</v>
      </c>
      <c r="I658">
        <v>53.4</v>
      </c>
      <c r="J658">
        <v>47.3</v>
      </c>
      <c r="K658">
        <v>53.3</v>
      </c>
      <c r="L658">
        <v>53.1</v>
      </c>
      <c r="M658">
        <v>1067.140014648438</v>
      </c>
      <c r="O658">
        <v>6.1550245578357683E-3</v>
      </c>
      <c r="P658">
        <v>1.322883902243626E-2</v>
      </c>
      <c r="Q658">
        <v>2.484833834627009E-2</v>
      </c>
    </row>
    <row r="659" spans="1:20" x14ac:dyDescent="0.2">
      <c r="A659" s="96">
        <v>37408</v>
      </c>
      <c r="B659">
        <v>61.2</v>
      </c>
      <c r="C659">
        <v>53.8</v>
      </c>
      <c r="D659">
        <v>53.5</v>
      </c>
      <c r="E659">
        <v>65.5</v>
      </c>
      <c r="F659">
        <v>61.1</v>
      </c>
      <c r="G659">
        <v>44.5</v>
      </c>
      <c r="H659">
        <v>43.2</v>
      </c>
      <c r="I659">
        <v>54.4</v>
      </c>
      <c r="J659">
        <v>48.3</v>
      </c>
      <c r="K659">
        <v>54.1</v>
      </c>
      <c r="L659">
        <v>53.6</v>
      </c>
      <c r="M659">
        <v>989.82000732421875</v>
      </c>
      <c r="O659">
        <v>6.1550245578357683E-3</v>
      </c>
      <c r="P659">
        <v>1.322883902243626E-2</v>
      </c>
      <c r="Q659">
        <v>2.484833834627009E-2</v>
      </c>
    </row>
    <row r="660" spans="1:20" x14ac:dyDescent="0.2">
      <c r="A660" s="96">
        <v>37438</v>
      </c>
      <c r="B660">
        <v>51.9</v>
      </c>
      <c r="C660">
        <v>53.2</v>
      </c>
      <c r="D660">
        <v>45.5</v>
      </c>
      <c r="E660">
        <v>68.3</v>
      </c>
      <c r="F660">
        <v>56.6</v>
      </c>
      <c r="G660">
        <v>42.5</v>
      </c>
      <c r="H660">
        <v>42.7</v>
      </c>
      <c r="I660">
        <v>54.8</v>
      </c>
      <c r="J660">
        <v>45</v>
      </c>
      <c r="K660">
        <v>52.2</v>
      </c>
      <c r="L660">
        <v>50.2</v>
      </c>
      <c r="M660">
        <v>911.6199951171875</v>
      </c>
      <c r="N660">
        <v>13531.741</v>
      </c>
      <c r="O660">
        <v>4.0352870399802624E-3</v>
      </c>
      <c r="P660">
        <v>2.140669989799325E-2</v>
      </c>
      <c r="Q660">
        <v>1.6239112509100821E-2</v>
      </c>
      <c r="R660">
        <v>4.0352870399802624E-3</v>
      </c>
      <c r="S660">
        <v>1.6239112509100821E-2</v>
      </c>
      <c r="T660">
        <v>2.140669989799325E-2</v>
      </c>
    </row>
    <row r="661" spans="1:20" x14ac:dyDescent="0.2">
      <c r="A661" s="96">
        <v>37469</v>
      </c>
      <c r="B661">
        <v>50.6</v>
      </c>
      <c r="C661">
        <v>52.6</v>
      </c>
      <c r="D661">
        <v>45</v>
      </c>
      <c r="E661">
        <v>61.5</v>
      </c>
      <c r="F661">
        <v>54.9</v>
      </c>
      <c r="G661">
        <v>42.5</v>
      </c>
      <c r="H661">
        <v>45.4</v>
      </c>
      <c r="I661">
        <v>53.6</v>
      </c>
      <c r="J661">
        <v>46.8</v>
      </c>
      <c r="K661">
        <v>53.4</v>
      </c>
      <c r="L661">
        <v>50.3</v>
      </c>
      <c r="M661">
        <v>916.07000732421875</v>
      </c>
      <c r="O661">
        <v>4.0352870399802624E-3</v>
      </c>
      <c r="P661">
        <v>2.140669989799325E-2</v>
      </c>
      <c r="Q661">
        <v>1.6239112509100821E-2</v>
      </c>
    </row>
    <row r="662" spans="1:20" x14ac:dyDescent="0.2">
      <c r="A662" s="96">
        <v>37500</v>
      </c>
      <c r="B662">
        <v>52.9</v>
      </c>
      <c r="C662">
        <v>54.7</v>
      </c>
      <c r="D662">
        <v>44.5</v>
      </c>
      <c r="E662">
        <v>62.5</v>
      </c>
      <c r="F662">
        <v>53.5</v>
      </c>
      <c r="G662">
        <v>40.5</v>
      </c>
      <c r="H662">
        <v>43.8</v>
      </c>
      <c r="I662">
        <v>56.7</v>
      </c>
      <c r="J662">
        <v>45.8</v>
      </c>
      <c r="K662">
        <v>53.8</v>
      </c>
      <c r="L662">
        <v>50.5</v>
      </c>
      <c r="M662">
        <v>815.280029296875</v>
      </c>
      <c r="O662">
        <v>4.0352870399802624E-3</v>
      </c>
      <c r="P662">
        <v>2.140669989799325E-2</v>
      </c>
      <c r="Q662">
        <v>1.6239112509100821E-2</v>
      </c>
    </row>
    <row r="663" spans="1:20" x14ac:dyDescent="0.2">
      <c r="A663" s="96">
        <v>37530</v>
      </c>
      <c r="B663">
        <v>52.1</v>
      </c>
      <c r="C663">
        <v>51.2</v>
      </c>
      <c r="D663">
        <v>43.5</v>
      </c>
      <c r="E663">
        <v>58.3</v>
      </c>
      <c r="F663">
        <v>51.3</v>
      </c>
      <c r="G663">
        <v>42.5</v>
      </c>
      <c r="H663">
        <v>42</v>
      </c>
      <c r="I663">
        <v>53.4</v>
      </c>
      <c r="J663">
        <v>46.4</v>
      </c>
      <c r="K663">
        <v>53</v>
      </c>
      <c r="L663">
        <v>49</v>
      </c>
      <c r="M663">
        <v>885.760009765625</v>
      </c>
      <c r="N663">
        <v>13549.421</v>
      </c>
      <c r="O663">
        <v>1.306557670590968E-3</v>
      </c>
      <c r="P663">
        <v>1.9912861846485559E-2</v>
      </c>
      <c r="Q663">
        <v>5.2364821646193596E-3</v>
      </c>
      <c r="R663">
        <v>1.306557670590968E-3</v>
      </c>
      <c r="S663">
        <v>5.2364821646193596E-3</v>
      </c>
      <c r="T663">
        <v>1.9912861846485559E-2</v>
      </c>
    </row>
    <row r="664" spans="1:20" x14ac:dyDescent="0.2">
      <c r="A664" s="96">
        <v>37561</v>
      </c>
      <c r="B664">
        <v>49.9</v>
      </c>
      <c r="C664">
        <v>52.4</v>
      </c>
      <c r="D664">
        <v>42.5</v>
      </c>
      <c r="E664">
        <v>55.7</v>
      </c>
      <c r="F664">
        <v>52.7</v>
      </c>
      <c r="G664">
        <v>46.5</v>
      </c>
      <c r="H664">
        <v>43.1</v>
      </c>
      <c r="I664">
        <v>52.1</v>
      </c>
      <c r="J664">
        <v>44.8</v>
      </c>
      <c r="K664">
        <v>50</v>
      </c>
      <c r="L664">
        <v>48.5</v>
      </c>
      <c r="M664">
        <v>936.30999755859375</v>
      </c>
      <c r="O664">
        <v>1.306557670590968E-3</v>
      </c>
      <c r="P664">
        <v>1.9912861846485559E-2</v>
      </c>
      <c r="Q664">
        <v>5.2364821646193596E-3</v>
      </c>
    </row>
    <row r="665" spans="1:20" x14ac:dyDescent="0.2">
      <c r="A665" s="96">
        <v>37591</v>
      </c>
      <c r="B665">
        <v>58.7</v>
      </c>
      <c r="C665">
        <v>55.1</v>
      </c>
      <c r="D665">
        <v>46.5</v>
      </c>
      <c r="E665">
        <v>56.9</v>
      </c>
      <c r="F665">
        <v>53.9</v>
      </c>
      <c r="G665">
        <v>43</v>
      </c>
      <c r="H665">
        <v>45.2</v>
      </c>
      <c r="I665">
        <v>52.9</v>
      </c>
      <c r="J665">
        <v>47.5</v>
      </c>
      <c r="K665">
        <v>52</v>
      </c>
      <c r="L665">
        <v>51.6</v>
      </c>
      <c r="M665">
        <v>879.82000732421875</v>
      </c>
      <c r="O665">
        <v>1.306557670590968E-3</v>
      </c>
      <c r="P665">
        <v>1.9912861846485559E-2</v>
      </c>
      <c r="Q665">
        <v>5.2364821646193596E-3</v>
      </c>
    </row>
    <row r="666" spans="1:20" x14ac:dyDescent="0.2">
      <c r="A666" s="96">
        <v>37622</v>
      </c>
      <c r="B666">
        <v>58.2</v>
      </c>
      <c r="C666">
        <v>58.6</v>
      </c>
      <c r="D666">
        <v>45</v>
      </c>
      <c r="E666">
        <v>57.5</v>
      </c>
      <c r="F666">
        <v>54.1</v>
      </c>
      <c r="G666">
        <v>42.5</v>
      </c>
      <c r="H666">
        <v>44.2</v>
      </c>
      <c r="I666">
        <v>52.8</v>
      </c>
      <c r="J666">
        <v>47.4</v>
      </c>
      <c r="K666">
        <v>54.4</v>
      </c>
      <c r="L666">
        <v>51.3</v>
      </c>
      <c r="M666">
        <v>855.70001220703125</v>
      </c>
      <c r="N666">
        <v>13619.433999999999</v>
      </c>
      <c r="O666">
        <v>5.1672318691698346E-3</v>
      </c>
      <c r="P666">
        <v>1.676188940425874E-2</v>
      </c>
      <c r="Q666">
        <v>2.0829681766981079E-2</v>
      </c>
      <c r="R666">
        <v>5.1672318691698346E-3</v>
      </c>
      <c r="S666">
        <v>2.0829681766981079E-2</v>
      </c>
      <c r="T666">
        <v>1.676188940425874E-2</v>
      </c>
    </row>
    <row r="667" spans="1:20" x14ac:dyDescent="0.2">
      <c r="A667" s="96">
        <v>37653</v>
      </c>
      <c r="B667">
        <v>51.9</v>
      </c>
      <c r="C667">
        <v>54.6</v>
      </c>
      <c r="D667">
        <v>49</v>
      </c>
      <c r="E667">
        <v>65.5</v>
      </c>
      <c r="F667">
        <v>53.6</v>
      </c>
      <c r="G667">
        <v>46</v>
      </c>
      <c r="H667">
        <v>43</v>
      </c>
      <c r="I667">
        <v>52.8</v>
      </c>
      <c r="J667">
        <v>42.6</v>
      </c>
      <c r="K667">
        <v>55.2</v>
      </c>
      <c r="L667">
        <v>48.8</v>
      </c>
      <c r="M667">
        <v>841.1500244140625</v>
      </c>
      <c r="O667">
        <v>5.1672318691698346E-3</v>
      </c>
      <c r="P667">
        <v>1.676188940425874E-2</v>
      </c>
      <c r="Q667">
        <v>2.0829681766981079E-2</v>
      </c>
    </row>
    <row r="668" spans="1:20" x14ac:dyDescent="0.2">
      <c r="A668" s="96">
        <v>37681</v>
      </c>
      <c r="B668">
        <v>47.2</v>
      </c>
      <c r="C668">
        <v>53.3</v>
      </c>
      <c r="D668">
        <v>41.5</v>
      </c>
      <c r="E668">
        <v>70</v>
      </c>
      <c r="F668">
        <v>47</v>
      </c>
      <c r="G668">
        <v>42</v>
      </c>
      <c r="H668">
        <v>42.3</v>
      </c>
      <c r="I668">
        <v>52.6</v>
      </c>
      <c r="J668">
        <v>42.2</v>
      </c>
      <c r="K668">
        <v>51.3</v>
      </c>
      <c r="L668">
        <v>46.3</v>
      </c>
      <c r="M668">
        <v>848.17999267578125</v>
      </c>
      <c r="O668">
        <v>5.1672318691698346E-3</v>
      </c>
      <c r="P668">
        <v>1.676188940425874E-2</v>
      </c>
      <c r="Q668">
        <v>2.0829681766981079E-2</v>
      </c>
    </row>
    <row r="669" spans="1:20" x14ac:dyDescent="0.2">
      <c r="A669" s="96">
        <v>37712</v>
      </c>
      <c r="B669">
        <v>47.2</v>
      </c>
      <c r="C669">
        <v>54.8</v>
      </c>
      <c r="D669">
        <v>47.5</v>
      </c>
      <c r="E669">
        <v>63.5</v>
      </c>
      <c r="F669">
        <v>48.5</v>
      </c>
      <c r="G669">
        <v>44.5</v>
      </c>
      <c r="H669">
        <v>43.1</v>
      </c>
      <c r="I669">
        <v>49.9</v>
      </c>
      <c r="J669">
        <v>41.8</v>
      </c>
      <c r="K669">
        <v>50.8</v>
      </c>
      <c r="L669">
        <v>46.1</v>
      </c>
      <c r="M669">
        <v>916.91998291015625</v>
      </c>
      <c r="N669">
        <v>13741.107</v>
      </c>
      <c r="O669">
        <v>8.9337780116266717E-3</v>
      </c>
      <c r="P669">
        <v>1.9569936417795909E-2</v>
      </c>
      <c r="Q669">
        <v>3.621684485857446E-2</v>
      </c>
      <c r="R669">
        <v>8.9337780116266717E-3</v>
      </c>
      <c r="S669">
        <v>3.621684485857446E-2</v>
      </c>
      <c r="T669">
        <v>1.9569936417795909E-2</v>
      </c>
    </row>
    <row r="670" spans="1:20" x14ac:dyDescent="0.2">
      <c r="A670" s="96">
        <v>37742</v>
      </c>
      <c r="B670">
        <v>53.4</v>
      </c>
      <c r="C670">
        <v>52.2</v>
      </c>
      <c r="D670">
        <v>51</v>
      </c>
      <c r="E670">
        <v>51.5</v>
      </c>
      <c r="F670">
        <v>52.9</v>
      </c>
      <c r="G670">
        <v>45</v>
      </c>
      <c r="H670">
        <v>45.7</v>
      </c>
      <c r="I670">
        <v>50.6</v>
      </c>
      <c r="J670">
        <v>42.4</v>
      </c>
      <c r="K670">
        <v>51.7</v>
      </c>
      <c r="L670">
        <v>49</v>
      </c>
      <c r="M670">
        <v>963.59002685546875</v>
      </c>
      <c r="O670">
        <v>8.9337780116266717E-3</v>
      </c>
      <c r="P670">
        <v>1.9569936417795909E-2</v>
      </c>
      <c r="Q670">
        <v>3.621684485857446E-2</v>
      </c>
    </row>
    <row r="671" spans="1:20" x14ac:dyDescent="0.2">
      <c r="A671" s="96">
        <v>37773</v>
      </c>
      <c r="B671">
        <v>53.6</v>
      </c>
      <c r="C671">
        <v>55.9</v>
      </c>
      <c r="D671">
        <v>50</v>
      </c>
      <c r="E671">
        <v>56.5</v>
      </c>
      <c r="F671">
        <v>54.1</v>
      </c>
      <c r="G671">
        <v>45.5</v>
      </c>
      <c r="H671">
        <v>42</v>
      </c>
      <c r="I671">
        <v>49.8</v>
      </c>
      <c r="J671">
        <v>45.6</v>
      </c>
      <c r="K671">
        <v>54.6</v>
      </c>
      <c r="L671">
        <v>49</v>
      </c>
      <c r="M671">
        <v>974.5</v>
      </c>
      <c r="O671">
        <v>8.9337780116266717E-3</v>
      </c>
      <c r="P671">
        <v>1.9569936417795909E-2</v>
      </c>
      <c r="Q671">
        <v>3.621684485857446E-2</v>
      </c>
    </row>
    <row r="672" spans="1:20" x14ac:dyDescent="0.2">
      <c r="A672" s="96">
        <v>37803</v>
      </c>
      <c r="B672">
        <v>56.8</v>
      </c>
      <c r="C672">
        <v>54.9</v>
      </c>
      <c r="D672">
        <v>51</v>
      </c>
      <c r="E672">
        <v>53</v>
      </c>
      <c r="F672">
        <v>53.9</v>
      </c>
      <c r="G672">
        <v>42.5</v>
      </c>
      <c r="H672">
        <v>46.3</v>
      </c>
      <c r="I672">
        <v>51.5</v>
      </c>
      <c r="J672">
        <v>46.3</v>
      </c>
      <c r="K672">
        <v>54.4</v>
      </c>
      <c r="L672">
        <v>51</v>
      </c>
      <c r="M672">
        <v>990.30999755859375</v>
      </c>
      <c r="N672">
        <v>13970.156999999999</v>
      </c>
      <c r="O672">
        <v>1.666896269711016E-2</v>
      </c>
      <c r="P672">
        <v>3.2399083015260143E-2</v>
      </c>
      <c r="Q672">
        <v>6.8361580068855954E-2</v>
      </c>
      <c r="R672">
        <v>1.666896269711016E-2</v>
      </c>
      <c r="S672">
        <v>6.8361580068855954E-2</v>
      </c>
      <c r="T672">
        <v>3.2399083015260143E-2</v>
      </c>
    </row>
    <row r="673" spans="1:20" x14ac:dyDescent="0.2">
      <c r="A673" s="96">
        <v>37834</v>
      </c>
      <c r="B673">
        <v>61.1</v>
      </c>
      <c r="C673">
        <v>55.2</v>
      </c>
      <c r="D673">
        <v>51.5</v>
      </c>
      <c r="E673">
        <v>53</v>
      </c>
      <c r="F673">
        <v>61.8</v>
      </c>
      <c r="G673">
        <v>43</v>
      </c>
      <c r="H673">
        <v>43.1</v>
      </c>
      <c r="I673">
        <v>53</v>
      </c>
      <c r="J673">
        <v>47.1</v>
      </c>
      <c r="K673">
        <v>56.4</v>
      </c>
      <c r="L673">
        <v>53.2</v>
      </c>
      <c r="M673">
        <v>1008.010009765625</v>
      </c>
      <c r="O673">
        <v>1.666896269711016E-2</v>
      </c>
      <c r="P673">
        <v>3.2399083015260143E-2</v>
      </c>
      <c r="Q673">
        <v>6.8361580068855954E-2</v>
      </c>
    </row>
    <row r="674" spans="1:20" x14ac:dyDescent="0.2">
      <c r="A674" s="96">
        <v>37865</v>
      </c>
      <c r="B674">
        <v>60.8</v>
      </c>
      <c r="C674">
        <v>61.4</v>
      </c>
      <c r="D674">
        <v>52.5</v>
      </c>
      <c r="E674">
        <v>56</v>
      </c>
      <c r="F674">
        <v>57.8</v>
      </c>
      <c r="G674">
        <v>44.5</v>
      </c>
      <c r="H674">
        <v>43.4</v>
      </c>
      <c r="I674">
        <v>53.4</v>
      </c>
      <c r="J674">
        <v>46.5</v>
      </c>
      <c r="K674">
        <v>54.5</v>
      </c>
      <c r="L674">
        <v>52.4</v>
      </c>
      <c r="M674">
        <v>995.969970703125</v>
      </c>
      <c r="O674">
        <v>1.666896269711016E-2</v>
      </c>
      <c r="P674">
        <v>3.2399083015260143E-2</v>
      </c>
      <c r="Q674">
        <v>6.8361580068855954E-2</v>
      </c>
    </row>
    <row r="675" spans="1:20" x14ac:dyDescent="0.2">
      <c r="A675" s="96">
        <v>37895</v>
      </c>
      <c r="B675">
        <v>64.400000000000006</v>
      </c>
      <c r="C675">
        <v>59.2</v>
      </c>
      <c r="D675">
        <v>53.5</v>
      </c>
      <c r="E675">
        <v>58.5</v>
      </c>
      <c r="F675">
        <v>62.8</v>
      </c>
      <c r="G675">
        <v>39</v>
      </c>
      <c r="H675">
        <v>45.6</v>
      </c>
      <c r="I675">
        <v>54.6</v>
      </c>
      <c r="J675">
        <v>48.6</v>
      </c>
      <c r="K675">
        <v>59.5</v>
      </c>
      <c r="L675">
        <v>55.2</v>
      </c>
      <c r="M675">
        <v>1050.7099609375</v>
      </c>
      <c r="N675">
        <v>14131.379000000001</v>
      </c>
      <c r="O675">
        <v>1.154045727617818E-2</v>
      </c>
      <c r="P675">
        <v>4.2950765202439317E-2</v>
      </c>
      <c r="Q675">
        <v>4.6967087698897902E-2</v>
      </c>
      <c r="R675">
        <v>1.154045727617818E-2</v>
      </c>
      <c r="S675">
        <v>4.6967087698897902E-2</v>
      </c>
      <c r="T675">
        <v>4.2950765202439317E-2</v>
      </c>
    </row>
    <row r="676" spans="1:20" x14ac:dyDescent="0.2">
      <c r="A676" s="96">
        <v>37926</v>
      </c>
      <c r="B676">
        <v>69.099999999999994</v>
      </c>
      <c r="C676">
        <v>61.4</v>
      </c>
      <c r="D676">
        <v>59</v>
      </c>
      <c r="E676">
        <v>64</v>
      </c>
      <c r="F676">
        <v>66.599999999999994</v>
      </c>
      <c r="G676">
        <v>39.5</v>
      </c>
      <c r="H676">
        <v>49.7</v>
      </c>
      <c r="I676">
        <v>56.4</v>
      </c>
      <c r="J676">
        <v>50.4</v>
      </c>
      <c r="K676">
        <v>57.1</v>
      </c>
      <c r="L676">
        <v>58.4</v>
      </c>
      <c r="M676">
        <v>1058.199951171875</v>
      </c>
      <c r="O676">
        <v>1.154045727617818E-2</v>
      </c>
      <c r="P676">
        <v>4.2950765202439317E-2</v>
      </c>
      <c r="Q676">
        <v>4.6967087698897902E-2</v>
      </c>
    </row>
    <row r="677" spans="1:20" x14ac:dyDescent="0.2">
      <c r="A677" s="96">
        <v>37956</v>
      </c>
      <c r="B677">
        <v>71.3</v>
      </c>
      <c r="C677">
        <v>57.8</v>
      </c>
      <c r="D677">
        <v>61</v>
      </c>
      <c r="E677">
        <v>66</v>
      </c>
      <c r="F677">
        <v>70</v>
      </c>
      <c r="G677">
        <v>39</v>
      </c>
      <c r="H677">
        <v>45.9</v>
      </c>
      <c r="I677">
        <v>59.3</v>
      </c>
      <c r="J677">
        <v>54.1</v>
      </c>
      <c r="K677">
        <v>59.3</v>
      </c>
      <c r="L677">
        <v>60.1</v>
      </c>
      <c r="M677">
        <v>1111.920043945312</v>
      </c>
      <c r="O677">
        <v>1.154045727617818E-2</v>
      </c>
      <c r="P677">
        <v>4.2950765202439317E-2</v>
      </c>
      <c r="Q677">
        <v>4.6967087698897902E-2</v>
      </c>
    </row>
    <row r="678" spans="1:20" x14ac:dyDescent="0.2">
      <c r="A678" s="96">
        <v>37987</v>
      </c>
      <c r="B678">
        <v>70.599999999999994</v>
      </c>
      <c r="C678">
        <v>59.2</v>
      </c>
      <c r="D678">
        <v>60.5</v>
      </c>
      <c r="E678">
        <v>75.5</v>
      </c>
      <c r="F678">
        <v>69.3</v>
      </c>
      <c r="G678">
        <v>40</v>
      </c>
      <c r="H678">
        <v>47.9</v>
      </c>
      <c r="I678">
        <v>61.5</v>
      </c>
      <c r="J678">
        <v>54.7</v>
      </c>
      <c r="K678">
        <v>57.2</v>
      </c>
      <c r="L678">
        <v>60.8</v>
      </c>
      <c r="M678">
        <v>1131.130004882812</v>
      </c>
      <c r="N678">
        <v>14212.34</v>
      </c>
      <c r="O678">
        <v>5.7291648606975533E-3</v>
      </c>
      <c r="P678">
        <v>4.3533820862159241E-2</v>
      </c>
      <c r="Q678">
        <v>2.3114352701243179E-2</v>
      </c>
      <c r="R678">
        <v>5.7291648606975533E-3</v>
      </c>
      <c r="S678">
        <v>2.3114352701243179E-2</v>
      </c>
      <c r="T678">
        <v>4.3533820862159241E-2</v>
      </c>
    </row>
    <row r="679" spans="1:20" x14ac:dyDescent="0.2">
      <c r="A679" s="96">
        <v>38018</v>
      </c>
      <c r="B679">
        <v>66.5</v>
      </c>
      <c r="C679">
        <v>59.9</v>
      </c>
      <c r="D679">
        <v>62</v>
      </c>
      <c r="E679">
        <v>81.5</v>
      </c>
      <c r="F679">
        <v>65.599999999999994</v>
      </c>
      <c r="G679">
        <v>38.5</v>
      </c>
      <c r="H679">
        <v>49</v>
      </c>
      <c r="I679">
        <v>62.9</v>
      </c>
      <c r="J679">
        <v>55.7</v>
      </c>
      <c r="K679">
        <v>55.1</v>
      </c>
      <c r="L679">
        <v>59.9</v>
      </c>
      <c r="M679">
        <v>1144.93994140625</v>
      </c>
      <c r="O679">
        <v>5.7291648606975533E-3</v>
      </c>
      <c r="P679">
        <v>4.3533820862159241E-2</v>
      </c>
      <c r="Q679">
        <v>2.3114352701243179E-2</v>
      </c>
    </row>
    <row r="680" spans="1:20" x14ac:dyDescent="0.2">
      <c r="A680" s="96">
        <v>38047</v>
      </c>
      <c r="B680">
        <v>64.599999999999994</v>
      </c>
      <c r="C680">
        <v>57.1</v>
      </c>
      <c r="D680">
        <v>63.5</v>
      </c>
      <c r="E680">
        <v>86</v>
      </c>
      <c r="F680">
        <v>66.8</v>
      </c>
      <c r="G680">
        <v>39.5</v>
      </c>
      <c r="H680">
        <v>48</v>
      </c>
      <c r="I680">
        <v>66.7</v>
      </c>
      <c r="J680">
        <v>57</v>
      </c>
      <c r="K680">
        <v>60.2</v>
      </c>
      <c r="L680">
        <v>60.6</v>
      </c>
      <c r="M680">
        <v>1126.2099609375</v>
      </c>
      <c r="O680">
        <v>5.7291648606975533E-3</v>
      </c>
      <c r="P680">
        <v>4.3533820862159241E-2</v>
      </c>
      <c r="Q680">
        <v>2.3114352701243179E-2</v>
      </c>
    </row>
    <row r="681" spans="1:20" x14ac:dyDescent="0.2">
      <c r="A681" s="96">
        <v>38078</v>
      </c>
      <c r="B681">
        <v>67.099999999999994</v>
      </c>
      <c r="C681">
        <v>58.7</v>
      </c>
      <c r="D681">
        <v>66.5</v>
      </c>
      <c r="E681">
        <v>88</v>
      </c>
      <c r="F681">
        <v>66.599999999999994</v>
      </c>
      <c r="G681">
        <v>40.5</v>
      </c>
      <c r="H681">
        <v>45.2</v>
      </c>
      <c r="I681">
        <v>66.7</v>
      </c>
      <c r="J681">
        <v>57.2</v>
      </c>
      <c r="K681">
        <v>59.9</v>
      </c>
      <c r="L681">
        <v>60.6</v>
      </c>
      <c r="M681">
        <v>1107.300048828125</v>
      </c>
      <c r="N681">
        <v>14323.017</v>
      </c>
      <c r="O681">
        <v>7.7873875800888301E-3</v>
      </c>
      <c r="P681">
        <v>4.2348116494544417E-2</v>
      </c>
      <c r="Q681">
        <v>3.1515303444719089E-2</v>
      </c>
      <c r="R681">
        <v>7.7873875800888301E-3</v>
      </c>
      <c r="S681">
        <v>3.1515303444719089E-2</v>
      </c>
      <c r="T681">
        <v>4.2348116494544417E-2</v>
      </c>
    </row>
    <row r="682" spans="1:20" x14ac:dyDescent="0.2">
      <c r="A682" s="96">
        <v>38108</v>
      </c>
      <c r="B682">
        <v>64.5</v>
      </c>
      <c r="C682">
        <v>58.8</v>
      </c>
      <c r="D682">
        <v>63</v>
      </c>
      <c r="E682">
        <v>86</v>
      </c>
      <c r="F682">
        <v>65.3</v>
      </c>
      <c r="G682">
        <v>37</v>
      </c>
      <c r="H682">
        <v>48.8</v>
      </c>
      <c r="I682">
        <v>68.3</v>
      </c>
      <c r="J682">
        <v>60.1</v>
      </c>
      <c r="K682">
        <v>60</v>
      </c>
      <c r="L682">
        <v>61.4</v>
      </c>
      <c r="M682">
        <v>1120.680053710938</v>
      </c>
      <c r="O682">
        <v>7.7873875800888301E-3</v>
      </c>
      <c r="P682">
        <v>4.2348116494544417E-2</v>
      </c>
      <c r="Q682">
        <v>3.1515303444719089E-2</v>
      </c>
    </row>
    <row r="683" spans="1:20" x14ac:dyDescent="0.2">
      <c r="A683" s="96">
        <v>38139</v>
      </c>
      <c r="B683">
        <v>60.9</v>
      </c>
      <c r="C683">
        <v>57.5</v>
      </c>
      <c r="D683">
        <v>58.5</v>
      </c>
      <c r="E683">
        <v>81</v>
      </c>
      <c r="F683">
        <v>63.7</v>
      </c>
      <c r="G683">
        <v>39</v>
      </c>
      <c r="H683">
        <v>51.3</v>
      </c>
      <c r="I683">
        <v>67.099999999999994</v>
      </c>
      <c r="J683">
        <v>59.4</v>
      </c>
      <c r="K683">
        <v>57.3</v>
      </c>
      <c r="L683">
        <v>60.5</v>
      </c>
      <c r="M683">
        <v>1140.839965820312</v>
      </c>
      <c r="O683">
        <v>7.7873875800888301E-3</v>
      </c>
      <c r="P683">
        <v>4.2348116494544417E-2</v>
      </c>
      <c r="Q683">
        <v>3.1515303444719089E-2</v>
      </c>
    </row>
    <row r="684" spans="1:20" x14ac:dyDescent="0.2">
      <c r="A684" s="96">
        <v>38169</v>
      </c>
      <c r="B684">
        <v>62.8</v>
      </c>
      <c r="C684">
        <v>58.8</v>
      </c>
      <c r="D684">
        <v>58</v>
      </c>
      <c r="E684">
        <v>77</v>
      </c>
      <c r="F684">
        <v>63.8</v>
      </c>
      <c r="G684">
        <v>37.5</v>
      </c>
      <c r="H684">
        <v>50.8</v>
      </c>
      <c r="I684">
        <v>64.5</v>
      </c>
      <c r="J684">
        <v>57.4</v>
      </c>
      <c r="K684">
        <v>56.7</v>
      </c>
      <c r="L684">
        <v>59.9</v>
      </c>
      <c r="M684">
        <v>1101.719970703125</v>
      </c>
      <c r="N684">
        <v>14457.832</v>
      </c>
      <c r="O684">
        <v>9.4124722465944513E-3</v>
      </c>
      <c r="P684">
        <v>3.4908340686507763E-2</v>
      </c>
      <c r="Q684">
        <v>3.8184800216271693E-2</v>
      </c>
      <c r="R684">
        <v>9.4124722465944513E-3</v>
      </c>
      <c r="S684">
        <v>3.8184800216271693E-2</v>
      </c>
      <c r="T684">
        <v>3.4908340686507763E-2</v>
      </c>
    </row>
    <row r="685" spans="1:20" x14ac:dyDescent="0.2">
      <c r="A685" s="96">
        <v>38200</v>
      </c>
      <c r="B685">
        <v>62.1</v>
      </c>
      <c r="C685">
        <v>58.3</v>
      </c>
      <c r="D685">
        <v>55</v>
      </c>
      <c r="E685">
        <v>81.5</v>
      </c>
      <c r="F685">
        <v>59.3</v>
      </c>
      <c r="G685">
        <v>45.5</v>
      </c>
      <c r="H685">
        <v>52.1</v>
      </c>
      <c r="I685">
        <v>62.8</v>
      </c>
      <c r="J685">
        <v>56.4</v>
      </c>
      <c r="K685">
        <v>55.8</v>
      </c>
      <c r="L685">
        <v>58.5</v>
      </c>
      <c r="M685">
        <v>1104.239990234375</v>
      </c>
      <c r="O685">
        <v>9.4124722465944513E-3</v>
      </c>
      <c r="P685">
        <v>3.4908340686507763E-2</v>
      </c>
      <c r="Q685">
        <v>3.8184800216271693E-2</v>
      </c>
    </row>
    <row r="686" spans="1:20" x14ac:dyDescent="0.2">
      <c r="A686" s="96">
        <v>38231</v>
      </c>
      <c r="B686">
        <v>57.7</v>
      </c>
      <c r="C686">
        <v>58.2</v>
      </c>
      <c r="D686">
        <v>55</v>
      </c>
      <c r="E686">
        <v>76</v>
      </c>
      <c r="F686">
        <v>59.8</v>
      </c>
      <c r="G686">
        <v>41.5</v>
      </c>
      <c r="H686">
        <v>51.6</v>
      </c>
      <c r="I686">
        <v>59.8</v>
      </c>
      <c r="J686">
        <v>58</v>
      </c>
      <c r="K686">
        <v>53.5</v>
      </c>
      <c r="L686">
        <v>57.4</v>
      </c>
      <c r="M686">
        <v>1114.579956054688</v>
      </c>
      <c r="O686">
        <v>9.4124722465944513E-3</v>
      </c>
      <c r="P686">
        <v>3.4908340686507763E-2</v>
      </c>
      <c r="Q686">
        <v>3.8184800216271693E-2</v>
      </c>
    </row>
    <row r="687" spans="1:20" x14ac:dyDescent="0.2">
      <c r="A687" s="96">
        <v>38261</v>
      </c>
      <c r="B687">
        <v>58.4</v>
      </c>
      <c r="C687">
        <v>59.2</v>
      </c>
      <c r="D687">
        <v>49</v>
      </c>
      <c r="E687">
        <v>78.5</v>
      </c>
      <c r="F687">
        <v>59.3</v>
      </c>
      <c r="G687">
        <v>43.5</v>
      </c>
      <c r="H687">
        <v>49.3</v>
      </c>
      <c r="I687">
        <v>59.2</v>
      </c>
      <c r="J687">
        <v>55.5</v>
      </c>
      <c r="K687">
        <v>56.7</v>
      </c>
      <c r="L687">
        <v>56.3</v>
      </c>
      <c r="M687">
        <v>1130.199951171875</v>
      </c>
      <c r="N687">
        <v>14605.594999999999</v>
      </c>
      <c r="O687">
        <v>1.0220273689720489E-2</v>
      </c>
      <c r="P687">
        <v>3.3557659164048917E-2</v>
      </c>
      <c r="Q687">
        <v>4.1512099828914462E-2</v>
      </c>
      <c r="R687">
        <v>1.0220273689720489E-2</v>
      </c>
      <c r="S687">
        <v>4.1512099828914462E-2</v>
      </c>
      <c r="T687">
        <v>3.3557659164048917E-2</v>
      </c>
    </row>
    <row r="688" spans="1:20" x14ac:dyDescent="0.2">
      <c r="A688" s="96">
        <v>38292</v>
      </c>
      <c r="B688">
        <v>60.1</v>
      </c>
      <c r="C688">
        <v>58.8</v>
      </c>
      <c r="D688">
        <v>47.5</v>
      </c>
      <c r="E688">
        <v>74</v>
      </c>
      <c r="F688">
        <v>57.3</v>
      </c>
      <c r="G688">
        <v>43.5</v>
      </c>
      <c r="H688">
        <v>49.7</v>
      </c>
      <c r="I688">
        <v>56.8</v>
      </c>
      <c r="J688">
        <v>56.9</v>
      </c>
      <c r="K688">
        <v>54.5</v>
      </c>
      <c r="L688">
        <v>56.2</v>
      </c>
      <c r="M688">
        <v>1173.819946289062</v>
      </c>
      <c r="O688">
        <v>1.0220273689720489E-2</v>
      </c>
      <c r="P688">
        <v>3.3557659164048917E-2</v>
      </c>
      <c r="Q688">
        <v>4.1512099828914462E-2</v>
      </c>
    </row>
    <row r="689" spans="1:20" x14ac:dyDescent="0.2">
      <c r="A689" s="96">
        <v>38322</v>
      </c>
      <c r="B689">
        <v>66.3</v>
      </c>
      <c r="C689">
        <v>60.8</v>
      </c>
      <c r="D689">
        <v>54</v>
      </c>
      <c r="E689">
        <v>72</v>
      </c>
      <c r="F689">
        <v>57.9</v>
      </c>
      <c r="G689">
        <v>44</v>
      </c>
      <c r="H689">
        <v>52.8</v>
      </c>
      <c r="I689">
        <v>55.3</v>
      </c>
      <c r="J689">
        <v>53.8</v>
      </c>
      <c r="K689">
        <v>59.1</v>
      </c>
      <c r="L689">
        <v>57.2</v>
      </c>
      <c r="M689">
        <v>1211.920043945312</v>
      </c>
      <c r="O689">
        <v>1.0220273689720489E-2</v>
      </c>
      <c r="P689">
        <v>3.3557659164048917E-2</v>
      </c>
      <c r="Q689">
        <v>4.1512099828914462E-2</v>
      </c>
    </row>
    <row r="690" spans="1:20" x14ac:dyDescent="0.2">
      <c r="A690" s="96">
        <v>38353</v>
      </c>
      <c r="B690">
        <v>57.9</v>
      </c>
      <c r="C690">
        <v>61.1</v>
      </c>
      <c r="D690">
        <v>50.5</v>
      </c>
      <c r="E690">
        <v>69</v>
      </c>
      <c r="F690">
        <v>59.3</v>
      </c>
      <c r="G690">
        <v>44.5</v>
      </c>
      <c r="H690">
        <v>53.5</v>
      </c>
      <c r="I690">
        <v>54.7</v>
      </c>
      <c r="J690">
        <v>58.6</v>
      </c>
      <c r="K690">
        <v>56.5</v>
      </c>
      <c r="L690">
        <v>56.8</v>
      </c>
      <c r="M690">
        <v>1181.27001953125</v>
      </c>
      <c r="N690">
        <v>14767.846</v>
      </c>
      <c r="O690">
        <v>1.110882507696538E-2</v>
      </c>
      <c r="P690">
        <v>3.9086174408999461E-2</v>
      </c>
      <c r="Q690">
        <v>4.5181235086873883E-2</v>
      </c>
      <c r="R690">
        <v>1.110882507696538E-2</v>
      </c>
      <c r="S690">
        <v>4.5181235086873883E-2</v>
      </c>
      <c r="T690">
        <v>3.9086174408999461E-2</v>
      </c>
    </row>
    <row r="691" spans="1:20" x14ac:dyDescent="0.2">
      <c r="A691" s="96">
        <v>38384</v>
      </c>
      <c r="B691">
        <v>55.9</v>
      </c>
      <c r="C691">
        <v>60.7</v>
      </c>
      <c r="D691">
        <v>50.5</v>
      </c>
      <c r="E691">
        <v>65.5</v>
      </c>
      <c r="F691">
        <v>58.2</v>
      </c>
      <c r="G691">
        <v>42.5</v>
      </c>
      <c r="H691">
        <v>51</v>
      </c>
      <c r="I691">
        <v>56.5</v>
      </c>
      <c r="J691">
        <v>56</v>
      </c>
      <c r="K691">
        <v>56.5</v>
      </c>
      <c r="L691">
        <v>55.5</v>
      </c>
      <c r="M691">
        <v>1203.599975585938</v>
      </c>
      <c r="O691">
        <v>1.110882507696538E-2</v>
      </c>
      <c r="P691">
        <v>3.9086174408999461E-2</v>
      </c>
      <c r="Q691">
        <v>4.5181235086873883E-2</v>
      </c>
    </row>
    <row r="692" spans="1:20" x14ac:dyDescent="0.2">
      <c r="A692" s="96">
        <v>38412</v>
      </c>
      <c r="B692">
        <v>57.7</v>
      </c>
      <c r="C692">
        <v>58.9</v>
      </c>
      <c r="D692">
        <v>56</v>
      </c>
      <c r="E692">
        <v>73</v>
      </c>
      <c r="F692">
        <v>57.5</v>
      </c>
      <c r="G692">
        <v>46</v>
      </c>
      <c r="H692">
        <v>55</v>
      </c>
      <c r="I692">
        <v>53.5</v>
      </c>
      <c r="J692">
        <v>52.5</v>
      </c>
      <c r="K692">
        <v>55.1</v>
      </c>
      <c r="L692">
        <v>55.2</v>
      </c>
      <c r="M692">
        <v>1180.589965820312</v>
      </c>
      <c r="O692">
        <v>1.110882507696538E-2</v>
      </c>
      <c r="P692">
        <v>3.9086174408999461E-2</v>
      </c>
      <c r="Q692">
        <v>4.5181235086873883E-2</v>
      </c>
    </row>
    <row r="693" spans="1:20" x14ac:dyDescent="0.2">
      <c r="A693" s="96">
        <v>38443</v>
      </c>
      <c r="B693">
        <v>53.4</v>
      </c>
      <c r="C693">
        <v>56.7</v>
      </c>
      <c r="D693">
        <v>53</v>
      </c>
      <c r="E693">
        <v>71</v>
      </c>
      <c r="F693">
        <v>54.2</v>
      </c>
      <c r="G693">
        <v>41.5</v>
      </c>
      <c r="H693">
        <v>48.5</v>
      </c>
      <c r="I693">
        <v>51.8</v>
      </c>
      <c r="J693">
        <v>53</v>
      </c>
      <c r="K693">
        <v>57</v>
      </c>
      <c r="L693">
        <v>52.2</v>
      </c>
      <c r="M693">
        <v>1156.849975585938</v>
      </c>
      <c r="N693">
        <v>14839.707</v>
      </c>
      <c r="O693">
        <v>4.8660447840531912E-3</v>
      </c>
      <c r="P693">
        <v>3.6074103661260792E-2</v>
      </c>
      <c r="Q693">
        <v>1.9606710928381729E-2</v>
      </c>
      <c r="R693">
        <v>4.8660447840531912E-3</v>
      </c>
      <c r="S693">
        <v>1.9606710928381729E-2</v>
      </c>
      <c r="T693">
        <v>3.6074103661260792E-2</v>
      </c>
    </row>
    <row r="694" spans="1:20" x14ac:dyDescent="0.2">
      <c r="A694" s="96">
        <v>38473</v>
      </c>
      <c r="B694">
        <v>51.8</v>
      </c>
      <c r="C694">
        <v>53.9</v>
      </c>
      <c r="D694">
        <v>51</v>
      </c>
      <c r="E694">
        <v>58</v>
      </c>
      <c r="F694">
        <v>54.7</v>
      </c>
      <c r="G694">
        <v>47.5</v>
      </c>
      <c r="H694">
        <v>48.5</v>
      </c>
      <c r="I694">
        <v>49.8</v>
      </c>
      <c r="J694">
        <v>49.3</v>
      </c>
      <c r="K694">
        <v>55.3</v>
      </c>
      <c r="L694">
        <v>50.8</v>
      </c>
      <c r="M694">
        <v>1191.5</v>
      </c>
      <c r="O694">
        <v>4.8660447840531912E-3</v>
      </c>
      <c r="P694">
        <v>3.6074103661260792E-2</v>
      </c>
      <c r="Q694">
        <v>1.9606710928381729E-2</v>
      </c>
    </row>
    <row r="695" spans="1:20" x14ac:dyDescent="0.2">
      <c r="A695" s="96">
        <v>38504</v>
      </c>
      <c r="B695">
        <v>55.7</v>
      </c>
      <c r="C695">
        <v>54.2</v>
      </c>
      <c r="D695">
        <v>51</v>
      </c>
      <c r="E695">
        <v>50.5</v>
      </c>
      <c r="F695">
        <v>55.1</v>
      </c>
      <c r="G695">
        <v>44</v>
      </c>
      <c r="H695">
        <v>48</v>
      </c>
      <c r="I695">
        <v>52</v>
      </c>
      <c r="J695">
        <v>51.1</v>
      </c>
      <c r="K695">
        <v>51.2</v>
      </c>
      <c r="L695">
        <v>52.4</v>
      </c>
      <c r="M695">
        <v>1191.329956054688</v>
      </c>
      <c r="O695">
        <v>4.8660447840531912E-3</v>
      </c>
      <c r="P695">
        <v>3.6074103661260792E-2</v>
      </c>
      <c r="Q695">
        <v>1.9606710928381729E-2</v>
      </c>
    </row>
    <row r="696" spans="1:20" x14ac:dyDescent="0.2">
      <c r="A696" s="96">
        <v>38534</v>
      </c>
      <c r="B696">
        <v>57.2</v>
      </c>
      <c r="C696">
        <v>54.7</v>
      </c>
      <c r="D696">
        <v>49</v>
      </c>
      <c r="E696">
        <v>48.5</v>
      </c>
      <c r="F696">
        <v>57.4</v>
      </c>
      <c r="G696">
        <v>44.5</v>
      </c>
      <c r="H696">
        <v>45.5</v>
      </c>
      <c r="I696">
        <v>50.8</v>
      </c>
      <c r="J696">
        <v>53.2</v>
      </c>
      <c r="K696">
        <v>55.8</v>
      </c>
      <c r="L696">
        <v>52.8</v>
      </c>
      <c r="M696">
        <v>1234.180053710938</v>
      </c>
      <c r="N696">
        <v>14956.290999999999</v>
      </c>
      <c r="O696">
        <v>7.8562198027224469E-3</v>
      </c>
      <c r="P696">
        <v>3.4476745891085119E-2</v>
      </c>
      <c r="Q696">
        <v>3.1797143707306803E-2</v>
      </c>
      <c r="R696">
        <v>7.8562198027224469E-3</v>
      </c>
      <c r="S696">
        <v>3.1797143707306803E-2</v>
      </c>
      <c r="T696">
        <v>3.4476745891085119E-2</v>
      </c>
    </row>
    <row r="697" spans="1:20" x14ac:dyDescent="0.2">
      <c r="A697" s="96">
        <v>38565</v>
      </c>
      <c r="B697">
        <v>57.8</v>
      </c>
      <c r="C697">
        <v>53.4</v>
      </c>
      <c r="D697">
        <v>50.5</v>
      </c>
      <c r="E697">
        <v>62.5</v>
      </c>
      <c r="F697">
        <v>55.6</v>
      </c>
      <c r="G697">
        <v>46.5</v>
      </c>
      <c r="H697">
        <v>47</v>
      </c>
      <c r="I697">
        <v>49.9</v>
      </c>
      <c r="J697">
        <v>51.8</v>
      </c>
      <c r="K697">
        <v>54.5</v>
      </c>
      <c r="L697">
        <v>52.4</v>
      </c>
      <c r="M697">
        <v>1220.329956054688</v>
      </c>
      <c r="O697">
        <v>7.8562198027224469E-3</v>
      </c>
      <c r="P697">
        <v>3.4476745891085119E-2</v>
      </c>
      <c r="Q697">
        <v>3.1797143707306803E-2</v>
      </c>
    </row>
    <row r="698" spans="1:20" x14ac:dyDescent="0.2">
      <c r="A698" s="96">
        <v>38596</v>
      </c>
      <c r="B698">
        <v>60.9</v>
      </c>
      <c r="C698">
        <v>53.4</v>
      </c>
      <c r="D698">
        <v>55</v>
      </c>
      <c r="E698">
        <v>78</v>
      </c>
      <c r="F698">
        <v>62.4</v>
      </c>
      <c r="G698">
        <v>44.5</v>
      </c>
      <c r="H698">
        <v>49.5</v>
      </c>
      <c r="I698">
        <v>57.7</v>
      </c>
      <c r="J698">
        <v>53.4</v>
      </c>
      <c r="K698">
        <v>57.3</v>
      </c>
      <c r="L698">
        <v>56.8</v>
      </c>
      <c r="M698">
        <v>1228.81005859375</v>
      </c>
      <c r="O698">
        <v>7.8562198027224469E-3</v>
      </c>
      <c r="P698">
        <v>3.4476745891085119E-2</v>
      </c>
      <c r="Q698">
        <v>3.1797143707306803E-2</v>
      </c>
    </row>
    <row r="699" spans="1:20" x14ac:dyDescent="0.2">
      <c r="A699" s="96">
        <v>38626</v>
      </c>
      <c r="B699">
        <v>61.4</v>
      </c>
      <c r="C699">
        <v>58.2</v>
      </c>
      <c r="D699">
        <v>55.5</v>
      </c>
      <c r="E699">
        <v>84</v>
      </c>
      <c r="F699">
        <v>62.1</v>
      </c>
      <c r="G699">
        <v>41</v>
      </c>
      <c r="H699">
        <v>46.5</v>
      </c>
      <c r="I699">
        <v>61.8</v>
      </c>
      <c r="J699">
        <v>54.3</v>
      </c>
      <c r="K699">
        <v>55.2</v>
      </c>
      <c r="L699">
        <v>57.2</v>
      </c>
      <c r="M699">
        <v>1207.010009765625</v>
      </c>
      <c r="N699">
        <v>15041.232</v>
      </c>
      <c r="O699">
        <v>5.6792823835803089E-3</v>
      </c>
      <c r="P699">
        <v>2.9826720513611439E-2</v>
      </c>
      <c r="Q699">
        <v>2.2911388788951159E-2</v>
      </c>
      <c r="R699">
        <v>5.6792823835803089E-3</v>
      </c>
      <c r="S699">
        <v>2.2911388788951159E-2</v>
      </c>
      <c r="T699">
        <v>2.9826720513611439E-2</v>
      </c>
    </row>
    <row r="700" spans="1:20" x14ac:dyDescent="0.2">
      <c r="A700" s="96">
        <v>38657</v>
      </c>
      <c r="B700">
        <v>61.2</v>
      </c>
      <c r="C700">
        <v>54.1</v>
      </c>
      <c r="D700">
        <v>53</v>
      </c>
      <c r="E700">
        <v>74</v>
      </c>
      <c r="F700">
        <v>62.4</v>
      </c>
      <c r="G700">
        <v>43.5</v>
      </c>
      <c r="H700">
        <v>47</v>
      </c>
      <c r="I700">
        <v>57</v>
      </c>
      <c r="J700">
        <v>56</v>
      </c>
      <c r="K700">
        <v>57.9</v>
      </c>
      <c r="L700">
        <v>56.7</v>
      </c>
      <c r="M700">
        <v>1249.47998046875</v>
      </c>
      <c r="O700">
        <v>5.6792823835803089E-3</v>
      </c>
      <c r="P700">
        <v>2.9826720513611439E-2</v>
      </c>
      <c r="Q700">
        <v>2.2911388788951159E-2</v>
      </c>
    </row>
    <row r="701" spans="1:20" x14ac:dyDescent="0.2">
      <c r="A701" s="96">
        <v>38687</v>
      </c>
      <c r="B701">
        <v>60.1</v>
      </c>
      <c r="C701">
        <v>52.8</v>
      </c>
      <c r="D701">
        <v>49.5</v>
      </c>
      <c r="E701">
        <v>63</v>
      </c>
      <c r="F701">
        <v>60.3</v>
      </c>
      <c r="G701">
        <v>48</v>
      </c>
      <c r="H701">
        <v>46.5</v>
      </c>
      <c r="I701">
        <v>54.9</v>
      </c>
      <c r="J701">
        <v>53.7</v>
      </c>
      <c r="K701">
        <v>54.3</v>
      </c>
      <c r="L701">
        <v>55.1</v>
      </c>
      <c r="M701">
        <v>1248.2900390625</v>
      </c>
      <c r="O701">
        <v>5.6792823835803089E-3</v>
      </c>
      <c r="P701">
        <v>2.9826720513611439E-2</v>
      </c>
      <c r="Q701">
        <v>2.2911388788951159E-2</v>
      </c>
    </row>
    <row r="702" spans="1:20" x14ac:dyDescent="0.2">
      <c r="A702" s="96">
        <v>38718</v>
      </c>
      <c r="B702">
        <v>58.9</v>
      </c>
      <c r="C702">
        <v>57</v>
      </c>
      <c r="D702">
        <v>53.5</v>
      </c>
      <c r="E702">
        <v>65</v>
      </c>
      <c r="F702">
        <v>59.7</v>
      </c>
      <c r="G702">
        <v>46</v>
      </c>
      <c r="H702">
        <v>47.5</v>
      </c>
      <c r="I702">
        <v>55.7</v>
      </c>
      <c r="J702">
        <v>53.1</v>
      </c>
      <c r="K702">
        <v>58.5</v>
      </c>
      <c r="L702">
        <v>55</v>
      </c>
      <c r="M702">
        <v>1280.079956054688</v>
      </c>
      <c r="N702">
        <v>15244.088</v>
      </c>
      <c r="O702">
        <v>1.3486661199029431E-2</v>
      </c>
      <c r="P702">
        <v>3.2248575723230061E-2</v>
      </c>
      <c r="Q702">
        <v>5.5047830418741617E-2</v>
      </c>
      <c r="R702">
        <v>1.3486661199029431E-2</v>
      </c>
      <c r="S702">
        <v>5.5047830418741617E-2</v>
      </c>
      <c r="T702">
        <v>3.2248575723230061E-2</v>
      </c>
    </row>
    <row r="703" spans="1:20" x14ac:dyDescent="0.2">
      <c r="A703" s="96">
        <v>38749</v>
      </c>
      <c r="B703">
        <v>61</v>
      </c>
      <c r="C703">
        <v>57.5</v>
      </c>
      <c r="D703">
        <v>54.5</v>
      </c>
      <c r="E703">
        <v>62.5</v>
      </c>
      <c r="F703">
        <v>57.9</v>
      </c>
      <c r="G703">
        <v>48.5</v>
      </c>
      <c r="H703">
        <v>52</v>
      </c>
      <c r="I703">
        <v>54.4</v>
      </c>
      <c r="J703">
        <v>53.5</v>
      </c>
      <c r="K703">
        <v>57</v>
      </c>
      <c r="L703">
        <v>55.8</v>
      </c>
      <c r="M703">
        <v>1280.660034179688</v>
      </c>
      <c r="O703">
        <v>1.3486661199029431E-2</v>
      </c>
      <c r="P703">
        <v>3.2248575723230061E-2</v>
      </c>
      <c r="Q703">
        <v>5.5047830418741617E-2</v>
      </c>
    </row>
    <row r="704" spans="1:20" x14ac:dyDescent="0.2">
      <c r="A704" s="96">
        <v>38777</v>
      </c>
      <c r="B704">
        <v>57</v>
      </c>
      <c r="C704">
        <v>57</v>
      </c>
      <c r="D704">
        <v>59.5</v>
      </c>
      <c r="E704">
        <v>66.5</v>
      </c>
      <c r="F704">
        <v>57</v>
      </c>
      <c r="G704">
        <v>48</v>
      </c>
      <c r="H704">
        <v>50</v>
      </c>
      <c r="I704">
        <v>53.9</v>
      </c>
      <c r="J704">
        <v>53.8</v>
      </c>
      <c r="K704">
        <v>57.3</v>
      </c>
      <c r="L704">
        <v>54.3</v>
      </c>
      <c r="M704">
        <v>1294.869995117188</v>
      </c>
      <c r="O704">
        <v>1.3486661199029431E-2</v>
      </c>
      <c r="P704">
        <v>3.2248575723230061E-2</v>
      </c>
      <c r="Q704">
        <v>5.5047830418741617E-2</v>
      </c>
    </row>
    <row r="705" spans="1:20" x14ac:dyDescent="0.2">
      <c r="A705" s="96">
        <v>38808</v>
      </c>
      <c r="B705">
        <v>55.7</v>
      </c>
      <c r="C705">
        <v>59</v>
      </c>
      <c r="D705">
        <v>57</v>
      </c>
      <c r="E705">
        <v>71.5</v>
      </c>
      <c r="F705">
        <v>57.1</v>
      </c>
      <c r="G705">
        <v>46.5</v>
      </c>
      <c r="H705">
        <v>51.5</v>
      </c>
      <c r="I705">
        <v>57.4</v>
      </c>
      <c r="J705">
        <v>54.2</v>
      </c>
      <c r="K705">
        <v>53.4</v>
      </c>
      <c r="L705">
        <v>55.2</v>
      </c>
      <c r="M705">
        <v>1310.609985351562</v>
      </c>
      <c r="N705">
        <v>15281.525</v>
      </c>
      <c r="O705">
        <v>2.4558373055836402E-3</v>
      </c>
      <c r="P705">
        <v>2.977269025594638E-2</v>
      </c>
      <c r="Q705">
        <v>9.8595953259017488E-3</v>
      </c>
      <c r="R705">
        <v>2.4558373055836402E-3</v>
      </c>
      <c r="S705">
        <v>9.8595953259017488E-3</v>
      </c>
      <c r="T705">
        <v>2.977269025594638E-2</v>
      </c>
    </row>
    <row r="706" spans="1:20" x14ac:dyDescent="0.2">
      <c r="A706" s="96">
        <v>38838</v>
      </c>
      <c r="B706">
        <v>54.9</v>
      </c>
      <c r="C706">
        <v>56.5</v>
      </c>
      <c r="D706">
        <v>53</v>
      </c>
      <c r="E706">
        <v>77</v>
      </c>
      <c r="F706">
        <v>56</v>
      </c>
      <c r="G706">
        <v>44</v>
      </c>
      <c r="H706">
        <v>48.5</v>
      </c>
      <c r="I706">
        <v>56.1</v>
      </c>
      <c r="J706">
        <v>53.2</v>
      </c>
      <c r="K706">
        <v>55.7</v>
      </c>
      <c r="L706">
        <v>53.7</v>
      </c>
      <c r="M706">
        <v>1270.089965820312</v>
      </c>
      <c r="O706">
        <v>2.4558373055836402E-3</v>
      </c>
      <c r="P706">
        <v>2.977269025594638E-2</v>
      </c>
      <c r="Q706">
        <v>9.8595953259017488E-3</v>
      </c>
    </row>
    <row r="707" spans="1:20" x14ac:dyDescent="0.2">
      <c r="A707" s="96">
        <v>38869</v>
      </c>
      <c r="B707">
        <v>55</v>
      </c>
      <c r="C707">
        <v>56.5</v>
      </c>
      <c r="D707">
        <v>54</v>
      </c>
      <c r="E707">
        <v>76.5</v>
      </c>
      <c r="F707">
        <v>53.4</v>
      </c>
      <c r="G707">
        <v>45.5</v>
      </c>
      <c r="H707">
        <v>47.5</v>
      </c>
      <c r="I707">
        <v>54</v>
      </c>
      <c r="J707">
        <v>49.9</v>
      </c>
      <c r="K707">
        <v>55.4</v>
      </c>
      <c r="L707">
        <v>52</v>
      </c>
      <c r="M707">
        <v>1270.199951171875</v>
      </c>
      <c r="O707">
        <v>2.4558373055836402E-3</v>
      </c>
      <c r="P707">
        <v>2.977269025594638E-2</v>
      </c>
      <c r="Q707">
        <v>9.8595953259017488E-3</v>
      </c>
    </row>
    <row r="708" spans="1:20" x14ac:dyDescent="0.2">
      <c r="A708" s="96">
        <v>38899</v>
      </c>
      <c r="B708">
        <v>55.8</v>
      </c>
      <c r="C708">
        <v>57.5</v>
      </c>
      <c r="D708">
        <v>50.5</v>
      </c>
      <c r="E708">
        <v>78.5</v>
      </c>
      <c r="F708">
        <v>56.9</v>
      </c>
      <c r="G708">
        <v>44.5</v>
      </c>
      <c r="H708">
        <v>48</v>
      </c>
      <c r="I708">
        <v>53.5</v>
      </c>
      <c r="J708">
        <v>50.7</v>
      </c>
      <c r="K708">
        <v>51.9</v>
      </c>
      <c r="L708">
        <v>53</v>
      </c>
      <c r="M708">
        <v>1276.660034179688</v>
      </c>
      <c r="N708">
        <v>15304.517</v>
      </c>
      <c r="O708">
        <v>1.5045618810949951E-3</v>
      </c>
      <c r="P708">
        <v>2.328291151863791E-2</v>
      </c>
      <c r="Q708">
        <v>6.0318433917740943E-3</v>
      </c>
      <c r="R708">
        <v>1.5045618810949951E-3</v>
      </c>
      <c r="S708">
        <v>6.0318433917740943E-3</v>
      </c>
      <c r="T708">
        <v>2.328291151863791E-2</v>
      </c>
    </row>
    <row r="709" spans="1:20" x14ac:dyDescent="0.2">
      <c r="A709" s="96">
        <v>38930</v>
      </c>
      <c r="B709">
        <v>55.3</v>
      </c>
      <c r="C709">
        <v>54</v>
      </c>
      <c r="D709">
        <v>51.5</v>
      </c>
      <c r="E709">
        <v>73</v>
      </c>
      <c r="F709">
        <v>55.2</v>
      </c>
      <c r="G709">
        <v>46</v>
      </c>
      <c r="H709">
        <v>51</v>
      </c>
      <c r="I709">
        <v>54.2</v>
      </c>
      <c r="J709">
        <v>52.6</v>
      </c>
      <c r="K709">
        <v>55.7</v>
      </c>
      <c r="L709">
        <v>53.7</v>
      </c>
      <c r="M709">
        <v>1303.819946289062</v>
      </c>
      <c r="O709">
        <v>1.5045618810949951E-3</v>
      </c>
      <c r="P709">
        <v>2.328291151863791E-2</v>
      </c>
      <c r="Q709">
        <v>6.0318433917740943E-3</v>
      </c>
    </row>
    <row r="710" spans="1:20" x14ac:dyDescent="0.2">
      <c r="A710" s="96">
        <v>38961</v>
      </c>
      <c r="B710">
        <v>54.8</v>
      </c>
      <c r="C710">
        <v>56</v>
      </c>
      <c r="D710">
        <v>46.5</v>
      </c>
      <c r="E710">
        <v>61</v>
      </c>
      <c r="F710">
        <v>56.2</v>
      </c>
      <c r="G710">
        <v>49</v>
      </c>
      <c r="H710">
        <v>47</v>
      </c>
      <c r="I710">
        <v>52.9</v>
      </c>
      <c r="J710">
        <v>49.9</v>
      </c>
      <c r="K710">
        <v>55.3</v>
      </c>
      <c r="L710">
        <v>52.2</v>
      </c>
      <c r="M710">
        <v>1335.849975585938</v>
      </c>
      <c r="O710">
        <v>1.5045618810949951E-3</v>
      </c>
      <c r="P710">
        <v>2.328291151863791E-2</v>
      </c>
      <c r="Q710">
        <v>6.0318433917740943E-3</v>
      </c>
    </row>
    <row r="711" spans="1:20" x14ac:dyDescent="0.2">
      <c r="A711" s="96">
        <v>38991</v>
      </c>
      <c r="B711">
        <v>54.1</v>
      </c>
      <c r="C711">
        <v>57</v>
      </c>
      <c r="D711">
        <v>44.5</v>
      </c>
      <c r="E711">
        <v>47</v>
      </c>
      <c r="F711">
        <v>54.3</v>
      </c>
      <c r="G711">
        <v>52</v>
      </c>
      <c r="H711">
        <v>47.5</v>
      </c>
      <c r="I711">
        <v>51.3</v>
      </c>
      <c r="J711">
        <v>49.6</v>
      </c>
      <c r="K711">
        <v>57.8</v>
      </c>
      <c r="L711">
        <v>51.4</v>
      </c>
      <c r="M711">
        <v>1377.93994140625</v>
      </c>
      <c r="N711">
        <v>15433.643</v>
      </c>
      <c r="O711">
        <v>8.4371169635735783E-3</v>
      </c>
      <c r="P711">
        <v>2.6089019835609219E-2</v>
      </c>
      <c r="Q711">
        <v>3.4177984960281238E-2</v>
      </c>
      <c r="R711">
        <v>8.4371169635735783E-3</v>
      </c>
      <c r="S711">
        <v>3.4177984960281238E-2</v>
      </c>
      <c r="T711">
        <v>2.6089019835609219E-2</v>
      </c>
    </row>
    <row r="712" spans="1:20" x14ac:dyDescent="0.2">
      <c r="A712" s="96">
        <v>39022</v>
      </c>
      <c r="B712">
        <v>50.8</v>
      </c>
      <c r="C712">
        <v>56.5</v>
      </c>
      <c r="D712">
        <v>46.5</v>
      </c>
      <c r="E712">
        <v>53.5</v>
      </c>
      <c r="F712">
        <v>50.7</v>
      </c>
      <c r="G712">
        <v>50.5</v>
      </c>
      <c r="H712">
        <v>47.5</v>
      </c>
      <c r="I712">
        <v>53.1</v>
      </c>
      <c r="J712">
        <v>49.2</v>
      </c>
      <c r="K712">
        <v>56.9</v>
      </c>
      <c r="L712">
        <v>50.3</v>
      </c>
      <c r="M712">
        <v>1400.630004882812</v>
      </c>
      <c r="O712">
        <v>8.4371169635735783E-3</v>
      </c>
      <c r="P712">
        <v>2.6089019835609219E-2</v>
      </c>
      <c r="Q712">
        <v>3.4177984960281238E-2</v>
      </c>
    </row>
    <row r="713" spans="1:20" x14ac:dyDescent="0.2">
      <c r="A713" s="96">
        <v>39052</v>
      </c>
      <c r="B713">
        <v>51.4</v>
      </c>
      <c r="C713">
        <v>55.5</v>
      </c>
      <c r="D713">
        <v>45</v>
      </c>
      <c r="E713">
        <v>47.5</v>
      </c>
      <c r="F713">
        <v>52.7</v>
      </c>
      <c r="G713">
        <v>50.5</v>
      </c>
      <c r="H713">
        <v>47.5</v>
      </c>
      <c r="I713">
        <v>55.7</v>
      </c>
      <c r="J713">
        <v>49.8</v>
      </c>
      <c r="K713">
        <v>54.3</v>
      </c>
      <c r="L713">
        <v>51.4</v>
      </c>
      <c r="M713">
        <v>1418.300048828125</v>
      </c>
      <c r="O713">
        <v>8.4371169635735783E-3</v>
      </c>
      <c r="P713">
        <v>2.6089019835609219E-2</v>
      </c>
      <c r="Q713">
        <v>3.4177984960281238E-2</v>
      </c>
    </row>
    <row r="714" spans="1:20" x14ac:dyDescent="0.2">
      <c r="A714" s="96">
        <v>39083</v>
      </c>
      <c r="B714">
        <v>55.5</v>
      </c>
      <c r="C714">
        <v>53.3</v>
      </c>
      <c r="D714">
        <v>46</v>
      </c>
      <c r="E714">
        <v>53.6</v>
      </c>
      <c r="F714">
        <v>49</v>
      </c>
      <c r="G714">
        <v>49.2</v>
      </c>
      <c r="H714">
        <v>40.5</v>
      </c>
      <c r="I714">
        <v>54.7</v>
      </c>
      <c r="J714">
        <v>52.1</v>
      </c>
      <c r="K714">
        <v>53.4</v>
      </c>
      <c r="L714">
        <v>50.4</v>
      </c>
      <c r="M714">
        <v>1438.239990234375</v>
      </c>
      <c r="N714">
        <v>15478.956</v>
      </c>
      <c r="O714">
        <v>2.9359886061897439E-3</v>
      </c>
      <c r="P714">
        <v>1.540715325180492E-2</v>
      </c>
      <c r="Q714">
        <v>1.1795775906866529E-2</v>
      </c>
      <c r="R714">
        <v>2.9359886061897439E-3</v>
      </c>
      <c r="S714">
        <v>1.1795775906866529E-2</v>
      </c>
      <c r="T714">
        <v>1.540715325180492E-2</v>
      </c>
    </row>
    <row r="715" spans="1:20" x14ac:dyDescent="0.2">
      <c r="A715" s="96">
        <v>39114</v>
      </c>
      <c r="B715">
        <v>59.1</v>
      </c>
      <c r="C715">
        <v>61.1</v>
      </c>
      <c r="D715">
        <v>56.5</v>
      </c>
      <c r="E715">
        <v>62.5</v>
      </c>
      <c r="F715">
        <v>54.1</v>
      </c>
      <c r="G715">
        <v>51.4</v>
      </c>
      <c r="H715">
        <v>47</v>
      </c>
      <c r="I715">
        <v>53.3</v>
      </c>
      <c r="J715">
        <v>54.7</v>
      </c>
      <c r="K715">
        <v>53.4</v>
      </c>
      <c r="L715">
        <v>54.1</v>
      </c>
      <c r="M715">
        <v>1406.819946289062</v>
      </c>
      <c r="O715">
        <v>2.9359886061897439E-3</v>
      </c>
      <c r="P715">
        <v>1.540715325180492E-2</v>
      </c>
      <c r="Q715">
        <v>1.1795775906866529E-2</v>
      </c>
    </row>
    <row r="716" spans="1:20" x14ac:dyDescent="0.2">
      <c r="A716" s="96">
        <v>39142</v>
      </c>
      <c r="B716">
        <v>56</v>
      </c>
      <c r="C716">
        <v>57.5</v>
      </c>
      <c r="D716">
        <v>49.6</v>
      </c>
      <c r="E716">
        <v>65.5</v>
      </c>
      <c r="F716">
        <v>54.3</v>
      </c>
      <c r="G716">
        <v>47.1</v>
      </c>
      <c r="H716">
        <v>49</v>
      </c>
      <c r="I716">
        <v>52.2</v>
      </c>
      <c r="J716">
        <v>52.8</v>
      </c>
      <c r="K716">
        <v>56.7</v>
      </c>
      <c r="L716">
        <v>52.8</v>
      </c>
      <c r="M716">
        <v>1420.859985351562</v>
      </c>
      <c r="O716">
        <v>2.9359886061897439E-3</v>
      </c>
      <c r="P716">
        <v>1.540715325180492E-2</v>
      </c>
      <c r="Q716">
        <v>1.1795775906866529E-2</v>
      </c>
    </row>
    <row r="717" spans="1:20" x14ac:dyDescent="0.2">
      <c r="A717" s="96">
        <v>39173</v>
      </c>
      <c r="B717">
        <v>57.1</v>
      </c>
      <c r="C717">
        <v>58.3</v>
      </c>
      <c r="D717">
        <v>54.1</v>
      </c>
      <c r="E717">
        <v>73</v>
      </c>
      <c r="F717">
        <v>55.9</v>
      </c>
      <c r="G717">
        <v>44.6</v>
      </c>
      <c r="H717">
        <v>47</v>
      </c>
      <c r="I717">
        <v>51.1</v>
      </c>
      <c r="J717">
        <v>52.7</v>
      </c>
      <c r="K717">
        <v>56.7</v>
      </c>
      <c r="L717">
        <v>52.7</v>
      </c>
      <c r="M717">
        <v>1482.369995117188</v>
      </c>
      <c r="N717">
        <v>15577.779</v>
      </c>
      <c r="O717">
        <v>6.3843453008071297E-3</v>
      </c>
      <c r="P717">
        <v>1.938641594997887E-2</v>
      </c>
      <c r="Q717">
        <v>2.578298295432346E-2</v>
      </c>
      <c r="R717">
        <v>6.3843453008071297E-3</v>
      </c>
      <c r="S717">
        <v>2.578298295432346E-2</v>
      </c>
      <c r="T717">
        <v>1.938641594997887E-2</v>
      </c>
    </row>
    <row r="718" spans="1:20" x14ac:dyDescent="0.2">
      <c r="A718" s="96">
        <v>39203</v>
      </c>
      <c r="B718">
        <v>57</v>
      </c>
      <c r="C718">
        <v>57.5</v>
      </c>
      <c r="D718">
        <v>53.7</v>
      </c>
      <c r="E718">
        <v>72.599999999999994</v>
      </c>
      <c r="F718">
        <v>59</v>
      </c>
      <c r="G718">
        <v>48.6</v>
      </c>
      <c r="H718">
        <v>46</v>
      </c>
      <c r="I718">
        <v>51</v>
      </c>
      <c r="J718">
        <v>51.1</v>
      </c>
      <c r="K718">
        <v>60.2</v>
      </c>
      <c r="L718">
        <v>53.1</v>
      </c>
      <c r="M718">
        <v>1530.619995117188</v>
      </c>
      <c r="O718">
        <v>6.3843453008071297E-3</v>
      </c>
      <c r="P718">
        <v>1.938641594997887E-2</v>
      </c>
      <c r="Q718">
        <v>2.578298295432346E-2</v>
      </c>
    </row>
    <row r="719" spans="1:20" x14ac:dyDescent="0.2">
      <c r="A719" s="96">
        <v>39234</v>
      </c>
      <c r="B719">
        <v>58.4</v>
      </c>
      <c r="C719">
        <v>56</v>
      </c>
      <c r="D719">
        <v>53.5</v>
      </c>
      <c r="E719">
        <v>67.099999999999994</v>
      </c>
      <c r="F719">
        <v>59.3</v>
      </c>
      <c r="G719">
        <v>47.5</v>
      </c>
      <c r="H719">
        <v>45</v>
      </c>
      <c r="I719">
        <v>49.1</v>
      </c>
      <c r="J719">
        <v>55.7</v>
      </c>
      <c r="K719">
        <v>54.4</v>
      </c>
      <c r="L719">
        <v>54</v>
      </c>
      <c r="M719">
        <v>1503.349975585938</v>
      </c>
      <c r="O719">
        <v>6.3843453008071297E-3</v>
      </c>
      <c r="P719">
        <v>1.938641594997887E-2</v>
      </c>
      <c r="Q719">
        <v>2.578298295432346E-2</v>
      </c>
    </row>
    <row r="720" spans="1:20" x14ac:dyDescent="0.2">
      <c r="A720" s="96">
        <v>39264</v>
      </c>
      <c r="B720">
        <v>57.5</v>
      </c>
      <c r="C720">
        <v>56.2</v>
      </c>
      <c r="D720">
        <v>54.5</v>
      </c>
      <c r="E720">
        <v>67.400000000000006</v>
      </c>
      <c r="F720">
        <v>54.3</v>
      </c>
      <c r="G720">
        <v>49.8</v>
      </c>
      <c r="H720">
        <v>46.5</v>
      </c>
      <c r="I720">
        <v>49.9</v>
      </c>
      <c r="J720">
        <v>50.4</v>
      </c>
      <c r="K720">
        <v>58.1</v>
      </c>
      <c r="L720">
        <v>51.8</v>
      </c>
      <c r="M720">
        <v>1455.27001953125</v>
      </c>
      <c r="N720">
        <v>15671.605</v>
      </c>
      <c r="O720">
        <v>6.0230665745096982E-3</v>
      </c>
      <c r="P720">
        <v>2.3985598500102932E-2</v>
      </c>
      <c r="Q720">
        <v>2.4310805602967941E-2</v>
      </c>
      <c r="R720">
        <v>6.0230665745096982E-3</v>
      </c>
      <c r="S720">
        <v>2.4310805602967941E-2</v>
      </c>
      <c r="T720">
        <v>2.3985598500102932E-2</v>
      </c>
    </row>
    <row r="721" spans="1:20" x14ac:dyDescent="0.2">
      <c r="A721" s="96">
        <v>39295</v>
      </c>
      <c r="B721">
        <v>56.1</v>
      </c>
      <c r="C721">
        <v>54</v>
      </c>
      <c r="D721">
        <v>51.5</v>
      </c>
      <c r="E721">
        <v>62.9</v>
      </c>
      <c r="F721">
        <v>55.2</v>
      </c>
      <c r="G721">
        <v>50.7</v>
      </c>
      <c r="H721">
        <v>46.5</v>
      </c>
      <c r="I721">
        <v>50.8</v>
      </c>
      <c r="J721">
        <v>50.7</v>
      </c>
      <c r="K721">
        <v>56.1</v>
      </c>
      <c r="L721">
        <v>52.2</v>
      </c>
      <c r="M721">
        <v>1473.989990234375</v>
      </c>
      <c r="O721">
        <v>6.0230665745096982E-3</v>
      </c>
      <c r="P721">
        <v>2.3985598500102932E-2</v>
      </c>
      <c r="Q721">
        <v>2.4310805602967941E-2</v>
      </c>
    </row>
    <row r="722" spans="1:20" x14ac:dyDescent="0.2">
      <c r="A722" s="96">
        <v>39326</v>
      </c>
      <c r="B722">
        <v>59.4</v>
      </c>
      <c r="C722">
        <v>54.1</v>
      </c>
      <c r="D722">
        <v>50.2</v>
      </c>
      <c r="E722">
        <v>60.4</v>
      </c>
      <c r="F722">
        <v>60.8</v>
      </c>
      <c r="G722">
        <v>51.1</v>
      </c>
      <c r="H722">
        <v>41.5</v>
      </c>
      <c r="I722">
        <v>50.3</v>
      </c>
      <c r="J722">
        <v>53.9</v>
      </c>
      <c r="K722">
        <v>55.6</v>
      </c>
      <c r="L722">
        <v>53.8</v>
      </c>
      <c r="M722">
        <v>1526.75</v>
      </c>
      <c r="O722">
        <v>6.0230665745096982E-3</v>
      </c>
      <c r="P722">
        <v>2.3985598500102932E-2</v>
      </c>
      <c r="Q722">
        <v>2.4310805602967941E-2</v>
      </c>
    </row>
    <row r="723" spans="1:20" x14ac:dyDescent="0.2">
      <c r="A723" s="96">
        <v>39356</v>
      </c>
      <c r="B723">
        <v>55.8</v>
      </c>
      <c r="C723">
        <v>50.9</v>
      </c>
      <c r="D723">
        <v>50.4</v>
      </c>
      <c r="E723">
        <v>63.9</v>
      </c>
      <c r="F723">
        <v>52.3</v>
      </c>
      <c r="G723">
        <v>52.5</v>
      </c>
      <c r="H723">
        <v>45.5</v>
      </c>
      <c r="I723">
        <v>52.1</v>
      </c>
      <c r="J723">
        <v>53.5</v>
      </c>
      <c r="K723">
        <v>58.9</v>
      </c>
      <c r="L723">
        <v>52.8</v>
      </c>
      <c r="M723">
        <v>1549.380004882812</v>
      </c>
      <c r="N723">
        <v>15767.146000000001</v>
      </c>
      <c r="O723">
        <v>6.0964400264045121E-3</v>
      </c>
      <c r="P723">
        <v>2.1608832081965391E-2</v>
      </c>
      <c r="Q723">
        <v>2.46096673082743E-2</v>
      </c>
      <c r="R723">
        <v>6.0964400264045121E-3</v>
      </c>
      <c r="S723">
        <v>2.46096673082743E-2</v>
      </c>
      <c r="T723">
        <v>2.1608832081965391E-2</v>
      </c>
    </row>
    <row r="724" spans="1:20" x14ac:dyDescent="0.2">
      <c r="A724" s="96">
        <v>39387</v>
      </c>
      <c r="B724">
        <v>53.1</v>
      </c>
      <c r="C724">
        <v>44.9</v>
      </c>
      <c r="D724">
        <v>41.7</v>
      </c>
      <c r="E724">
        <v>72</v>
      </c>
      <c r="F724">
        <v>52.3</v>
      </c>
      <c r="G724">
        <v>49.5</v>
      </c>
      <c r="H724">
        <v>45.5</v>
      </c>
      <c r="I724">
        <v>52.8</v>
      </c>
      <c r="J724">
        <v>53.2</v>
      </c>
      <c r="K724">
        <v>59.6</v>
      </c>
      <c r="L724">
        <v>51.5</v>
      </c>
      <c r="M724">
        <v>1481.140014648438</v>
      </c>
      <c r="O724">
        <v>6.0964400264045121E-3</v>
      </c>
      <c r="P724">
        <v>2.1608832081965391E-2</v>
      </c>
      <c r="Q724">
        <v>2.46096673082743E-2</v>
      </c>
    </row>
    <row r="725" spans="1:20" x14ac:dyDescent="0.2">
      <c r="A725" s="96">
        <v>39417</v>
      </c>
      <c r="B725">
        <v>49.9</v>
      </c>
      <c r="C725">
        <v>48.6</v>
      </c>
      <c r="D725">
        <v>43.7</v>
      </c>
      <c r="E725">
        <v>65.7</v>
      </c>
      <c r="F725">
        <v>52</v>
      </c>
      <c r="G725">
        <v>49.8</v>
      </c>
      <c r="H725">
        <v>44.5</v>
      </c>
      <c r="I725">
        <v>53.6</v>
      </c>
      <c r="J725">
        <v>51.1</v>
      </c>
      <c r="K725">
        <v>53.9</v>
      </c>
      <c r="L725">
        <v>50.1</v>
      </c>
      <c r="M725">
        <v>1468.359985351562</v>
      </c>
      <c r="O725">
        <v>6.0964400264045121E-3</v>
      </c>
      <c r="P725">
        <v>2.1608832081965391E-2</v>
      </c>
      <c r="Q725">
        <v>2.46096673082743E-2</v>
      </c>
    </row>
    <row r="726" spans="1:20" x14ac:dyDescent="0.2">
      <c r="A726" s="96">
        <v>39448</v>
      </c>
      <c r="B726">
        <v>49.5</v>
      </c>
      <c r="C726">
        <v>53.3</v>
      </c>
      <c r="D726">
        <v>46</v>
      </c>
      <c r="E726">
        <v>76.2</v>
      </c>
      <c r="F726">
        <v>50.7</v>
      </c>
      <c r="G726">
        <v>48.9</v>
      </c>
      <c r="H726">
        <v>49</v>
      </c>
      <c r="I726">
        <v>53.1</v>
      </c>
      <c r="J726">
        <v>49.6</v>
      </c>
      <c r="K726">
        <v>56.9</v>
      </c>
      <c r="L726">
        <v>50.9</v>
      </c>
      <c r="M726">
        <v>1378.550048828125</v>
      </c>
      <c r="N726">
        <v>15702.906000000001</v>
      </c>
      <c r="O726">
        <v>-4.0742947392000926E-3</v>
      </c>
      <c r="P726">
        <v>1.4468030014427379E-2</v>
      </c>
      <c r="Q726">
        <v>-1.619784994668938E-2</v>
      </c>
      <c r="R726">
        <v>-4.0742947392000926E-3</v>
      </c>
      <c r="S726">
        <v>-1.619784994668938E-2</v>
      </c>
      <c r="T726">
        <v>1.4468030014427379E-2</v>
      </c>
    </row>
    <row r="727" spans="1:20" x14ac:dyDescent="0.2">
      <c r="A727" s="96">
        <v>39479</v>
      </c>
      <c r="B727">
        <v>50.5</v>
      </c>
      <c r="C727">
        <v>47.9</v>
      </c>
      <c r="D727">
        <v>46.9</v>
      </c>
      <c r="E727">
        <v>75.7</v>
      </c>
      <c r="F727">
        <v>49.4</v>
      </c>
      <c r="G727">
        <v>50.3</v>
      </c>
      <c r="H727">
        <v>47</v>
      </c>
      <c r="I727">
        <v>50.7</v>
      </c>
      <c r="J727">
        <v>47.3</v>
      </c>
      <c r="K727">
        <v>57.1</v>
      </c>
      <c r="L727">
        <v>48.8</v>
      </c>
      <c r="M727">
        <v>1330.630004882812</v>
      </c>
      <c r="O727">
        <v>-4.0742947392000926E-3</v>
      </c>
      <c r="P727">
        <v>1.4468030014427379E-2</v>
      </c>
      <c r="Q727">
        <v>-1.619784994668938E-2</v>
      </c>
    </row>
    <row r="728" spans="1:20" x14ac:dyDescent="0.2">
      <c r="A728" s="96">
        <v>39508</v>
      </c>
      <c r="B728">
        <v>49.2</v>
      </c>
      <c r="C728">
        <v>45.7</v>
      </c>
      <c r="D728">
        <v>46.3</v>
      </c>
      <c r="E728">
        <v>83.1</v>
      </c>
      <c r="F728">
        <v>48.9</v>
      </c>
      <c r="G728">
        <v>50.7</v>
      </c>
      <c r="H728">
        <v>46.5</v>
      </c>
      <c r="I728">
        <v>52.6</v>
      </c>
      <c r="J728">
        <v>52.2</v>
      </c>
      <c r="K728">
        <v>57.2</v>
      </c>
      <c r="L728">
        <v>49.7</v>
      </c>
      <c r="M728">
        <v>1322.699951171875</v>
      </c>
      <c r="O728">
        <v>-4.0742947392000926E-3</v>
      </c>
      <c r="P728">
        <v>1.4468030014427379E-2</v>
      </c>
      <c r="Q728">
        <v>-1.619784994668938E-2</v>
      </c>
    </row>
    <row r="729" spans="1:20" x14ac:dyDescent="0.2">
      <c r="A729" s="96">
        <v>39539</v>
      </c>
      <c r="B729">
        <v>46.2</v>
      </c>
      <c r="C729">
        <v>49.2</v>
      </c>
      <c r="D729">
        <v>52.3</v>
      </c>
      <c r="E729">
        <v>83.9</v>
      </c>
      <c r="F729">
        <v>49</v>
      </c>
      <c r="G729">
        <v>44.1</v>
      </c>
      <c r="H729">
        <v>49</v>
      </c>
      <c r="I729">
        <v>53.9</v>
      </c>
      <c r="J729">
        <v>45.4</v>
      </c>
      <c r="K729">
        <v>58.4</v>
      </c>
      <c r="L729">
        <v>48.5</v>
      </c>
      <c r="M729">
        <v>1385.589965820312</v>
      </c>
      <c r="N729">
        <v>15792.772999999999</v>
      </c>
      <c r="O729">
        <v>5.7229534456869546E-3</v>
      </c>
      <c r="P729">
        <v>1.3801325593333859E-2</v>
      </c>
      <c r="Q729">
        <v>2.3089077789477889E-2</v>
      </c>
      <c r="R729">
        <v>5.7229534456869546E-3</v>
      </c>
      <c r="S729">
        <v>2.3089077789477889E-2</v>
      </c>
      <c r="T729">
        <v>1.3801325593333859E-2</v>
      </c>
    </row>
    <row r="730" spans="1:20" x14ac:dyDescent="0.2">
      <c r="A730" s="96">
        <v>39569</v>
      </c>
      <c r="B730">
        <v>47.9</v>
      </c>
      <c r="C730">
        <v>48.2</v>
      </c>
      <c r="D730">
        <v>45.6</v>
      </c>
      <c r="E730">
        <v>88.1</v>
      </c>
      <c r="F730">
        <v>50.6</v>
      </c>
      <c r="G730">
        <v>47.2</v>
      </c>
      <c r="H730">
        <v>48</v>
      </c>
      <c r="I730">
        <v>54.3</v>
      </c>
      <c r="J730">
        <v>45</v>
      </c>
      <c r="K730">
        <v>60.6</v>
      </c>
      <c r="L730">
        <v>48.9</v>
      </c>
      <c r="M730">
        <v>1400.380004882812</v>
      </c>
      <c r="O730">
        <v>5.7229534456869546E-3</v>
      </c>
      <c r="P730">
        <v>1.3801325593333859E-2</v>
      </c>
      <c r="Q730">
        <v>2.3089077789477889E-2</v>
      </c>
    </row>
    <row r="731" spans="1:20" x14ac:dyDescent="0.2">
      <c r="A731" s="96">
        <v>39600</v>
      </c>
      <c r="B731">
        <v>49.5</v>
      </c>
      <c r="C731">
        <v>46</v>
      </c>
      <c r="D731">
        <v>47.9</v>
      </c>
      <c r="E731">
        <v>91.4</v>
      </c>
      <c r="F731">
        <v>50</v>
      </c>
      <c r="G731">
        <v>55.7</v>
      </c>
      <c r="H731">
        <v>50</v>
      </c>
      <c r="I731">
        <v>55.8</v>
      </c>
      <c r="J731">
        <v>45</v>
      </c>
      <c r="K731">
        <v>60.2</v>
      </c>
      <c r="L731">
        <v>49.9</v>
      </c>
      <c r="M731">
        <v>1280</v>
      </c>
      <c r="O731">
        <v>5.7229534456869546E-3</v>
      </c>
      <c r="P731">
        <v>1.3801325593333859E-2</v>
      </c>
      <c r="Q731">
        <v>2.3089077789477889E-2</v>
      </c>
    </row>
    <row r="732" spans="1:20" x14ac:dyDescent="0.2">
      <c r="A732" s="96">
        <v>39630</v>
      </c>
      <c r="B732">
        <v>48.4</v>
      </c>
      <c r="C732">
        <v>45.7</v>
      </c>
      <c r="D732">
        <v>44</v>
      </c>
      <c r="E732">
        <v>90.4</v>
      </c>
      <c r="F732">
        <v>52.8</v>
      </c>
      <c r="G732">
        <v>46.2</v>
      </c>
      <c r="H732">
        <v>44</v>
      </c>
      <c r="I732">
        <v>54.8</v>
      </c>
      <c r="J732">
        <v>54.7</v>
      </c>
      <c r="K732">
        <v>55.4</v>
      </c>
      <c r="L732">
        <v>50.8</v>
      </c>
      <c r="M732">
        <v>1267.380004882812</v>
      </c>
      <c r="N732">
        <v>15709.562</v>
      </c>
      <c r="O732">
        <v>-5.2689290221545849E-3</v>
      </c>
      <c r="P732">
        <v>2.4220237812272792E-3</v>
      </c>
      <c r="Q732">
        <v>-2.0909730735542809E-2</v>
      </c>
      <c r="R732">
        <v>-5.2689290221545849E-3</v>
      </c>
      <c r="S732">
        <v>-2.0909730735542809E-2</v>
      </c>
      <c r="T732">
        <v>2.4220237812272792E-3</v>
      </c>
    </row>
    <row r="733" spans="1:20" x14ac:dyDescent="0.2">
      <c r="A733" s="96">
        <v>39661</v>
      </c>
      <c r="B733">
        <v>48.6</v>
      </c>
      <c r="C733">
        <v>51.1</v>
      </c>
      <c r="D733">
        <v>48.2</v>
      </c>
      <c r="E733">
        <v>76.5</v>
      </c>
      <c r="F733">
        <v>52.7</v>
      </c>
      <c r="G733">
        <v>52.5</v>
      </c>
      <c r="H733">
        <v>50.5</v>
      </c>
      <c r="I733">
        <v>50.1</v>
      </c>
      <c r="J733">
        <v>50.2</v>
      </c>
      <c r="K733">
        <v>56.8</v>
      </c>
      <c r="L733">
        <v>50.1</v>
      </c>
      <c r="M733">
        <v>1282.829956054688</v>
      </c>
      <c r="O733">
        <v>-5.2689290221545849E-3</v>
      </c>
      <c r="P733">
        <v>2.4220237812272792E-3</v>
      </c>
      <c r="Q733">
        <v>-2.0909730735542809E-2</v>
      </c>
    </row>
    <row r="734" spans="1:20" x14ac:dyDescent="0.2">
      <c r="A734" s="96">
        <v>39692</v>
      </c>
      <c r="B734">
        <v>45.1</v>
      </c>
      <c r="C734">
        <v>45.2</v>
      </c>
      <c r="D734">
        <v>38.700000000000003</v>
      </c>
      <c r="E734">
        <v>55.1</v>
      </c>
      <c r="F734">
        <v>49</v>
      </c>
      <c r="G734">
        <v>52.4</v>
      </c>
      <c r="H734">
        <v>43</v>
      </c>
      <c r="I734">
        <v>52</v>
      </c>
      <c r="J734">
        <v>45.4</v>
      </c>
      <c r="K734">
        <v>53.6</v>
      </c>
      <c r="L734">
        <v>47.2</v>
      </c>
      <c r="M734">
        <v>1166.359985351562</v>
      </c>
      <c r="O734">
        <v>-5.2689290221545849E-3</v>
      </c>
      <c r="P734">
        <v>2.4220237812272792E-3</v>
      </c>
      <c r="Q734">
        <v>-2.0909730735542809E-2</v>
      </c>
    </row>
    <row r="735" spans="1:20" x14ac:dyDescent="0.2">
      <c r="A735" s="96">
        <v>39722</v>
      </c>
      <c r="B735">
        <v>32</v>
      </c>
      <c r="C735">
        <v>40.1</v>
      </c>
      <c r="D735">
        <v>30.6</v>
      </c>
      <c r="E735">
        <v>39.799999999999997</v>
      </c>
      <c r="F735">
        <v>34.799999999999997</v>
      </c>
      <c r="G735">
        <v>55.8</v>
      </c>
      <c r="H735">
        <v>43.5</v>
      </c>
      <c r="I735">
        <v>48.4</v>
      </c>
      <c r="J735">
        <v>33</v>
      </c>
      <c r="K735">
        <v>40.700000000000003</v>
      </c>
      <c r="L735">
        <v>38.200000000000003</v>
      </c>
      <c r="M735">
        <v>968.75</v>
      </c>
      <c r="N735">
        <v>15366.607</v>
      </c>
      <c r="O735">
        <v>-2.1830971480936261E-2</v>
      </c>
      <c r="P735">
        <v>-2.5403392598762051E-2</v>
      </c>
      <c r="Q735">
        <v>-8.4505728695347337E-2</v>
      </c>
      <c r="R735">
        <v>-2.1830971480936261E-2</v>
      </c>
      <c r="S735">
        <v>-8.4505728695347337E-2</v>
      </c>
      <c r="T735">
        <v>-2.5403392598762051E-2</v>
      </c>
    </row>
    <row r="736" spans="1:20" x14ac:dyDescent="0.2">
      <c r="A736" s="96">
        <v>39753</v>
      </c>
      <c r="B736">
        <v>34.5</v>
      </c>
      <c r="C736">
        <v>36.4</v>
      </c>
      <c r="D736">
        <v>27.7</v>
      </c>
      <c r="E736">
        <v>28.4</v>
      </c>
      <c r="F736">
        <v>35.200000000000003</v>
      </c>
      <c r="G736">
        <v>54.3</v>
      </c>
      <c r="H736">
        <v>38.5</v>
      </c>
      <c r="I736">
        <v>49.4</v>
      </c>
      <c r="J736">
        <v>36.799999999999997</v>
      </c>
      <c r="K736">
        <v>40.4</v>
      </c>
      <c r="L736">
        <v>39</v>
      </c>
      <c r="M736">
        <v>896.239990234375</v>
      </c>
      <c r="O736">
        <v>-2.1830971480936261E-2</v>
      </c>
      <c r="P736">
        <v>-2.5403392598762051E-2</v>
      </c>
      <c r="Q736">
        <v>-8.4505728695347337E-2</v>
      </c>
    </row>
    <row r="737" spans="1:20" x14ac:dyDescent="0.2">
      <c r="A737" s="96">
        <v>39783</v>
      </c>
      <c r="B737">
        <v>25.9</v>
      </c>
      <c r="C737">
        <v>38</v>
      </c>
      <c r="D737">
        <v>23.4</v>
      </c>
      <c r="E737">
        <v>17.100000000000001</v>
      </c>
      <c r="F737">
        <v>28.1</v>
      </c>
      <c r="G737">
        <v>54</v>
      </c>
      <c r="H737">
        <v>38</v>
      </c>
      <c r="I737">
        <v>46.9</v>
      </c>
      <c r="J737">
        <v>32.5</v>
      </c>
      <c r="K737">
        <v>34.700000000000003</v>
      </c>
      <c r="L737">
        <v>34.5</v>
      </c>
      <c r="M737">
        <v>903.25</v>
      </c>
      <c r="O737">
        <v>-2.1830971480936261E-2</v>
      </c>
      <c r="P737">
        <v>-2.5403392598762051E-2</v>
      </c>
      <c r="Q737">
        <v>-8.4505728695347337E-2</v>
      </c>
    </row>
    <row r="738" spans="1:20" x14ac:dyDescent="0.2">
      <c r="A738" s="96">
        <v>39814</v>
      </c>
      <c r="B738">
        <v>32.5</v>
      </c>
      <c r="C738">
        <v>34.5</v>
      </c>
      <c r="D738">
        <v>32.200000000000003</v>
      </c>
      <c r="E738">
        <v>29</v>
      </c>
      <c r="F738">
        <v>32.299999999999997</v>
      </c>
      <c r="G738">
        <v>51.4</v>
      </c>
      <c r="H738">
        <v>38</v>
      </c>
      <c r="I738">
        <v>46.6</v>
      </c>
      <c r="J738">
        <v>30.5</v>
      </c>
      <c r="K738">
        <v>38.5</v>
      </c>
      <c r="L738">
        <v>36.4</v>
      </c>
      <c r="M738">
        <v>825.8800048828125</v>
      </c>
      <c r="N738">
        <v>15187.475</v>
      </c>
      <c r="O738">
        <v>-1.165722530679672E-2</v>
      </c>
      <c r="P738">
        <v>-3.2823924437935283E-2</v>
      </c>
      <c r="Q738">
        <v>-4.5819873793169208E-2</v>
      </c>
      <c r="R738">
        <v>-1.165722530679672E-2</v>
      </c>
      <c r="S738">
        <v>-4.5819873793169208E-2</v>
      </c>
      <c r="T738">
        <v>-3.2823924437935283E-2</v>
      </c>
    </row>
    <row r="739" spans="1:20" x14ac:dyDescent="0.2">
      <c r="A739" s="96">
        <v>39845</v>
      </c>
      <c r="B739">
        <v>32.700000000000003</v>
      </c>
      <c r="C739">
        <v>35.299999999999997</v>
      </c>
      <c r="D739">
        <v>33.6</v>
      </c>
      <c r="E739">
        <v>29.9</v>
      </c>
      <c r="F739">
        <v>38.4</v>
      </c>
      <c r="G739">
        <v>50.9</v>
      </c>
      <c r="H739">
        <v>38</v>
      </c>
      <c r="I739">
        <v>46.3</v>
      </c>
      <c r="J739">
        <v>28</v>
      </c>
      <c r="K739">
        <v>38.799999999999997</v>
      </c>
      <c r="L739">
        <v>36.6</v>
      </c>
      <c r="M739">
        <v>735.09002685546875</v>
      </c>
      <c r="O739">
        <v>-1.165722530679672E-2</v>
      </c>
      <c r="P739">
        <v>-3.2823924437935283E-2</v>
      </c>
      <c r="Q739">
        <v>-4.5819873793169208E-2</v>
      </c>
    </row>
    <row r="740" spans="1:20" x14ac:dyDescent="0.2">
      <c r="A740" s="96">
        <v>39873</v>
      </c>
      <c r="B740">
        <v>41.3</v>
      </c>
      <c r="C740">
        <v>32.1</v>
      </c>
      <c r="D740">
        <v>37.6</v>
      </c>
      <c r="E740">
        <v>31.6</v>
      </c>
      <c r="F740">
        <v>36.5</v>
      </c>
      <c r="G740">
        <v>50.9</v>
      </c>
      <c r="H740">
        <v>33</v>
      </c>
      <c r="I740">
        <v>43.2</v>
      </c>
      <c r="J740">
        <v>30.5</v>
      </c>
      <c r="K740">
        <v>39.4</v>
      </c>
      <c r="L740">
        <v>37.200000000000003</v>
      </c>
      <c r="M740">
        <v>797.8699951171875</v>
      </c>
      <c r="O740">
        <v>-1.165722530679672E-2</v>
      </c>
      <c r="P740">
        <v>-3.2823924437935283E-2</v>
      </c>
      <c r="Q740">
        <v>-4.5819873793169208E-2</v>
      </c>
    </row>
    <row r="741" spans="1:20" x14ac:dyDescent="0.2">
      <c r="A741" s="96">
        <v>39904</v>
      </c>
      <c r="B741">
        <v>46</v>
      </c>
      <c r="C741">
        <v>42.5</v>
      </c>
      <c r="D741">
        <v>40.9</v>
      </c>
      <c r="E741">
        <v>31.4</v>
      </c>
      <c r="F741">
        <v>36.700000000000003</v>
      </c>
      <c r="G741">
        <v>49.9</v>
      </c>
      <c r="H741">
        <v>34.5</v>
      </c>
      <c r="I741">
        <v>47</v>
      </c>
      <c r="J741">
        <v>33.5</v>
      </c>
      <c r="K741">
        <v>42.9</v>
      </c>
      <c r="L741">
        <v>39.9</v>
      </c>
      <c r="M741">
        <v>872.80999755859375</v>
      </c>
      <c r="N741">
        <v>15161.772000000001</v>
      </c>
      <c r="O741">
        <v>-1.692381386635996E-3</v>
      </c>
      <c r="P741">
        <v>-3.995504779306322E-2</v>
      </c>
      <c r="Q741">
        <v>-6.7523599987623362E-3</v>
      </c>
      <c r="R741">
        <v>-1.692381386635996E-3</v>
      </c>
      <c r="S741">
        <v>-6.7523599987623362E-3</v>
      </c>
      <c r="T741">
        <v>-3.995504779306322E-2</v>
      </c>
    </row>
    <row r="742" spans="1:20" x14ac:dyDescent="0.2">
      <c r="A742" s="96">
        <v>39934</v>
      </c>
      <c r="B742">
        <v>51</v>
      </c>
      <c r="C742">
        <v>38.5</v>
      </c>
      <c r="D742">
        <v>46.1</v>
      </c>
      <c r="E742">
        <v>45</v>
      </c>
      <c r="F742">
        <v>48.3</v>
      </c>
      <c r="G742">
        <v>43.6</v>
      </c>
      <c r="H742">
        <v>33</v>
      </c>
      <c r="I742">
        <v>51.3</v>
      </c>
      <c r="J742">
        <v>35.299999999999997</v>
      </c>
      <c r="K742">
        <v>46.4</v>
      </c>
      <c r="L742">
        <v>44.1</v>
      </c>
      <c r="M742">
        <v>919.1400146484375</v>
      </c>
      <c r="O742">
        <v>-1.692381386635996E-3</v>
      </c>
      <c r="P742">
        <v>-3.995504779306322E-2</v>
      </c>
      <c r="Q742">
        <v>-6.7523599987623362E-3</v>
      </c>
    </row>
    <row r="743" spans="1:20" x14ac:dyDescent="0.2">
      <c r="A743" s="96">
        <v>39965</v>
      </c>
      <c r="B743">
        <v>49</v>
      </c>
      <c r="C743">
        <v>46.5</v>
      </c>
      <c r="D743">
        <v>48.6</v>
      </c>
      <c r="E743">
        <v>47.9</v>
      </c>
      <c r="F743">
        <v>54.6</v>
      </c>
      <c r="G743">
        <v>44.8</v>
      </c>
      <c r="H743">
        <v>31</v>
      </c>
      <c r="I743">
        <v>49.5</v>
      </c>
      <c r="J743">
        <v>45</v>
      </c>
      <c r="K743">
        <v>49.1</v>
      </c>
      <c r="L743">
        <v>46.3</v>
      </c>
      <c r="M743">
        <v>919.32000732421875</v>
      </c>
      <c r="O743">
        <v>-1.692381386635996E-3</v>
      </c>
      <c r="P743">
        <v>-3.995504779306322E-2</v>
      </c>
      <c r="Q743">
        <v>-6.7523599987623362E-3</v>
      </c>
    </row>
    <row r="744" spans="1:20" x14ac:dyDescent="0.2">
      <c r="A744" s="96">
        <v>39995</v>
      </c>
      <c r="B744">
        <v>56.6</v>
      </c>
      <c r="C744">
        <v>48.2</v>
      </c>
      <c r="D744">
        <v>49.4</v>
      </c>
      <c r="E744">
        <v>52.8</v>
      </c>
      <c r="F744">
        <v>58.8</v>
      </c>
      <c r="G744">
        <v>42.2</v>
      </c>
      <c r="H744">
        <v>32.5</v>
      </c>
      <c r="I744">
        <v>52</v>
      </c>
      <c r="J744">
        <v>47.1</v>
      </c>
      <c r="K744">
        <v>48.3</v>
      </c>
      <c r="L744">
        <v>49.7</v>
      </c>
      <c r="M744">
        <v>987.47998046875</v>
      </c>
      <c r="N744">
        <v>15216.647000000001</v>
      </c>
      <c r="O744">
        <v>3.6192999076888901E-3</v>
      </c>
      <c r="P744">
        <v>-3.1376750032878008E-2</v>
      </c>
      <c r="Q744">
        <v>1.4555985434920871E-2</v>
      </c>
      <c r="R744">
        <v>3.6192999076888901E-3</v>
      </c>
      <c r="S744">
        <v>1.4555985434920871E-2</v>
      </c>
      <c r="T744">
        <v>-3.1376750032878008E-2</v>
      </c>
    </row>
    <row r="745" spans="1:20" x14ac:dyDescent="0.2">
      <c r="A745" s="96">
        <v>40026</v>
      </c>
      <c r="B745">
        <v>64.099999999999994</v>
      </c>
      <c r="C745">
        <v>48.2</v>
      </c>
      <c r="D745">
        <v>50.9</v>
      </c>
      <c r="E745">
        <v>62.3</v>
      </c>
      <c r="F745">
        <v>62.2</v>
      </c>
      <c r="G745">
        <v>38.799999999999997</v>
      </c>
      <c r="H745">
        <v>36</v>
      </c>
      <c r="I745">
        <v>54.6</v>
      </c>
      <c r="J745">
        <v>47.5</v>
      </c>
      <c r="K745">
        <v>55.1</v>
      </c>
      <c r="L745">
        <v>53.4</v>
      </c>
      <c r="M745">
        <v>1020.619995117188</v>
      </c>
      <c r="O745">
        <v>3.6192999076888901E-3</v>
      </c>
      <c r="P745">
        <v>-3.1376750032878008E-2</v>
      </c>
      <c r="Q745">
        <v>1.4555985434920871E-2</v>
      </c>
    </row>
    <row r="746" spans="1:20" x14ac:dyDescent="0.2">
      <c r="A746" s="96">
        <v>40057</v>
      </c>
      <c r="B746">
        <v>64.7</v>
      </c>
      <c r="C746">
        <v>51.2</v>
      </c>
      <c r="D746">
        <v>52.6</v>
      </c>
      <c r="E746">
        <v>63.3</v>
      </c>
      <c r="F746">
        <v>62.1</v>
      </c>
      <c r="G746">
        <v>34.9</v>
      </c>
      <c r="H746">
        <v>41.5</v>
      </c>
      <c r="I746">
        <v>57.6</v>
      </c>
      <c r="J746">
        <v>48.6</v>
      </c>
      <c r="K746">
        <v>55.6</v>
      </c>
      <c r="L746">
        <v>54.9</v>
      </c>
      <c r="M746">
        <v>1057.079956054688</v>
      </c>
      <c r="O746">
        <v>3.6192999076888901E-3</v>
      </c>
      <c r="P746">
        <v>-3.1376750032878008E-2</v>
      </c>
      <c r="Q746">
        <v>1.4555985434920871E-2</v>
      </c>
    </row>
    <row r="747" spans="1:20" x14ac:dyDescent="0.2">
      <c r="A747" s="96">
        <v>40087</v>
      </c>
      <c r="B747">
        <v>57.7</v>
      </c>
      <c r="C747">
        <v>49.5</v>
      </c>
      <c r="D747">
        <v>50.5</v>
      </c>
      <c r="E747">
        <v>64.3</v>
      </c>
      <c r="F747">
        <v>64.400000000000006</v>
      </c>
      <c r="G747">
        <v>40</v>
      </c>
      <c r="H747">
        <v>46.5</v>
      </c>
      <c r="I747">
        <v>60.7</v>
      </c>
      <c r="J747">
        <v>53.5</v>
      </c>
      <c r="K747">
        <v>57.2</v>
      </c>
      <c r="L747">
        <v>57.6</v>
      </c>
      <c r="M747">
        <v>1036.18994140625</v>
      </c>
      <c r="N747">
        <v>15379.155000000001</v>
      </c>
      <c r="O747">
        <v>1.0679619498303389E-2</v>
      </c>
      <c r="P747">
        <v>8.1657583876523191E-4</v>
      </c>
      <c r="Q747">
        <v>4.34076888622974E-2</v>
      </c>
      <c r="R747">
        <v>1.0679619498303389E-2</v>
      </c>
      <c r="S747">
        <v>4.34076888622974E-2</v>
      </c>
      <c r="T747">
        <v>8.1657583876523191E-4</v>
      </c>
    </row>
    <row r="748" spans="1:20" x14ac:dyDescent="0.2">
      <c r="A748" s="96">
        <v>40118</v>
      </c>
      <c r="B748">
        <v>64.2</v>
      </c>
      <c r="C748">
        <v>50.3</v>
      </c>
      <c r="D748">
        <v>51.8</v>
      </c>
      <c r="E748">
        <v>55.4</v>
      </c>
      <c r="F748">
        <v>63.4</v>
      </c>
      <c r="G748">
        <v>39.299999999999997</v>
      </c>
      <c r="H748">
        <v>39.5</v>
      </c>
      <c r="I748">
        <v>57.1</v>
      </c>
      <c r="J748">
        <v>51.2</v>
      </c>
      <c r="K748">
        <v>53.9</v>
      </c>
      <c r="L748">
        <v>55.4</v>
      </c>
      <c r="M748">
        <v>1095.630004882812</v>
      </c>
      <c r="O748">
        <v>1.0679619498303389E-2</v>
      </c>
      <c r="P748">
        <v>8.1657583876523191E-4</v>
      </c>
      <c r="Q748">
        <v>4.34076888622974E-2</v>
      </c>
    </row>
    <row r="749" spans="1:20" x14ac:dyDescent="0.2">
      <c r="A749" s="96">
        <v>40148</v>
      </c>
      <c r="B749">
        <v>63.8</v>
      </c>
      <c r="C749">
        <v>51</v>
      </c>
      <c r="D749">
        <v>50.1</v>
      </c>
      <c r="E749">
        <v>63.8</v>
      </c>
      <c r="F749">
        <v>60.1</v>
      </c>
      <c r="G749">
        <v>32.5</v>
      </c>
      <c r="H749">
        <v>41.5</v>
      </c>
      <c r="I749">
        <v>58.6</v>
      </c>
      <c r="J749">
        <v>52.6</v>
      </c>
      <c r="K749">
        <v>54.1</v>
      </c>
      <c r="L749">
        <v>55.8</v>
      </c>
      <c r="M749">
        <v>1115.099975585938</v>
      </c>
      <c r="O749">
        <v>1.0679619498303389E-2</v>
      </c>
      <c r="P749">
        <v>8.1657583876523191E-4</v>
      </c>
      <c r="Q749">
        <v>4.34076888622974E-2</v>
      </c>
    </row>
    <row r="750" spans="1:20" x14ac:dyDescent="0.2">
      <c r="A750" s="96">
        <v>40179</v>
      </c>
      <c r="B750">
        <v>59.9</v>
      </c>
      <c r="C750">
        <v>55.5</v>
      </c>
      <c r="D750">
        <v>53.2</v>
      </c>
      <c r="E750">
        <v>68</v>
      </c>
      <c r="F750">
        <v>62.8</v>
      </c>
      <c r="G750">
        <v>35.1</v>
      </c>
      <c r="H750">
        <v>46</v>
      </c>
      <c r="I750">
        <v>57.2</v>
      </c>
      <c r="J750">
        <v>55.2</v>
      </c>
      <c r="K750">
        <v>57</v>
      </c>
      <c r="L750">
        <v>56.3</v>
      </c>
      <c r="M750">
        <v>1073.869995117188</v>
      </c>
      <c r="N750">
        <v>15456.058999999999</v>
      </c>
      <c r="O750">
        <v>5.0005348148190604E-3</v>
      </c>
      <c r="P750">
        <v>1.768457232028358E-2</v>
      </c>
      <c r="Q750">
        <v>2.0152672135610231E-2</v>
      </c>
      <c r="R750">
        <v>5.0005348148190604E-3</v>
      </c>
      <c r="S750">
        <v>2.0152672135610231E-2</v>
      </c>
      <c r="T750">
        <v>1.768457232028358E-2</v>
      </c>
    </row>
    <row r="751" spans="1:20" x14ac:dyDescent="0.2">
      <c r="A751" s="96">
        <v>40210</v>
      </c>
      <c r="B751">
        <v>57.7</v>
      </c>
      <c r="C751">
        <v>55.5</v>
      </c>
      <c r="D751">
        <v>58.8</v>
      </c>
      <c r="E751">
        <v>65.099999999999994</v>
      </c>
      <c r="F751">
        <v>57</v>
      </c>
      <c r="G751">
        <v>35.200000000000003</v>
      </c>
      <c r="H751">
        <v>49</v>
      </c>
      <c r="I751">
        <v>56.8</v>
      </c>
      <c r="J751">
        <v>55.7</v>
      </c>
      <c r="K751">
        <v>56.3</v>
      </c>
      <c r="L751">
        <v>55.5</v>
      </c>
      <c r="M751">
        <v>1104.489990234375</v>
      </c>
      <c r="O751">
        <v>5.0005348148190604E-3</v>
      </c>
      <c r="P751">
        <v>1.768457232028358E-2</v>
      </c>
      <c r="Q751">
        <v>2.0152672135610231E-2</v>
      </c>
    </row>
    <row r="752" spans="1:20" x14ac:dyDescent="0.2">
      <c r="A752" s="96">
        <v>40238</v>
      </c>
      <c r="B752">
        <v>60.1</v>
      </c>
      <c r="C752">
        <v>55.9</v>
      </c>
      <c r="D752">
        <v>54.7</v>
      </c>
      <c r="E752">
        <v>75.2</v>
      </c>
      <c r="F752">
        <v>57.3</v>
      </c>
      <c r="G752">
        <v>39.5</v>
      </c>
      <c r="H752">
        <v>56.5</v>
      </c>
      <c r="I752">
        <v>64</v>
      </c>
      <c r="J752">
        <v>55.8</v>
      </c>
      <c r="K752">
        <v>59.8</v>
      </c>
      <c r="L752">
        <v>58.8</v>
      </c>
      <c r="M752">
        <v>1169.430053710938</v>
      </c>
      <c r="O752">
        <v>5.0005348148190604E-3</v>
      </c>
      <c r="P752">
        <v>1.768457232028358E-2</v>
      </c>
      <c r="Q752">
        <v>2.0152672135610231E-2</v>
      </c>
    </row>
    <row r="753" spans="1:20" x14ac:dyDescent="0.2">
      <c r="A753" s="96">
        <v>40269</v>
      </c>
      <c r="B753">
        <v>64</v>
      </c>
      <c r="C753">
        <v>56.9</v>
      </c>
      <c r="D753">
        <v>57</v>
      </c>
      <c r="E753">
        <v>78</v>
      </c>
      <c r="F753">
        <v>62.3</v>
      </c>
      <c r="G753">
        <v>35</v>
      </c>
      <c r="H753">
        <v>50.5</v>
      </c>
      <c r="I753">
        <v>59.6</v>
      </c>
      <c r="J753">
        <v>54.8</v>
      </c>
      <c r="K753">
        <v>61.9</v>
      </c>
      <c r="L753">
        <v>58.1</v>
      </c>
      <c r="M753">
        <v>1186.68994140625</v>
      </c>
      <c r="N753">
        <v>15605.628000000001</v>
      </c>
      <c r="O753">
        <v>9.6770463932624312E-3</v>
      </c>
      <c r="P753">
        <v>2.9274678447875339E-2</v>
      </c>
      <c r="Q753">
        <v>3.9273690540683408E-2</v>
      </c>
      <c r="R753">
        <v>9.6770463932624312E-3</v>
      </c>
      <c r="S753">
        <v>3.9273690540683408E-2</v>
      </c>
      <c r="T753">
        <v>2.9274678447875339E-2</v>
      </c>
    </row>
    <row r="754" spans="1:20" x14ac:dyDescent="0.2">
      <c r="A754" s="96">
        <v>40299</v>
      </c>
      <c r="B754">
        <v>61.3</v>
      </c>
      <c r="C754">
        <v>55.6</v>
      </c>
      <c r="D754">
        <v>56.3</v>
      </c>
      <c r="E754">
        <v>77</v>
      </c>
      <c r="F754">
        <v>62.1</v>
      </c>
      <c r="G754">
        <v>33.200000000000003</v>
      </c>
      <c r="H754">
        <v>46</v>
      </c>
      <c r="I754">
        <v>58.1</v>
      </c>
      <c r="J754">
        <v>57.9</v>
      </c>
      <c r="K754">
        <v>58.5</v>
      </c>
      <c r="L754">
        <v>57.4</v>
      </c>
      <c r="M754">
        <v>1089.410034179688</v>
      </c>
      <c r="O754">
        <v>9.6770463932624312E-3</v>
      </c>
      <c r="P754">
        <v>2.9274678447875339E-2</v>
      </c>
      <c r="Q754">
        <v>3.9273690540683408E-2</v>
      </c>
    </row>
    <row r="755" spans="1:20" x14ac:dyDescent="0.2">
      <c r="A755" s="96">
        <v>40330</v>
      </c>
      <c r="B755">
        <v>58.6</v>
      </c>
      <c r="C755">
        <v>58.2</v>
      </c>
      <c r="D755">
        <v>57.6</v>
      </c>
      <c r="E755">
        <v>54.9</v>
      </c>
      <c r="F755">
        <v>63</v>
      </c>
      <c r="G755">
        <v>35.799999999999997</v>
      </c>
      <c r="H755">
        <v>46</v>
      </c>
      <c r="I755">
        <v>56.6</v>
      </c>
      <c r="J755">
        <v>56.8</v>
      </c>
      <c r="K755">
        <v>58.2</v>
      </c>
      <c r="L755">
        <v>56.5</v>
      </c>
      <c r="M755">
        <v>1030.7099609375</v>
      </c>
      <c r="O755">
        <v>9.6770463932624312E-3</v>
      </c>
      <c r="P755">
        <v>2.9274678447875339E-2</v>
      </c>
      <c r="Q755">
        <v>3.9273690540683408E-2</v>
      </c>
    </row>
    <row r="756" spans="1:20" x14ac:dyDescent="0.2">
      <c r="A756" s="96">
        <v>40360</v>
      </c>
      <c r="B756">
        <v>54.7</v>
      </c>
      <c r="C756">
        <v>53</v>
      </c>
      <c r="D756">
        <v>54</v>
      </c>
      <c r="E756">
        <v>55.6</v>
      </c>
      <c r="F756">
        <v>56.1</v>
      </c>
      <c r="G756">
        <v>39.200000000000003</v>
      </c>
      <c r="H756">
        <v>49</v>
      </c>
      <c r="I756">
        <v>61</v>
      </c>
      <c r="J756">
        <v>58.6</v>
      </c>
      <c r="K756">
        <v>53.8</v>
      </c>
      <c r="L756">
        <v>56.1</v>
      </c>
      <c r="M756">
        <v>1101.599975585938</v>
      </c>
      <c r="N756">
        <v>15726.281999999999</v>
      </c>
      <c r="O756">
        <v>7.7314415030268974E-3</v>
      </c>
      <c r="P756">
        <v>3.3491938138539873E-2</v>
      </c>
      <c r="Q756">
        <v>3.128626930493783E-2</v>
      </c>
      <c r="R756">
        <v>7.7314415030268974E-3</v>
      </c>
      <c r="S756">
        <v>3.128626930493783E-2</v>
      </c>
      <c r="T756">
        <v>3.3491938138539873E-2</v>
      </c>
    </row>
    <row r="757" spans="1:20" x14ac:dyDescent="0.2">
      <c r="A757" s="96">
        <v>40391</v>
      </c>
      <c r="B757">
        <v>54</v>
      </c>
      <c r="C757">
        <v>55.2</v>
      </c>
      <c r="D757">
        <v>51.5</v>
      </c>
      <c r="E757">
        <v>61.8</v>
      </c>
      <c r="F757">
        <v>56.3</v>
      </c>
      <c r="G757">
        <v>43.9</v>
      </c>
      <c r="H757">
        <v>53</v>
      </c>
      <c r="I757">
        <v>57.4</v>
      </c>
      <c r="J757">
        <v>61.2</v>
      </c>
      <c r="K757">
        <v>56</v>
      </c>
      <c r="L757">
        <v>56.4</v>
      </c>
      <c r="M757">
        <v>1049.329956054688</v>
      </c>
      <c r="O757">
        <v>7.7314415030268974E-3</v>
      </c>
      <c r="P757">
        <v>3.3491938138539873E-2</v>
      </c>
      <c r="Q757">
        <v>3.128626930493783E-2</v>
      </c>
    </row>
    <row r="758" spans="1:20" x14ac:dyDescent="0.2">
      <c r="A758" s="96">
        <v>40422</v>
      </c>
      <c r="B758">
        <v>51.9</v>
      </c>
      <c r="C758">
        <v>53.8</v>
      </c>
      <c r="D758">
        <v>44.4</v>
      </c>
      <c r="E758">
        <v>69.8</v>
      </c>
      <c r="F758">
        <v>57.3</v>
      </c>
      <c r="G758">
        <v>43</v>
      </c>
      <c r="H758">
        <v>56</v>
      </c>
      <c r="I758">
        <v>52.9</v>
      </c>
      <c r="J758">
        <v>58</v>
      </c>
      <c r="K758">
        <v>54.2</v>
      </c>
      <c r="L758">
        <v>55.3</v>
      </c>
      <c r="M758">
        <v>1141.199951171875</v>
      </c>
      <c r="O758">
        <v>7.7314415030268974E-3</v>
      </c>
      <c r="P758">
        <v>3.3491938138539873E-2</v>
      </c>
      <c r="Q758">
        <v>3.128626930493783E-2</v>
      </c>
    </row>
    <row r="759" spans="1:20" x14ac:dyDescent="0.2">
      <c r="A759" s="96">
        <v>40452</v>
      </c>
      <c r="B759">
        <v>57.8</v>
      </c>
      <c r="C759">
        <v>48.7</v>
      </c>
      <c r="D759">
        <v>45.1</v>
      </c>
      <c r="E759">
        <v>73.8</v>
      </c>
      <c r="F759">
        <v>61.5</v>
      </c>
      <c r="G759">
        <v>43.5</v>
      </c>
      <c r="H759">
        <v>53</v>
      </c>
      <c r="I759">
        <v>51.4</v>
      </c>
      <c r="J759">
        <v>57.5</v>
      </c>
      <c r="K759">
        <v>58.1</v>
      </c>
      <c r="L759">
        <v>56.9</v>
      </c>
      <c r="M759">
        <v>1183.260009765625</v>
      </c>
      <c r="N759">
        <v>15807.995000000001</v>
      </c>
      <c r="O759">
        <v>5.1959515923726638E-3</v>
      </c>
      <c r="P759">
        <v>2.7884496905064039E-2</v>
      </c>
      <c r="Q759">
        <v>2.094635569547498E-2</v>
      </c>
      <c r="R759">
        <v>5.1959515923726638E-3</v>
      </c>
      <c r="S759">
        <v>2.094635569547498E-2</v>
      </c>
      <c r="T759">
        <v>2.7884496905064039E-2</v>
      </c>
    </row>
    <row r="760" spans="1:20" x14ac:dyDescent="0.2">
      <c r="A760" s="96">
        <v>40483</v>
      </c>
      <c r="B760">
        <v>58.3</v>
      </c>
      <c r="C760">
        <v>50.6</v>
      </c>
      <c r="D760">
        <v>48.7</v>
      </c>
      <c r="E760">
        <v>69</v>
      </c>
      <c r="F760">
        <v>55.7</v>
      </c>
      <c r="G760">
        <v>44.8</v>
      </c>
      <c r="H760">
        <v>54</v>
      </c>
      <c r="I760">
        <v>58.8</v>
      </c>
      <c r="J760">
        <v>60.2</v>
      </c>
      <c r="K760">
        <v>55.7</v>
      </c>
      <c r="L760">
        <v>57.3</v>
      </c>
      <c r="M760">
        <v>1180.550048828125</v>
      </c>
      <c r="O760">
        <v>5.1959515923726638E-3</v>
      </c>
      <c r="P760">
        <v>2.7884496905064039E-2</v>
      </c>
      <c r="Q760">
        <v>2.094635569547498E-2</v>
      </c>
    </row>
    <row r="761" spans="1:20" x14ac:dyDescent="0.2">
      <c r="A761" s="96">
        <v>40513</v>
      </c>
      <c r="B761">
        <v>59.6</v>
      </c>
      <c r="C761">
        <v>48.4</v>
      </c>
      <c r="D761">
        <v>46.3</v>
      </c>
      <c r="E761">
        <v>73.3</v>
      </c>
      <c r="F761">
        <v>62.5</v>
      </c>
      <c r="G761">
        <v>39</v>
      </c>
      <c r="H761">
        <v>50</v>
      </c>
      <c r="I761">
        <v>54.5</v>
      </c>
      <c r="J761">
        <v>56.7</v>
      </c>
      <c r="K761">
        <v>51.8</v>
      </c>
      <c r="L761">
        <v>56.6</v>
      </c>
      <c r="M761">
        <v>1257.640014648438</v>
      </c>
      <c r="O761">
        <v>5.1959515923726638E-3</v>
      </c>
      <c r="P761">
        <v>2.7884496905064039E-2</v>
      </c>
      <c r="Q761">
        <v>2.094635569547498E-2</v>
      </c>
    </row>
    <row r="762" spans="1:20" x14ac:dyDescent="0.2">
      <c r="A762" s="96">
        <v>40544</v>
      </c>
      <c r="B762">
        <v>64.5</v>
      </c>
      <c r="C762">
        <v>51.4</v>
      </c>
      <c r="D762">
        <v>57.1</v>
      </c>
      <c r="E762">
        <v>79.599999999999994</v>
      </c>
      <c r="F762">
        <v>65.3</v>
      </c>
      <c r="G762">
        <v>47.1</v>
      </c>
      <c r="H762">
        <v>52</v>
      </c>
      <c r="I762">
        <v>54.6</v>
      </c>
      <c r="J762">
        <v>61.6</v>
      </c>
      <c r="K762">
        <v>62.1</v>
      </c>
      <c r="L762">
        <v>59.1</v>
      </c>
      <c r="M762">
        <v>1286.119995117188</v>
      </c>
      <c r="N762">
        <v>15769.911</v>
      </c>
      <c r="O762">
        <v>-2.409160681035181E-3</v>
      </c>
      <c r="P762">
        <v>2.0306081906131489E-2</v>
      </c>
      <c r="Q762">
        <v>-9.6018742909373955E-3</v>
      </c>
      <c r="R762">
        <v>-2.409160681035181E-3</v>
      </c>
      <c r="S762">
        <v>-9.6018742909373955E-3</v>
      </c>
      <c r="T762">
        <v>2.0306081906131489E-2</v>
      </c>
    </row>
    <row r="763" spans="1:20" x14ac:dyDescent="0.2">
      <c r="A763" s="96">
        <v>40575</v>
      </c>
      <c r="B763">
        <v>64.2</v>
      </c>
      <c r="C763">
        <v>54</v>
      </c>
      <c r="D763">
        <v>55.6</v>
      </c>
      <c r="E763">
        <v>80.2</v>
      </c>
      <c r="F763">
        <v>63.8</v>
      </c>
      <c r="G763">
        <v>41.5</v>
      </c>
      <c r="H763">
        <v>50.5</v>
      </c>
      <c r="I763">
        <v>58.4</v>
      </c>
      <c r="J763">
        <v>62.3</v>
      </c>
      <c r="K763">
        <v>63</v>
      </c>
      <c r="L763">
        <v>59.2</v>
      </c>
      <c r="M763">
        <v>1327.219970703125</v>
      </c>
      <c r="O763">
        <v>-2.409160681035181E-3</v>
      </c>
      <c r="P763">
        <v>2.0306081906131489E-2</v>
      </c>
      <c r="Q763">
        <v>-9.6018742909373955E-3</v>
      </c>
    </row>
    <row r="764" spans="1:20" x14ac:dyDescent="0.2">
      <c r="A764" s="96">
        <v>40603</v>
      </c>
      <c r="B764">
        <v>61.3</v>
      </c>
      <c r="C764">
        <v>50.4</v>
      </c>
      <c r="D764">
        <v>52.8</v>
      </c>
      <c r="E764">
        <v>82.3</v>
      </c>
      <c r="F764">
        <v>61.9</v>
      </c>
      <c r="G764">
        <v>41.2</v>
      </c>
      <c r="H764">
        <v>49</v>
      </c>
      <c r="I764">
        <v>59.9</v>
      </c>
      <c r="J764">
        <v>60.5</v>
      </c>
      <c r="K764">
        <v>56.4</v>
      </c>
      <c r="L764">
        <v>58.4</v>
      </c>
      <c r="M764">
        <v>1325.829956054688</v>
      </c>
      <c r="O764">
        <v>-2.409160681035181E-3</v>
      </c>
      <c r="P764">
        <v>2.0306081906131489E-2</v>
      </c>
      <c r="Q764">
        <v>-9.6018742909373955E-3</v>
      </c>
    </row>
    <row r="765" spans="1:20" x14ac:dyDescent="0.2">
      <c r="A765" s="96">
        <v>40634</v>
      </c>
      <c r="B765">
        <v>61.1</v>
      </c>
      <c r="C765">
        <v>53.4</v>
      </c>
      <c r="D765">
        <v>59.2</v>
      </c>
      <c r="E765">
        <v>82.6</v>
      </c>
      <c r="F765">
        <v>59</v>
      </c>
      <c r="G765">
        <v>41.1</v>
      </c>
      <c r="H765">
        <v>54.5</v>
      </c>
      <c r="I765">
        <v>59.4</v>
      </c>
      <c r="J765">
        <v>59.2</v>
      </c>
      <c r="K765">
        <v>63.8</v>
      </c>
      <c r="L765">
        <v>57.9</v>
      </c>
      <c r="M765">
        <v>1363.609985351562</v>
      </c>
      <c r="N765">
        <v>15876.839</v>
      </c>
      <c r="O765">
        <v>6.7805075120588752E-3</v>
      </c>
      <c r="P765">
        <v>1.7379050686072959E-2</v>
      </c>
      <c r="Q765">
        <v>2.739913079767153E-2</v>
      </c>
      <c r="R765">
        <v>6.7805075120588752E-3</v>
      </c>
      <c r="S765">
        <v>2.739913079767153E-2</v>
      </c>
      <c r="T765">
        <v>1.7379050686072959E-2</v>
      </c>
    </row>
    <row r="766" spans="1:20" x14ac:dyDescent="0.2">
      <c r="A766" s="96">
        <v>40664</v>
      </c>
      <c r="B766">
        <v>54.6</v>
      </c>
      <c r="C766">
        <v>55.1</v>
      </c>
      <c r="D766">
        <v>50.1</v>
      </c>
      <c r="E766">
        <v>77.900000000000006</v>
      </c>
      <c r="F766">
        <v>54.8</v>
      </c>
      <c r="G766">
        <v>39.799999999999997</v>
      </c>
      <c r="H766">
        <v>48.5</v>
      </c>
      <c r="I766">
        <v>56.6</v>
      </c>
      <c r="J766">
        <v>58.1</v>
      </c>
      <c r="K766">
        <v>56.4</v>
      </c>
      <c r="L766">
        <v>54.8</v>
      </c>
      <c r="M766">
        <v>1345.199951171875</v>
      </c>
      <c r="O766">
        <v>6.7805075120588752E-3</v>
      </c>
      <c r="P766">
        <v>1.7379050686072959E-2</v>
      </c>
      <c r="Q766">
        <v>2.739913079767153E-2</v>
      </c>
    </row>
    <row r="767" spans="1:20" x14ac:dyDescent="0.2">
      <c r="A767" s="96">
        <v>40695</v>
      </c>
      <c r="B767">
        <v>54.6</v>
      </c>
      <c r="C767">
        <v>50.9</v>
      </c>
      <c r="D767">
        <v>52.5</v>
      </c>
      <c r="E767">
        <v>70.3</v>
      </c>
      <c r="F767">
        <v>54.5</v>
      </c>
      <c r="G767">
        <v>44.2</v>
      </c>
      <c r="H767">
        <v>53.5</v>
      </c>
      <c r="I767">
        <v>56</v>
      </c>
      <c r="J767">
        <v>62.1</v>
      </c>
      <c r="K767">
        <v>53.8</v>
      </c>
      <c r="L767">
        <v>55.8</v>
      </c>
      <c r="M767">
        <v>1320.640014648438</v>
      </c>
      <c r="O767">
        <v>6.7805075120588752E-3</v>
      </c>
      <c r="P767">
        <v>1.7379050686072959E-2</v>
      </c>
      <c r="Q767">
        <v>2.739913079767153E-2</v>
      </c>
    </row>
    <row r="768" spans="1:20" x14ac:dyDescent="0.2">
      <c r="A768" s="96">
        <v>40725</v>
      </c>
      <c r="B768">
        <v>56.9</v>
      </c>
      <c r="C768">
        <v>51.3</v>
      </c>
      <c r="D768">
        <v>49.8</v>
      </c>
      <c r="E768">
        <v>59.1</v>
      </c>
      <c r="F768">
        <v>54.6</v>
      </c>
      <c r="G768">
        <v>40.4</v>
      </c>
      <c r="H768">
        <v>48</v>
      </c>
      <c r="I768">
        <v>52.8</v>
      </c>
      <c r="J768">
        <v>53.2</v>
      </c>
      <c r="K768">
        <v>54.4</v>
      </c>
      <c r="L768">
        <v>52.9</v>
      </c>
      <c r="M768">
        <v>1292.280029296875</v>
      </c>
      <c r="N768">
        <v>15870.683999999999</v>
      </c>
      <c r="O768">
        <v>-3.8767162657507928E-4</v>
      </c>
      <c r="P768">
        <v>9.1822084838616043E-3</v>
      </c>
      <c r="Q768">
        <v>-1.5497850035888221E-3</v>
      </c>
      <c r="R768">
        <v>-3.8767162657507928E-4</v>
      </c>
      <c r="S768">
        <v>-1.5497850035888221E-3</v>
      </c>
      <c r="T768">
        <v>9.1822084838616043E-3</v>
      </c>
    </row>
    <row r="769" spans="1:20" x14ac:dyDescent="0.2">
      <c r="A769" s="96">
        <v>40756</v>
      </c>
      <c r="B769">
        <v>52.9</v>
      </c>
      <c r="C769">
        <v>55.1</v>
      </c>
      <c r="D769">
        <v>46.3</v>
      </c>
      <c r="E769">
        <v>57.5</v>
      </c>
      <c r="F769">
        <v>51.4</v>
      </c>
      <c r="G769">
        <v>46.9</v>
      </c>
      <c r="H769">
        <v>54.5</v>
      </c>
      <c r="I769">
        <v>53.2</v>
      </c>
      <c r="J769">
        <v>51.8</v>
      </c>
      <c r="K769">
        <v>52.4</v>
      </c>
      <c r="L769">
        <v>52.6</v>
      </c>
      <c r="M769">
        <v>1218.890014648438</v>
      </c>
      <c r="O769">
        <v>-3.8767162657507928E-4</v>
      </c>
      <c r="P769">
        <v>9.1822084838616043E-3</v>
      </c>
      <c r="Q769">
        <v>-1.5497850035888221E-3</v>
      </c>
    </row>
    <row r="770" spans="1:20" x14ac:dyDescent="0.2">
      <c r="A770" s="96">
        <v>40787</v>
      </c>
      <c r="B770">
        <v>51.8</v>
      </c>
      <c r="C770">
        <v>53.1</v>
      </c>
      <c r="D770">
        <v>43.7</v>
      </c>
      <c r="E770">
        <v>57</v>
      </c>
      <c r="F770">
        <v>54.7</v>
      </c>
      <c r="G770">
        <v>50.2</v>
      </c>
      <c r="H770">
        <v>52</v>
      </c>
      <c r="I770">
        <v>51.8</v>
      </c>
      <c r="J770">
        <v>56.6</v>
      </c>
      <c r="K770">
        <v>55</v>
      </c>
      <c r="L770">
        <v>53.7</v>
      </c>
      <c r="M770">
        <v>1131.420043945312</v>
      </c>
      <c r="O770">
        <v>-3.8767162657507928E-4</v>
      </c>
      <c r="P770">
        <v>9.1822084838616043E-3</v>
      </c>
      <c r="Q770">
        <v>-1.5497850035888221E-3</v>
      </c>
    </row>
    <row r="771" spans="1:20" x14ac:dyDescent="0.2">
      <c r="A771" s="96">
        <v>40817</v>
      </c>
      <c r="B771">
        <v>52</v>
      </c>
      <c r="C771">
        <v>48.2</v>
      </c>
      <c r="D771">
        <v>48</v>
      </c>
      <c r="E771">
        <v>41.4</v>
      </c>
      <c r="F771">
        <v>52.3</v>
      </c>
      <c r="G771">
        <v>43.4</v>
      </c>
      <c r="H771">
        <v>46.5</v>
      </c>
      <c r="I771">
        <v>51.4</v>
      </c>
      <c r="J771">
        <v>53</v>
      </c>
      <c r="K771">
        <v>50.4</v>
      </c>
      <c r="L771">
        <v>51.4</v>
      </c>
      <c r="M771">
        <v>1253.300048828125</v>
      </c>
      <c r="N771">
        <v>16048.701999999999</v>
      </c>
      <c r="O771">
        <v>1.121678183498582E-2</v>
      </c>
      <c r="P771">
        <v>1.52269152413066E-2</v>
      </c>
      <c r="Q771">
        <v>4.5627685349290507E-2</v>
      </c>
      <c r="R771">
        <v>1.121678183498582E-2</v>
      </c>
      <c r="S771">
        <v>4.5627685349290507E-2</v>
      </c>
      <c r="T771">
        <v>1.52269152413066E-2</v>
      </c>
    </row>
    <row r="772" spans="1:20" x14ac:dyDescent="0.2">
      <c r="A772" s="96">
        <v>40848</v>
      </c>
      <c r="B772">
        <v>54.9</v>
      </c>
      <c r="C772">
        <v>49.5</v>
      </c>
      <c r="D772">
        <v>46.8</v>
      </c>
      <c r="E772">
        <v>48.1</v>
      </c>
      <c r="F772">
        <v>56.6</v>
      </c>
      <c r="G772">
        <v>47.1</v>
      </c>
      <c r="H772">
        <v>46.5</v>
      </c>
      <c r="I772">
        <v>51.4</v>
      </c>
      <c r="J772">
        <v>51.3</v>
      </c>
      <c r="K772">
        <v>51.6</v>
      </c>
      <c r="L772">
        <v>51.8</v>
      </c>
      <c r="M772">
        <v>1246.9599609375</v>
      </c>
      <c r="O772">
        <v>1.121678183498582E-2</v>
      </c>
      <c r="P772">
        <v>1.52269152413066E-2</v>
      </c>
      <c r="Q772">
        <v>4.5627685349290507E-2</v>
      </c>
    </row>
    <row r="773" spans="1:20" x14ac:dyDescent="0.2">
      <c r="A773" s="96">
        <v>40878</v>
      </c>
      <c r="B773">
        <v>55.4</v>
      </c>
      <c r="C773">
        <v>53.8</v>
      </c>
      <c r="D773">
        <v>48.2</v>
      </c>
      <c r="E773">
        <v>45.4</v>
      </c>
      <c r="F773">
        <v>60.9</v>
      </c>
      <c r="G773">
        <v>42.7</v>
      </c>
      <c r="H773">
        <v>45.5</v>
      </c>
      <c r="I773">
        <v>48.5</v>
      </c>
      <c r="J773">
        <v>54.9</v>
      </c>
      <c r="K773">
        <v>51.8</v>
      </c>
      <c r="L773">
        <v>53</v>
      </c>
      <c r="M773">
        <v>1257.599975585938</v>
      </c>
      <c r="O773">
        <v>1.121678183498582E-2</v>
      </c>
      <c r="P773">
        <v>1.52269152413066E-2</v>
      </c>
      <c r="Q773">
        <v>4.5627685349290507E-2</v>
      </c>
    </row>
    <row r="774" spans="1:20" x14ac:dyDescent="0.2">
      <c r="A774" s="96">
        <v>40909</v>
      </c>
      <c r="B774">
        <v>56.8</v>
      </c>
      <c r="C774">
        <v>51.4</v>
      </c>
      <c r="D774">
        <v>52</v>
      </c>
      <c r="E774">
        <v>53.5</v>
      </c>
      <c r="F774">
        <v>53.9</v>
      </c>
      <c r="G774">
        <v>43.7</v>
      </c>
      <c r="H774">
        <v>49.5</v>
      </c>
      <c r="I774">
        <v>49.8</v>
      </c>
      <c r="J774">
        <v>52.6</v>
      </c>
      <c r="K774">
        <v>54.7</v>
      </c>
      <c r="L774">
        <v>52.6</v>
      </c>
      <c r="M774">
        <v>1312.410034179688</v>
      </c>
      <c r="N774">
        <v>16179.968000000001</v>
      </c>
      <c r="O774">
        <v>8.1792284509988062E-3</v>
      </c>
      <c r="P774">
        <v>2.6002492975388428E-2</v>
      </c>
      <c r="Q774">
        <v>3.3120505702169067E-2</v>
      </c>
      <c r="R774">
        <v>8.1792284509988062E-3</v>
      </c>
      <c r="S774">
        <v>3.3120505702169067E-2</v>
      </c>
      <c r="T774">
        <v>2.6002492975388428E-2</v>
      </c>
    </row>
    <row r="775" spans="1:20" x14ac:dyDescent="0.2">
      <c r="A775" s="96">
        <v>40940</v>
      </c>
      <c r="B775">
        <v>57.4</v>
      </c>
      <c r="C775">
        <v>53.6</v>
      </c>
      <c r="D775">
        <v>50.4</v>
      </c>
      <c r="E775">
        <v>60.1</v>
      </c>
      <c r="F775">
        <v>57.4</v>
      </c>
      <c r="G775">
        <v>44.3</v>
      </c>
      <c r="H775">
        <v>49.5</v>
      </c>
      <c r="I775">
        <v>47.7</v>
      </c>
      <c r="J775">
        <v>52.1</v>
      </c>
      <c r="K775">
        <v>58</v>
      </c>
      <c r="L775">
        <v>53.1</v>
      </c>
      <c r="M775">
        <v>1365.680053710938</v>
      </c>
      <c r="O775">
        <v>8.1792284509988062E-3</v>
      </c>
      <c r="P775">
        <v>2.6002492975388428E-2</v>
      </c>
      <c r="Q775">
        <v>3.3120505702169067E-2</v>
      </c>
    </row>
    <row r="776" spans="1:20" x14ac:dyDescent="0.2">
      <c r="A776" s="96">
        <v>40969</v>
      </c>
      <c r="B776">
        <v>56.5</v>
      </c>
      <c r="C776">
        <v>53.8</v>
      </c>
      <c r="D776">
        <v>52</v>
      </c>
      <c r="E776">
        <v>62.3</v>
      </c>
      <c r="F776">
        <v>56.8</v>
      </c>
      <c r="G776">
        <v>42.4</v>
      </c>
      <c r="H776">
        <v>50</v>
      </c>
      <c r="I776">
        <v>48.9</v>
      </c>
      <c r="J776">
        <v>55.3</v>
      </c>
      <c r="K776">
        <v>53.6</v>
      </c>
      <c r="L776">
        <v>53.5</v>
      </c>
      <c r="M776">
        <v>1408.469970703125</v>
      </c>
      <c r="O776">
        <v>8.1792284509988062E-3</v>
      </c>
      <c r="P776">
        <v>2.6002492975388428E-2</v>
      </c>
      <c r="Q776">
        <v>3.3120505702169067E-2</v>
      </c>
    </row>
    <row r="777" spans="1:20" x14ac:dyDescent="0.2">
      <c r="A777" s="96">
        <v>41000</v>
      </c>
      <c r="B777">
        <v>57.2</v>
      </c>
      <c r="C777">
        <v>52.4</v>
      </c>
      <c r="D777">
        <v>47.6</v>
      </c>
      <c r="E777">
        <v>61</v>
      </c>
      <c r="F777">
        <v>57.1</v>
      </c>
      <c r="G777">
        <v>43.9</v>
      </c>
      <c r="H777">
        <v>48.5</v>
      </c>
      <c r="I777">
        <v>48.7</v>
      </c>
      <c r="J777">
        <v>55.6</v>
      </c>
      <c r="K777">
        <v>58.2</v>
      </c>
      <c r="L777">
        <v>53.5</v>
      </c>
      <c r="M777">
        <v>1397.910034179688</v>
      </c>
      <c r="N777">
        <v>16253.726000000001</v>
      </c>
      <c r="O777">
        <v>4.5585998686771077E-3</v>
      </c>
      <c r="P777">
        <v>2.3738163497154609E-2</v>
      </c>
      <c r="Q777">
        <v>1.8359463829133341E-2</v>
      </c>
      <c r="R777">
        <v>4.5585998686771077E-3</v>
      </c>
      <c r="S777">
        <v>1.8359463829133341E-2</v>
      </c>
      <c r="T777">
        <v>2.3738163497154609E-2</v>
      </c>
    </row>
    <row r="778" spans="1:20" x14ac:dyDescent="0.2">
      <c r="A778" s="96">
        <v>41030</v>
      </c>
      <c r="B778">
        <v>57.2</v>
      </c>
      <c r="C778">
        <v>53.7</v>
      </c>
      <c r="D778">
        <v>44.2</v>
      </c>
      <c r="E778">
        <v>47.2</v>
      </c>
      <c r="F778">
        <v>55.5</v>
      </c>
      <c r="G778">
        <v>44.3</v>
      </c>
      <c r="H778">
        <v>46</v>
      </c>
      <c r="I778">
        <v>50.3</v>
      </c>
      <c r="J778">
        <v>53.6</v>
      </c>
      <c r="K778">
        <v>52.5</v>
      </c>
      <c r="L778">
        <v>52.6</v>
      </c>
      <c r="M778">
        <v>1310.329956054688</v>
      </c>
      <c r="O778">
        <v>4.5585998686771077E-3</v>
      </c>
      <c r="P778">
        <v>2.3738163497154609E-2</v>
      </c>
      <c r="Q778">
        <v>1.8359463829133341E-2</v>
      </c>
    </row>
    <row r="779" spans="1:20" x14ac:dyDescent="0.2">
      <c r="A779" s="96">
        <v>41061</v>
      </c>
      <c r="B779">
        <v>47.2</v>
      </c>
      <c r="C779">
        <v>50</v>
      </c>
      <c r="D779">
        <v>41.2</v>
      </c>
      <c r="E779">
        <v>35.700000000000003</v>
      </c>
      <c r="F779">
        <v>52.7</v>
      </c>
      <c r="G779">
        <v>47.7</v>
      </c>
      <c r="H779">
        <v>44</v>
      </c>
      <c r="I779">
        <v>50.2</v>
      </c>
      <c r="J779">
        <v>54.8</v>
      </c>
      <c r="K779">
        <v>47.7</v>
      </c>
      <c r="L779">
        <v>49.7</v>
      </c>
      <c r="M779">
        <v>1362.160034179688</v>
      </c>
      <c r="O779">
        <v>4.5585998686771077E-3</v>
      </c>
      <c r="P779">
        <v>2.3738163497154609E-2</v>
      </c>
      <c r="Q779">
        <v>1.8359463829133341E-2</v>
      </c>
    </row>
    <row r="780" spans="1:20" x14ac:dyDescent="0.2">
      <c r="A780" s="96">
        <v>41091</v>
      </c>
      <c r="B780">
        <v>48.3</v>
      </c>
      <c r="C780">
        <v>51.3</v>
      </c>
      <c r="D780">
        <v>42.1</v>
      </c>
      <c r="E780">
        <v>39.4</v>
      </c>
      <c r="F780">
        <v>50.8</v>
      </c>
      <c r="G780">
        <v>48.2</v>
      </c>
      <c r="H780">
        <v>49</v>
      </c>
      <c r="I780">
        <v>49.2</v>
      </c>
      <c r="J780">
        <v>52.5</v>
      </c>
      <c r="K780">
        <v>47.9</v>
      </c>
      <c r="L780">
        <v>50</v>
      </c>
      <c r="M780">
        <v>1379.319946289062</v>
      </c>
      <c r="N780">
        <v>16282.151</v>
      </c>
      <c r="O780">
        <v>1.748829776015621E-3</v>
      </c>
      <c r="P780">
        <v>2.5926229770563171E-2</v>
      </c>
      <c r="Q780">
        <v>7.0136909414519888E-3</v>
      </c>
      <c r="R780">
        <v>1.748829776015621E-3</v>
      </c>
      <c r="S780">
        <v>7.0136909414519888E-3</v>
      </c>
      <c r="T780">
        <v>2.5926229770563171E-2</v>
      </c>
    </row>
    <row r="781" spans="1:20" x14ac:dyDescent="0.2">
      <c r="A781" s="96">
        <v>41122</v>
      </c>
      <c r="B781">
        <v>48.5</v>
      </c>
      <c r="C781">
        <v>49</v>
      </c>
      <c r="D781">
        <v>41.9</v>
      </c>
      <c r="E781">
        <v>54.4</v>
      </c>
      <c r="F781">
        <v>49.8</v>
      </c>
      <c r="G781">
        <v>48.3</v>
      </c>
      <c r="H781">
        <v>53</v>
      </c>
      <c r="I781">
        <v>48.7</v>
      </c>
      <c r="J781">
        <v>51.2</v>
      </c>
      <c r="K781">
        <v>46.3</v>
      </c>
      <c r="L781">
        <v>50.2</v>
      </c>
      <c r="M781">
        <v>1406.579956054688</v>
      </c>
      <c r="O781">
        <v>1.748829776015621E-3</v>
      </c>
      <c r="P781">
        <v>2.5926229770563171E-2</v>
      </c>
      <c r="Q781">
        <v>7.0136909414519888E-3</v>
      </c>
    </row>
    <row r="782" spans="1:20" x14ac:dyDescent="0.2">
      <c r="A782" s="96">
        <v>41153</v>
      </c>
      <c r="B782">
        <v>53.5</v>
      </c>
      <c r="C782">
        <v>50.8</v>
      </c>
      <c r="D782">
        <v>46.4</v>
      </c>
      <c r="E782">
        <v>60</v>
      </c>
      <c r="F782">
        <v>51.8</v>
      </c>
      <c r="G782">
        <v>49.1</v>
      </c>
      <c r="H782">
        <v>50.5</v>
      </c>
      <c r="I782">
        <v>50.4</v>
      </c>
      <c r="J782">
        <v>53</v>
      </c>
      <c r="K782">
        <v>49.5</v>
      </c>
      <c r="L782">
        <v>51.8</v>
      </c>
      <c r="M782">
        <v>1440.670043945312</v>
      </c>
      <c r="O782">
        <v>1.748829776015621E-3</v>
      </c>
      <c r="P782">
        <v>2.5926229770563171E-2</v>
      </c>
      <c r="Q782">
        <v>7.0136909414519888E-3</v>
      </c>
    </row>
    <row r="783" spans="1:20" x14ac:dyDescent="0.2">
      <c r="A783" s="96">
        <v>41183</v>
      </c>
      <c r="B783">
        <v>51</v>
      </c>
      <c r="C783">
        <v>48.3</v>
      </c>
      <c r="D783">
        <v>42.4</v>
      </c>
      <c r="E783">
        <v>55.5</v>
      </c>
      <c r="F783">
        <v>49.8</v>
      </c>
      <c r="G783">
        <v>47.4</v>
      </c>
      <c r="H783">
        <v>50</v>
      </c>
      <c r="I783">
        <v>48.9</v>
      </c>
      <c r="J783">
        <v>52.7</v>
      </c>
      <c r="K783">
        <v>50.5</v>
      </c>
      <c r="L783">
        <v>50.7</v>
      </c>
      <c r="M783">
        <v>1412.160034179688</v>
      </c>
      <c r="N783">
        <v>16300.035</v>
      </c>
      <c r="O783">
        <v>1.0983806746418219E-3</v>
      </c>
      <c r="P783">
        <v>1.56606434588916E-2</v>
      </c>
      <c r="Q783">
        <v>4.4007666411833854E-3</v>
      </c>
      <c r="R783">
        <v>1.0983806746418219E-3</v>
      </c>
      <c r="S783">
        <v>4.4007666411833854E-3</v>
      </c>
      <c r="T783">
        <v>1.56606434588916E-2</v>
      </c>
    </row>
    <row r="784" spans="1:20" x14ac:dyDescent="0.2">
      <c r="A784" s="96">
        <v>41214</v>
      </c>
      <c r="B784">
        <v>49.6</v>
      </c>
      <c r="C784">
        <v>48.8</v>
      </c>
      <c r="D784">
        <v>42.1</v>
      </c>
      <c r="E784">
        <v>52.1</v>
      </c>
      <c r="F784">
        <v>50.2</v>
      </c>
      <c r="G784">
        <v>42.6</v>
      </c>
      <c r="H784">
        <v>45</v>
      </c>
      <c r="I784">
        <v>49.1</v>
      </c>
      <c r="J784">
        <v>48.6</v>
      </c>
      <c r="K784">
        <v>49.4</v>
      </c>
      <c r="L784">
        <v>48.9</v>
      </c>
      <c r="M784">
        <v>1416.180053710938</v>
      </c>
      <c r="O784">
        <v>1.0983806746418219E-3</v>
      </c>
      <c r="P784">
        <v>1.56606434588916E-2</v>
      </c>
      <c r="Q784">
        <v>4.4007666411833854E-3</v>
      </c>
    </row>
    <row r="785" spans="1:20" x14ac:dyDescent="0.2">
      <c r="A785" s="96">
        <v>41244</v>
      </c>
      <c r="B785">
        <v>48.9</v>
      </c>
      <c r="C785">
        <v>51.2</v>
      </c>
      <c r="D785">
        <v>47.3</v>
      </c>
      <c r="E785">
        <v>54</v>
      </c>
      <c r="F785">
        <v>51</v>
      </c>
      <c r="G785">
        <v>47.4</v>
      </c>
      <c r="H785">
        <v>43</v>
      </c>
      <c r="I785">
        <v>52.2</v>
      </c>
      <c r="J785">
        <v>52.6</v>
      </c>
      <c r="K785">
        <v>52.8</v>
      </c>
      <c r="L785">
        <v>49.8</v>
      </c>
      <c r="M785">
        <v>1426.18994140625</v>
      </c>
      <c r="O785">
        <v>1.0983806746418219E-3</v>
      </c>
      <c r="P785">
        <v>1.56606434588916E-2</v>
      </c>
      <c r="Q785">
        <v>4.4007666411833854E-3</v>
      </c>
    </row>
    <row r="786" spans="1:20" x14ac:dyDescent="0.2">
      <c r="A786" s="96">
        <v>41275</v>
      </c>
      <c r="B786">
        <v>52.4</v>
      </c>
      <c r="C786">
        <v>49.4</v>
      </c>
      <c r="D786">
        <v>45.2</v>
      </c>
      <c r="E786">
        <v>56.9</v>
      </c>
      <c r="F786">
        <v>53</v>
      </c>
      <c r="G786">
        <v>49.9</v>
      </c>
      <c r="H786">
        <v>51</v>
      </c>
      <c r="I786">
        <v>51.9</v>
      </c>
      <c r="J786">
        <v>52.6</v>
      </c>
      <c r="K786">
        <v>49.1</v>
      </c>
      <c r="L786">
        <v>52</v>
      </c>
      <c r="M786">
        <v>1498.109985351562</v>
      </c>
      <c r="N786">
        <v>16441.485000000001</v>
      </c>
      <c r="O786">
        <v>8.6778954769115967E-3</v>
      </c>
      <c r="P786">
        <v>1.6163010952802859E-2</v>
      </c>
      <c r="Q786">
        <v>3.5166036783941028E-2</v>
      </c>
      <c r="R786">
        <v>8.6778954769115967E-3</v>
      </c>
      <c r="S786">
        <v>3.5166036783941028E-2</v>
      </c>
      <c r="T786">
        <v>1.6163010952802859E-2</v>
      </c>
    </row>
    <row r="787" spans="1:20" x14ac:dyDescent="0.2">
      <c r="A787" s="96">
        <v>41306</v>
      </c>
      <c r="B787">
        <v>56.9</v>
      </c>
      <c r="C787">
        <v>53.8</v>
      </c>
      <c r="D787">
        <v>53.1</v>
      </c>
      <c r="E787">
        <v>62.2</v>
      </c>
      <c r="F787">
        <v>56.9</v>
      </c>
      <c r="G787">
        <v>45.7</v>
      </c>
      <c r="H787">
        <v>51.5</v>
      </c>
      <c r="I787">
        <v>50.5</v>
      </c>
      <c r="J787">
        <v>52.2</v>
      </c>
      <c r="K787">
        <v>52.5</v>
      </c>
      <c r="L787">
        <v>53.6</v>
      </c>
      <c r="M787">
        <v>1514.680053710938</v>
      </c>
      <c r="O787">
        <v>8.6778954769115967E-3</v>
      </c>
      <c r="P787">
        <v>1.6163010952802859E-2</v>
      </c>
      <c r="Q787">
        <v>3.5166036783941028E-2</v>
      </c>
    </row>
    <row r="788" spans="1:20" x14ac:dyDescent="0.2">
      <c r="A788" s="96">
        <v>41334</v>
      </c>
      <c r="B788">
        <v>52.6</v>
      </c>
      <c r="C788">
        <v>54.5</v>
      </c>
      <c r="D788">
        <v>49.7</v>
      </c>
      <c r="E788">
        <v>53.7</v>
      </c>
      <c r="F788">
        <v>54.4</v>
      </c>
      <c r="G788">
        <v>47.6</v>
      </c>
      <c r="H788">
        <v>49.5</v>
      </c>
      <c r="I788">
        <v>50.1</v>
      </c>
      <c r="J788">
        <v>52.9</v>
      </c>
      <c r="K788">
        <v>55.6</v>
      </c>
      <c r="L788">
        <v>52</v>
      </c>
      <c r="M788">
        <v>1569.18994140625</v>
      </c>
      <c r="O788">
        <v>8.6778954769115967E-3</v>
      </c>
      <c r="P788">
        <v>1.6163010952802859E-2</v>
      </c>
      <c r="Q788">
        <v>3.5166036783941028E-2</v>
      </c>
    </row>
    <row r="789" spans="1:20" x14ac:dyDescent="0.2">
      <c r="A789" s="96">
        <v>41365</v>
      </c>
      <c r="B789">
        <v>51</v>
      </c>
      <c r="C789">
        <v>53.8</v>
      </c>
      <c r="D789">
        <v>51.4</v>
      </c>
      <c r="E789">
        <v>48.5</v>
      </c>
      <c r="F789">
        <v>51.2</v>
      </c>
      <c r="G789">
        <v>45.1</v>
      </c>
      <c r="H789">
        <v>46.5</v>
      </c>
      <c r="I789">
        <v>50.5</v>
      </c>
      <c r="J789">
        <v>50.2</v>
      </c>
      <c r="K789">
        <v>52.8</v>
      </c>
      <c r="L789">
        <v>49.7</v>
      </c>
      <c r="M789">
        <v>1597.569946289062</v>
      </c>
      <c r="N789">
        <v>16464.401999999998</v>
      </c>
      <c r="O789">
        <v>1.393852197657185E-3</v>
      </c>
      <c r="P789">
        <v>1.2961704903847749E-2</v>
      </c>
      <c r="Q789">
        <v>5.5870765701340197E-3</v>
      </c>
      <c r="R789">
        <v>1.393852197657185E-3</v>
      </c>
      <c r="S789">
        <v>5.5870765701340197E-3</v>
      </c>
      <c r="T789">
        <v>1.2961704903847749E-2</v>
      </c>
    </row>
    <row r="790" spans="1:20" x14ac:dyDescent="0.2">
      <c r="A790" s="96">
        <v>41395</v>
      </c>
      <c r="B790">
        <v>51.9</v>
      </c>
      <c r="C790">
        <v>53.3</v>
      </c>
      <c r="D790">
        <v>48.1</v>
      </c>
      <c r="E790">
        <v>49.9</v>
      </c>
      <c r="F790">
        <v>53</v>
      </c>
      <c r="G790">
        <v>46.3</v>
      </c>
      <c r="H790">
        <v>49</v>
      </c>
      <c r="I790">
        <v>49.9</v>
      </c>
      <c r="J790">
        <v>49.7</v>
      </c>
      <c r="K790">
        <v>50.7</v>
      </c>
      <c r="L790">
        <v>50.5</v>
      </c>
      <c r="M790">
        <v>1630.739990234375</v>
      </c>
      <c r="O790">
        <v>1.393852197657185E-3</v>
      </c>
      <c r="P790">
        <v>1.2961704903847749E-2</v>
      </c>
      <c r="Q790">
        <v>5.5870765701340197E-3</v>
      </c>
    </row>
    <row r="791" spans="1:20" x14ac:dyDescent="0.2">
      <c r="A791" s="96">
        <v>41426</v>
      </c>
      <c r="B791">
        <v>52.5</v>
      </c>
      <c r="C791">
        <v>55.9</v>
      </c>
      <c r="D791">
        <v>45.1</v>
      </c>
      <c r="E791">
        <v>50.7</v>
      </c>
      <c r="F791">
        <v>54.7</v>
      </c>
      <c r="G791">
        <v>45.9</v>
      </c>
      <c r="H791">
        <v>50.5</v>
      </c>
      <c r="I791">
        <v>51.3</v>
      </c>
      <c r="J791">
        <v>49.3</v>
      </c>
      <c r="K791">
        <v>52.9</v>
      </c>
      <c r="L791">
        <v>51.5</v>
      </c>
      <c r="M791">
        <v>1606.280029296875</v>
      </c>
      <c r="O791">
        <v>1.393852197657185E-3</v>
      </c>
      <c r="P791">
        <v>1.2961704903847749E-2</v>
      </c>
      <c r="Q791">
        <v>5.5870765701340197E-3</v>
      </c>
    </row>
    <row r="792" spans="1:20" x14ac:dyDescent="0.2">
      <c r="A792" s="96">
        <v>41456</v>
      </c>
      <c r="B792">
        <v>54.8</v>
      </c>
      <c r="C792">
        <v>57.2</v>
      </c>
      <c r="D792">
        <v>45.4</v>
      </c>
      <c r="E792">
        <v>48.4</v>
      </c>
      <c r="F792">
        <v>60.2</v>
      </c>
      <c r="G792">
        <v>46.6</v>
      </c>
      <c r="H792">
        <v>47</v>
      </c>
      <c r="I792">
        <v>52.3</v>
      </c>
      <c r="J792">
        <v>52.8</v>
      </c>
      <c r="K792">
        <v>54.3</v>
      </c>
      <c r="L792">
        <v>53.5</v>
      </c>
      <c r="M792">
        <v>1685.72998046875</v>
      </c>
      <c r="N792">
        <v>16594.742999999999</v>
      </c>
      <c r="O792">
        <v>7.9165341079500094E-3</v>
      </c>
      <c r="P792">
        <v>1.919844620038217E-2</v>
      </c>
      <c r="Q792">
        <v>3.2044153997870417E-2</v>
      </c>
      <c r="R792">
        <v>7.9165341079500094E-3</v>
      </c>
      <c r="S792">
        <v>3.2044153997870417E-2</v>
      </c>
      <c r="T792">
        <v>1.919844620038217E-2</v>
      </c>
    </row>
    <row r="793" spans="1:20" x14ac:dyDescent="0.2">
      <c r="A793" s="96">
        <v>41487</v>
      </c>
      <c r="B793">
        <v>62.7</v>
      </c>
      <c r="C793">
        <v>57.6</v>
      </c>
      <c r="D793">
        <v>46.4</v>
      </c>
      <c r="E793">
        <v>52.8</v>
      </c>
      <c r="F793">
        <v>61.7</v>
      </c>
      <c r="G793">
        <v>42.4</v>
      </c>
      <c r="H793">
        <v>47.5</v>
      </c>
      <c r="I793">
        <v>52</v>
      </c>
      <c r="J793">
        <v>54.2</v>
      </c>
      <c r="K793">
        <v>55.3</v>
      </c>
      <c r="L793">
        <v>55.9</v>
      </c>
      <c r="M793">
        <v>1632.969970703125</v>
      </c>
      <c r="O793">
        <v>7.9165341079500094E-3</v>
      </c>
      <c r="P793">
        <v>1.919844620038217E-2</v>
      </c>
      <c r="Q793">
        <v>3.2044153997870417E-2</v>
      </c>
    </row>
    <row r="794" spans="1:20" x14ac:dyDescent="0.2">
      <c r="A794" s="96">
        <v>41518</v>
      </c>
      <c r="B794">
        <v>60.2</v>
      </c>
      <c r="C794">
        <v>53.2</v>
      </c>
      <c r="D794">
        <v>50.1</v>
      </c>
      <c r="E794">
        <v>57.4</v>
      </c>
      <c r="F794">
        <v>57.9</v>
      </c>
      <c r="G794">
        <v>44</v>
      </c>
      <c r="H794">
        <v>50</v>
      </c>
      <c r="I794">
        <v>52.7</v>
      </c>
      <c r="J794">
        <v>53.1</v>
      </c>
      <c r="K794">
        <v>51.9</v>
      </c>
      <c r="L794">
        <v>54.8</v>
      </c>
      <c r="M794">
        <v>1681.550048828125</v>
      </c>
      <c r="O794">
        <v>7.9165341079500094E-3</v>
      </c>
      <c r="P794">
        <v>1.919844620038217E-2</v>
      </c>
      <c r="Q794">
        <v>3.2044153997870417E-2</v>
      </c>
    </row>
    <row r="795" spans="1:20" x14ac:dyDescent="0.2">
      <c r="A795" s="96">
        <v>41548</v>
      </c>
      <c r="B795">
        <v>57.9</v>
      </c>
      <c r="C795">
        <v>54</v>
      </c>
      <c r="D795">
        <v>51.2</v>
      </c>
      <c r="E795">
        <v>55</v>
      </c>
      <c r="F795">
        <v>58.5</v>
      </c>
      <c r="G795">
        <v>46.7</v>
      </c>
      <c r="H795">
        <v>52.5</v>
      </c>
      <c r="I795">
        <v>53.6</v>
      </c>
      <c r="J795">
        <v>53.6</v>
      </c>
      <c r="K795">
        <v>56.3</v>
      </c>
      <c r="L795">
        <v>55.3</v>
      </c>
      <c r="M795">
        <v>1756.5400390625</v>
      </c>
      <c r="N795">
        <v>16712.759999999998</v>
      </c>
      <c r="O795">
        <v>7.1117100156356649E-3</v>
      </c>
      <c r="P795">
        <v>2.532049777807217E-2</v>
      </c>
      <c r="Q795">
        <v>2.875173987590807E-2</v>
      </c>
      <c r="R795">
        <v>7.1117100156356649E-3</v>
      </c>
      <c r="S795">
        <v>2.875173987590807E-2</v>
      </c>
      <c r="T795">
        <v>2.532049777807217E-2</v>
      </c>
    </row>
    <row r="796" spans="1:20" x14ac:dyDescent="0.2">
      <c r="A796" s="96">
        <v>41579</v>
      </c>
      <c r="B796">
        <v>60.6</v>
      </c>
      <c r="C796">
        <v>54.5</v>
      </c>
      <c r="D796">
        <v>54.1</v>
      </c>
      <c r="E796">
        <v>51.7</v>
      </c>
      <c r="F796">
        <v>60.2</v>
      </c>
      <c r="G796">
        <v>46.4</v>
      </c>
      <c r="H796">
        <v>50.5</v>
      </c>
      <c r="I796">
        <v>52.4</v>
      </c>
      <c r="J796">
        <v>55.5</v>
      </c>
      <c r="K796">
        <v>58.4</v>
      </c>
      <c r="L796">
        <v>56.3</v>
      </c>
      <c r="M796">
        <v>1805.81005859375</v>
      </c>
      <c r="O796">
        <v>7.1117100156356649E-3</v>
      </c>
      <c r="P796">
        <v>2.532049777807217E-2</v>
      </c>
      <c r="Q796">
        <v>2.875173987590807E-2</v>
      </c>
    </row>
    <row r="797" spans="1:20" x14ac:dyDescent="0.2">
      <c r="A797" s="96">
        <v>41609</v>
      </c>
      <c r="B797">
        <v>65</v>
      </c>
      <c r="C797">
        <v>56</v>
      </c>
      <c r="D797">
        <v>51</v>
      </c>
      <c r="E797">
        <v>51.7</v>
      </c>
      <c r="F797">
        <v>60.1</v>
      </c>
      <c r="G797">
        <v>46.4</v>
      </c>
      <c r="H797">
        <v>47</v>
      </c>
      <c r="I797">
        <v>53</v>
      </c>
      <c r="J797">
        <v>52.9</v>
      </c>
      <c r="K797">
        <v>55.2</v>
      </c>
      <c r="L797">
        <v>55.9</v>
      </c>
      <c r="M797">
        <v>1848.359985351562</v>
      </c>
      <c r="O797">
        <v>7.1117100156356649E-3</v>
      </c>
      <c r="P797">
        <v>2.532049777807217E-2</v>
      </c>
      <c r="Q797">
        <v>2.875173987590807E-2</v>
      </c>
    </row>
    <row r="798" spans="1:20" x14ac:dyDescent="0.2">
      <c r="A798" s="96">
        <v>41640</v>
      </c>
      <c r="B798">
        <v>53.3</v>
      </c>
      <c r="C798">
        <v>52.6</v>
      </c>
      <c r="D798">
        <v>46.6</v>
      </c>
      <c r="E798">
        <v>60.3</v>
      </c>
      <c r="F798">
        <v>54.5</v>
      </c>
      <c r="G798">
        <v>43.3</v>
      </c>
      <c r="H798">
        <v>44</v>
      </c>
      <c r="I798">
        <v>53.8</v>
      </c>
      <c r="J798">
        <v>52.9</v>
      </c>
      <c r="K798">
        <v>55.3</v>
      </c>
      <c r="L798">
        <v>51.7</v>
      </c>
      <c r="M798">
        <v>1782.589965820312</v>
      </c>
      <c r="N798">
        <v>16654.246999999999</v>
      </c>
      <c r="O798">
        <v>-3.5010973651269459E-3</v>
      </c>
      <c r="P798">
        <v>1.294055859309538E-2</v>
      </c>
      <c r="Q798">
        <v>-1.393101487505966E-2</v>
      </c>
      <c r="R798">
        <v>-3.5010973651269459E-3</v>
      </c>
      <c r="S798">
        <v>-1.393101487505966E-2</v>
      </c>
      <c r="T798">
        <v>1.294055859309538E-2</v>
      </c>
    </row>
    <row r="799" spans="1:20" x14ac:dyDescent="0.2">
      <c r="A799" s="96">
        <v>41671</v>
      </c>
      <c r="B799">
        <v>57</v>
      </c>
      <c r="C799">
        <v>53.1</v>
      </c>
      <c r="D799">
        <v>50.5</v>
      </c>
      <c r="E799">
        <v>59.8</v>
      </c>
      <c r="F799">
        <v>52.3</v>
      </c>
      <c r="G799">
        <v>47</v>
      </c>
      <c r="H799">
        <v>52.5</v>
      </c>
      <c r="I799">
        <v>57.1</v>
      </c>
      <c r="J799">
        <v>54.1</v>
      </c>
      <c r="K799">
        <v>52.7</v>
      </c>
      <c r="L799">
        <v>54.6</v>
      </c>
      <c r="M799">
        <v>1859.449951171875</v>
      </c>
      <c r="O799">
        <v>-3.5010973651269459E-3</v>
      </c>
      <c r="P799">
        <v>1.294055859309538E-2</v>
      </c>
      <c r="Q799">
        <v>-1.393101487505966E-2</v>
      </c>
    </row>
    <row r="800" spans="1:20" x14ac:dyDescent="0.2">
      <c r="A800" s="96">
        <v>41699</v>
      </c>
      <c r="B800">
        <v>57</v>
      </c>
      <c r="C800">
        <v>55.2</v>
      </c>
      <c r="D800">
        <v>57</v>
      </c>
      <c r="E800">
        <v>59</v>
      </c>
      <c r="F800">
        <v>57.5</v>
      </c>
      <c r="G800">
        <v>42.3</v>
      </c>
      <c r="H800">
        <v>52.5</v>
      </c>
      <c r="I800">
        <v>54.9</v>
      </c>
      <c r="J800">
        <v>53.7</v>
      </c>
      <c r="K800">
        <v>55.1</v>
      </c>
      <c r="L800">
        <v>55.3</v>
      </c>
      <c r="M800">
        <v>1872.339965820312</v>
      </c>
      <c r="O800">
        <v>-3.5010973651269459E-3</v>
      </c>
      <c r="P800">
        <v>1.294055859309538E-2</v>
      </c>
      <c r="Q800">
        <v>-1.393101487505966E-2</v>
      </c>
    </row>
    <row r="801" spans="1:20" x14ac:dyDescent="0.2">
      <c r="A801" s="96">
        <v>41730</v>
      </c>
      <c r="B801">
        <v>56.4</v>
      </c>
      <c r="C801">
        <v>58.4</v>
      </c>
      <c r="D801">
        <v>54</v>
      </c>
      <c r="E801">
        <v>55.9</v>
      </c>
      <c r="F801">
        <v>56.5</v>
      </c>
      <c r="G801">
        <v>42.8</v>
      </c>
      <c r="H801">
        <v>53</v>
      </c>
      <c r="I801">
        <v>56.1</v>
      </c>
      <c r="J801">
        <v>56.8</v>
      </c>
      <c r="K801">
        <v>57.5</v>
      </c>
      <c r="L801">
        <v>55.7</v>
      </c>
      <c r="M801">
        <v>1883.949951171875</v>
      </c>
      <c r="N801">
        <v>16868.109</v>
      </c>
      <c r="O801">
        <v>1.2841289071790579E-2</v>
      </c>
      <c r="P801">
        <v>2.45199916765882E-2</v>
      </c>
      <c r="Q801">
        <v>5.2363045756652182E-2</v>
      </c>
      <c r="R801">
        <v>1.2841289071790579E-2</v>
      </c>
      <c r="S801">
        <v>5.2363045756652182E-2</v>
      </c>
      <c r="T801">
        <v>2.45199916765882E-2</v>
      </c>
    </row>
    <row r="802" spans="1:20" x14ac:dyDescent="0.2">
      <c r="A802" s="96">
        <v>41760</v>
      </c>
      <c r="B802">
        <v>57.9</v>
      </c>
      <c r="C802">
        <v>53.3</v>
      </c>
      <c r="D802">
        <v>51.5</v>
      </c>
      <c r="E802">
        <v>58.7</v>
      </c>
      <c r="F802">
        <v>61.1</v>
      </c>
      <c r="G802">
        <v>46.3</v>
      </c>
      <c r="H802">
        <v>53</v>
      </c>
      <c r="I802">
        <v>52.7</v>
      </c>
      <c r="J802">
        <v>54.7</v>
      </c>
      <c r="K802">
        <v>57.3</v>
      </c>
      <c r="L802">
        <v>55.8</v>
      </c>
      <c r="M802">
        <v>1923.569946289062</v>
      </c>
      <c r="O802">
        <v>1.2841289071790579E-2</v>
      </c>
      <c r="P802">
        <v>2.45199916765882E-2</v>
      </c>
      <c r="Q802">
        <v>5.2363045756652182E-2</v>
      </c>
    </row>
    <row r="803" spans="1:20" x14ac:dyDescent="0.2">
      <c r="A803" s="96">
        <v>41791</v>
      </c>
      <c r="B803">
        <v>56.4</v>
      </c>
      <c r="C803">
        <v>56.3</v>
      </c>
      <c r="D803">
        <v>46</v>
      </c>
      <c r="E803">
        <v>57</v>
      </c>
      <c r="F803">
        <v>59</v>
      </c>
      <c r="G803">
        <v>47.8</v>
      </c>
      <c r="H803">
        <v>53</v>
      </c>
      <c r="I803">
        <v>53</v>
      </c>
      <c r="J803">
        <v>52.9</v>
      </c>
      <c r="K803">
        <v>54.5</v>
      </c>
      <c r="L803">
        <v>54.9</v>
      </c>
      <c r="M803">
        <v>1960.22998046875</v>
      </c>
      <c r="O803">
        <v>1.2841289071790579E-2</v>
      </c>
      <c r="P803">
        <v>2.45199916765882E-2</v>
      </c>
      <c r="Q803">
        <v>5.2363045756652182E-2</v>
      </c>
    </row>
    <row r="804" spans="1:20" x14ac:dyDescent="0.2">
      <c r="A804" s="96">
        <v>41821</v>
      </c>
      <c r="B804">
        <v>57.4</v>
      </c>
      <c r="C804">
        <v>51.3</v>
      </c>
      <c r="D804">
        <v>49.5</v>
      </c>
      <c r="E804">
        <v>60.1</v>
      </c>
      <c r="F804">
        <v>59.8</v>
      </c>
      <c r="G804">
        <v>43</v>
      </c>
      <c r="H804">
        <v>48.5</v>
      </c>
      <c r="I804">
        <v>54.2</v>
      </c>
      <c r="J804">
        <v>55.5</v>
      </c>
      <c r="K804">
        <v>52.3</v>
      </c>
      <c r="L804">
        <v>55.3</v>
      </c>
      <c r="M804">
        <v>1930.670043945312</v>
      </c>
      <c r="N804">
        <v>17064.616000000002</v>
      </c>
      <c r="O804">
        <v>1.1649616444854689E-2</v>
      </c>
      <c r="P804">
        <v>2.831456925846958E-2</v>
      </c>
      <c r="Q804">
        <v>4.7419089621299371E-2</v>
      </c>
      <c r="R804">
        <v>1.1649616444854689E-2</v>
      </c>
      <c r="S804">
        <v>4.7419089621299371E-2</v>
      </c>
      <c r="T804">
        <v>2.831456925846958E-2</v>
      </c>
    </row>
    <row r="805" spans="1:20" x14ac:dyDescent="0.2">
      <c r="A805" s="96">
        <v>41852</v>
      </c>
      <c r="B805">
        <v>65.099999999999994</v>
      </c>
      <c r="C805">
        <v>56.5</v>
      </c>
      <c r="D805">
        <v>53.6</v>
      </c>
      <c r="E805">
        <v>56.9</v>
      </c>
      <c r="F805">
        <v>62.2</v>
      </c>
      <c r="G805">
        <v>50</v>
      </c>
      <c r="H805">
        <v>52</v>
      </c>
      <c r="I805">
        <v>54</v>
      </c>
      <c r="J805">
        <v>57.6</v>
      </c>
      <c r="K805">
        <v>56.3</v>
      </c>
      <c r="L805">
        <v>58.2</v>
      </c>
      <c r="M805">
        <v>2003.369995117188</v>
      </c>
      <c r="O805">
        <v>1.1649616444854689E-2</v>
      </c>
      <c r="P805">
        <v>2.831456925846958E-2</v>
      </c>
      <c r="Q805">
        <v>4.7419089621299371E-2</v>
      </c>
    </row>
    <row r="806" spans="1:20" x14ac:dyDescent="0.2">
      <c r="A806" s="96">
        <v>41883</v>
      </c>
      <c r="B806">
        <v>58</v>
      </c>
      <c r="C806">
        <v>53.4</v>
      </c>
      <c r="D806">
        <v>46.8</v>
      </c>
      <c r="E806">
        <v>58.7</v>
      </c>
      <c r="F806">
        <v>61.2</v>
      </c>
      <c r="G806">
        <v>44.3</v>
      </c>
      <c r="H806">
        <v>51.5</v>
      </c>
      <c r="I806">
        <v>52.2</v>
      </c>
      <c r="J806">
        <v>54.4</v>
      </c>
      <c r="K806">
        <v>53.5</v>
      </c>
      <c r="L806">
        <v>55.5</v>
      </c>
      <c r="M806">
        <v>1972.2900390625</v>
      </c>
      <c r="O806">
        <v>1.1649616444854689E-2</v>
      </c>
      <c r="P806">
        <v>2.831456925846958E-2</v>
      </c>
      <c r="Q806">
        <v>4.7419089621299371E-2</v>
      </c>
    </row>
    <row r="807" spans="1:20" x14ac:dyDescent="0.2">
      <c r="A807" s="96">
        <v>41913</v>
      </c>
      <c r="B807">
        <v>60.7</v>
      </c>
      <c r="C807">
        <v>53.8</v>
      </c>
      <c r="D807">
        <v>52.5</v>
      </c>
      <c r="E807">
        <v>52.7</v>
      </c>
      <c r="F807">
        <v>61.4</v>
      </c>
      <c r="G807">
        <v>47.1</v>
      </c>
      <c r="H807">
        <v>52.5</v>
      </c>
      <c r="I807">
        <v>54.5</v>
      </c>
      <c r="J807">
        <v>54.2</v>
      </c>
      <c r="K807">
        <v>52</v>
      </c>
      <c r="L807">
        <v>56.8</v>
      </c>
      <c r="M807">
        <v>2018.050048828125</v>
      </c>
      <c r="N807">
        <v>17141.235000000001</v>
      </c>
      <c r="O807">
        <v>4.4899340248851054E-3</v>
      </c>
      <c r="P807">
        <v>2.5637596662669859E-2</v>
      </c>
      <c r="Q807">
        <v>1.808105561066875E-2</v>
      </c>
      <c r="R807">
        <v>4.4899340248851054E-3</v>
      </c>
      <c r="S807">
        <v>1.808105561066875E-2</v>
      </c>
      <c r="T807">
        <v>2.5637596662669859E-2</v>
      </c>
    </row>
    <row r="808" spans="1:20" x14ac:dyDescent="0.2">
      <c r="A808" s="96">
        <v>41944</v>
      </c>
      <c r="B808">
        <v>62.6</v>
      </c>
      <c r="C808">
        <v>57.1</v>
      </c>
      <c r="D808">
        <v>53.7</v>
      </c>
      <c r="E808">
        <v>44.4</v>
      </c>
      <c r="F808">
        <v>61.5</v>
      </c>
      <c r="G808">
        <v>50.9</v>
      </c>
      <c r="H808">
        <v>51.5</v>
      </c>
      <c r="I808">
        <v>55.4</v>
      </c>
      <c r="J808">
        <v>54.5</v>
      </c>
      <c r="K808">
        <v>54.5</v>
      </c>
      <c r="L808">
        <v>57</v>
      </c>
      <c r="M808">
        <v>2067.56005859375</v>
      </c>
      <c r="O808">
        <v>4.4899340248851054E-3</v>
      </c>
      <c r="P808">
        <v>2.5637596662669859E-2</v>
      </c>
      <c r="Q808">
        <v>1.808105561066875E-2</v>
      </c>
    </row>
    <row r="809" spans="1:20" x14ac:dyDescent="0.2">
      <c r="A809" s="96">
        <v>41974</v>
      </c>
      <c r="B809">
        <v>57</v>
      </c>
      <c r="C809">
        <v>55.3</v>
      </c>
      <c r="D809">
        <v>52</v>
      </c>
      <c r="E809">
        <v>37.799999999999997</v>
      </c>
      <c r="F809">
        <v>57</v>
      </c>
      <c r="G809">
        <v>45.8</v>
      </c>
      <c r="H809">
        <v>45.5</v>
      </c>
      <c r="I809">
        <v>56.9</v>
      </c>
      <c r="J809">
        <v>57.1</v>
      </c>
      <c r="K809">
        <v>51.9</v>
      </c>
      <c r="L809">
        <v>54.7</v>
      </c>
      <c r="M809">
        <v>2058.89990234375</v>
      </c>
      <c r="O809">
        <v>4.4899340248851054E-3</v>
      </c>
      <c r="P809">
        <v>2.5637596662669859E-2</v>
      </c>
      <c r="Q809">
        <v>1.808105561066875E-2</v>
      </c>
    </row>
    <row r="810" spans="1:20" x14ac:dyDescent="0.2">
      <c r="A810" s="96">
        <v>42005</v>
      </c>
      <c r="B810">
        <v>54.5</v>
      </c>
      <c r="C810">
        <v>55.3</v>
      </c>
      <c r="D810">
        <v>45.8</v>
      </c>
      <c r="E810">
        <v>35.1</v>
      </c>
      <c r="F810">
        <v>57.2</v>
      </c>
      <c r="G810">
        <v>42.5</v>
      </c>
      <c r="H810">
        <v>51</v>
      </c>
      <c r="I810">
        <v>53.3</v>
      </c>
      <c r="J810">
        <v>54.6</v>
      </c>
      <c r="K810">
        <v>50.3</v>
      </c>
      <c r="L810">
        <v>53.9</v>
      </c>
      <c r="M810">
        <v>1994.989990234375</v>
      </c>
      <c r="N810">
        <v>17280.647000000001</v>
      </c>
      <c r="O810">
        <v>8.1331362646857273E-3</v>
      </c>
      <c r="P810">
        <v>3.7612027730824553E-2</v>
      </c>
      <c r="Q810">
        <v>3.2931588827004088E-2</v>
      </c>
      <c r="R810">
        <v>8.1331362646857273E-3</v>
      </c>
      <c r="S810">
        <v>3.2931588827004088E-2</v>
      </c>
      <c r="T810">
        <v>3.7612027730824553E-2</v>
      </c>
    </row>
    <row r="811" spans="1:20" x14ac:dyDescent="0.2">
      <c r="A811" s="96">
        <v>42036</v>
      </c>
      <c r="B811">
        <v>53.5</v>
      </c>
      <c r="C811">
        <v>53.1</v>
      </c>
      <c r="D811">
        <v>50.1</v>
      </c>
      <c r="E811">
        <v>35.200000000000003</v>
      </c>
      <c r="F811">
        <v>54</v>
      </c>
      <c r="G811">
        <v>47.1</v>
      </c>
      <c r="H811">
        <v>52.5</v>
      </c>
      <c r="I811">
        <v>54.4</v>
      </c>
      <c r="J811">
        <v>51.7</v>
      </c>
      <c r="K811">
        <v>48.9</v>
      </c>
      <c r="L811">
        <v>53</v>
      </c>
      <c r="M811">
        <v>2104.5</v>
      </c>
      <c r="O811">
        <v>8.1331362646857273E-3</v>
      </c>
      <c r="P811">
        <v>3.7612027730824553E-2</v>
      </c>
      <c r="Q811">
        <v>3.2931588827004088E-2</v>
      </c>
    </row>
    <row r="812" spans="1:20" x14ac:dyDescent="0.2">
      <c r="A812" s="96">
        <v>42064</v>
      </c>
      <c r="B812">
        <v>52.2</v>
      </c>
      <c r="C812">
        <v>51.4</v>
      </c>
      <c r="D812">
        <v>47.4</v>
      </c>
      <c r="E812">
        <v>40.1</v>
      </c>
      <c r="F812">
        <v>53.6</v>
      </c>
      <c r="G812">
        <v>46.5</v>
      </c>
      <c r="H812">
        <v>51.5</v>
      </c>
      <c r="I812">
        <v>51</v>
      </c>
      <c r="J812">
        <v>51</v>
      </c>
      <c r="K812">
        <v>47.3</v>
      </c>
      <c r="L812">
        <v>51.8</v>
      </c>
      <c r="M812">
        <v>2067.889892578125</v>
      </c>
      <c r="O812">
        <v>8.1331362646857273E-3</v>
      </c>
      <c r="P812">
        <v>3.7612027730824553E-2</v>
      </c>
      <c r="Q812">
        <v>3.2931588827004088E-2</v>
      </c>
    </row>
    <row r="813" spans="1:20" x14ac:dyDescent="0.2">
      <c r="A813" s="96">
        <v>42095</v>
      </c>
      <c r="B813">
        <v>52.9</v>
      </c>
      <c r="C813">
        <v>52.8</v>
      </c>
      <c r="D813">
        <v>48.2</v>
      </c>
      <c r="E813">
        <v>41.6</v>
      </c>
      <c r="F813">
        <v>55.3</v>
      </c>
      <c r="G813">
        <v>44.1</v>
      </c>
      <c r="H813">
        <v>49.5</v>
      </c>
      <c r="I813">
        <v>50.5</v>
      </c>
      <c r="J813">
        <v>49.7</v>
      </c>
      <c r="K813">
        <v>51</v>
      </c>
      <c r="L813">
        <v>51.6</v>
      </c>
      <c r="M813">
        <v>2085.510009765625</v>
      </c>
      <c r="N813">
        <v>17380.875</v>
      </c>
      <c r="O813">
        <v>5.800014316593537E-3</v>
      </c>
      <c r="P813">
        <v>3.0398546748778989E-2</v>
      </c>
      <c r="Q813">
        <v>2.3402679848250289E-2</v>
      </c>
      <c r="R813">
        <v>5.800014316593537E-3</v>
      </c>
      <c r="S813">
        <v>2.3402679848250289E-2</v>
      </c>
      <c r="T813">
        <v>3.0398546748778989E-2</v>
      </c>
    </row>
    <row r="814" spans="1:20" x14ac:dyDescent="0.2">
      <c r="A814" s="96">
        <v>42125</v>
      </c>
      <c r="B814">
        <v>53.9</v>
      </c>
      <c r="C814">
        <v>54.5</v>
      </c>
      <c r="D814">
        <v>52.9</v>
      </c>
      <c r="E814">
        <v>49</v>
      </c>
      <c r="F814">
        <v>55.2</v>
      </c>
      <c r="G814">
        <v>44.1</v>
      </c>
      <c r="H814">
        <v>51.5</v>
      </c>
      <c r="I814">
        <v>51.5</v>
      </c>
      <c r="J814">
        <v>52.6</v>
      </c>
      <c r="K814">
        <v>50.1</v>
      </c>
      <c r="L814">
        <v>52.9</v>
      </c>
      <c r="M814">
        <v>2107.389892578125</v>
      </c>
      <c r="O814">
        <v>5.800014316593537E-3</v>
      </c>
      <c r="P814">
        <v>3.0398546748778989E-2</v>
      </c>
      <c r="Q814">
        <v>2.3402679848250289E-2</v>
      </c>
    </row>
    <row r="815" spans="1:20" x14ac:dyDescent="0.2">
      <c r="A815" s="96">
        <v>42156</v>
      </c>
      <c r="B815">
        <v>52.8</v>
      </c>
      <c r="C815">
        <v>53.5</v>
      </c>
      <c r="D815">
        <v>45.2</v>
      </c>
      <c r="E815">
        <v>49.7</v>
      </c>
      <c r="F815">
        <v>52.5</v>
      </c>
      <c r="G815">
        <v>49.7</v>
      </c>
      <c r="H815">
        <v>53</v>
      </c>
      <c r="I815">
        <v>49.2</v>
      </c>
      <c r="J815">
        <v>54.2</v>
      </c>
      <c r="K815">
        <v>48.8</v>
      </c>
      <c r="L815">
        <v>52.3</v>
      </c>
      <c r="M815">
        <v>2063.110107421875</v>
      </c>
      <c r="O815">
        <v>5.800014316593537E-3</v>
      </c>
      <c r="P815">
        <v>3.0398546748778989E-2</v>
      </c>
      <c r="Q815">
        <v>2.3402679848250289E-2</v>
      </c>
    </row>
    <row r="816" spans="1:20" x14ac:dyDescent="0.2">
      <c r="A816" s="96">
        <v>42186</v>
      </c>
      <c r="B816">
        <v>52.8</v>
      </c>
      <c r="C816">
        <v>51.8</v>
      </c>
      <c r="D816">
        <v>43.6</v>
      </c>
      <c r="E816">
        <v>45.1</v>
      </c>
      <c r="F816">
        <v>54</v>
      </c>
      <c r="G816">
        <v>43.3</v>
      </c>
      <c r="H816">
        <v>49.5</v>
      </c>
      <c r="I816">
        <v>50.2</v>
      </c>
      <c r="J816">
        <v>52</v>
      </c>
      <c r="K816">
        <v>48.2</v>
      </c>
      <c r="L816">
        <v>51.9</v>
      </c>
      <c r="M816">
        <v>2103.840087890625</v>
      </c>
      <c r="N816">
        <v>17437.080000000002</v>
      </c>
      <c r="O816">
        <v>3.233726725495796E-3</v>
      </c>
      <c r="P816">
        <v>2.1826685112633061E-2</v>
      </c>
      <c r="Q816">
        <v>1.299778420271624E-2</v>
      </c>
      <c r="R816">
        <v>3.233726725495796E-3</v>
      </c>
      <c r="S816">
        <v>1.299778420271624E-2</v>
      </c>
      <c r="T816">
        <v>2.1826685112633061E-2</v>
      </c>
    </row>
    <row r="817" spans="1:20" x14ac:dyDescent="0.2">
      <c r="A817" s="96">
        <v>42217</v>
      </c>
      <c r="B817">
        <v>52.5</v>
      </c>
      <c r="C817">
        <v>52.2</v>
      </c>
      <c r="D817">
        <v>46.6</v>
      </c>
      <c r="E817">
        <v>38.799999999999997</v>
      </c>
      <c r="F817">
        <v>53.5</v>
      </c>
      <c r="G817">
        <v>53.5</v>
      </c>
      <c r="H817">
        <v>48.5</v>
      </c>
      <c r="I817">
        <v>50.3</v>
      </c>
      <c r="J817">
        <v>49</v>
      </c>
      <c r="K817">
        <v>47.2</v>
      </c>
      <c r="L817">
        <v>50.8</v>
      </c>
      <c r="M817">
        <v>1972.180053710938</v>
      </c>
      <c r="O817">
        <v>3.233726725495796E-3</v>
      </c>
      <c r="P817">
        <v>2.1826685112633061E-2</v>
      </c>
      <c r="Q817">
        <v>1.299778420271624E-2</v>
      </c>
    </row>
    <row r="818" spans="1:20" x14ac:dyDescent="0.2">
      <c r="A818" s="96">
        <v>42248</v>
      </c>
      <c r="B818">
        <v>49.9</v>
      </c>
      <c r="C818">
        <v>50.2</v>
      </c>
      <c r="D818">
        <v>40.700000000000003</v>
      </c>
      <c r="E818">
        <v>37.6</v>
      </c>
      <c r="F818">
        <v>51.5</v>
      </c>
      <c r="G818">
        <v>54.1</v>
      </c>
      <c r="H818">
        <v>48.5</v>
      </c>
      <c r="I818">
        <v>49.7</v>
      </c>
      <c r="J818">
        <v>50</v>
      </c>
      <c r="K818">
        <v>45.7</v>
      </c>
      <c r="L818">
        <v>50.1</v>
      </c>
      <c r="M818">
        <v>1920.030029296875</v>
      </c>
      <c r="O818">
        <v>3.233726725495796E-3</v>
      </c>
      <c r="P818">
        <v>2.1826685112633061E-2</v>
      </c>
      <c r="Q818">
        <v>1.299778420271624E-2</v>
      </c>
    </row>
    <row r="819" spans="1:20" x14ac:dyDescent="0.2">
      <c r="A819" s="96">
        <v>42278</v>
      </c>
      <c r="B819">
        <v>52.5</v>
      </c>
      <c r="C819">
        <v>48.8</v>
      </c>
      <c r="D819">
        <v>44.4</v>
      </c>
      <c r="E819">
        <v>39.799999999999997</v>
      </c>
      <c r="F819">
        <v>53.4</v>
      </c>
      <c r="G819">
        <v>51.6</v>
      </c>
      <c r="H819">
        <v>46.5</v>
      </c>
      <c r="I819">
        <v>49.7</v>
      </c>
      <c r="J819">
        <v>45.6</v>
      </c>
      <c r="K819">
        <v>49.1</v>
      </c>
      <c r="L819">
        <v>49.6</v>
      </c>
      <c r="M819">
        <v>2079.360107421875</v>
      </c>
      <c r="N819">
        <v>17462.579000000002</v>
      </c>
      <c r="O819">
        <v>1.462343465763751E-3</v>
      </c>
      <c r="P819">
        <v>1.874684058645722E-2</v>
      </c>
      <c r="Q819">
        <v>5.8622170666831064E-3</v>
      </c>
      <c r="R819">
        <v>1.462343465763751E-3</v>
      </c>
      <c r="S819">
        <v>5.8622170666831064E-3</v>
      </c>
      <c r="T819">
        <v>1.874684058645722E-2</v>
      </c>
    </row>
    <row r="820" spans="1:20" x14ac:dyDescent="0.2">
      <c r="A820" s="96">
        <v>42309</v>
      </c>
      <c r="B820">
        <v>50.4</v>
      </c>
      <c r="C820">
        <v>49.4</v>
      </c>
      <c r="D820">
        <v>43.3</v>
      </c>
      <c r="E820">
        <v>35.700000000000003</v>
      </c>
      <c r="F820">
        <v>49.5</v>
      </c>
      <c r="G820">
        <v>50.8</v>
      </c>
      <c r="H820">
        <v>43</v>
      </c>
      <c r="I820">
        <v>49.8</v>
      </c>
      <c r="J820">
        <v>51.5</v>
      </c>
      <c r="K820">
        <v>46.9</v>
      </c>
      <c r="L820">
        <v>49.1</v>
      </c>
      <c r="M820">
        <v>2080.409912109375</v>
      </c>
      <c r="O820">
        <v>1.462343465763751E-3</v>
      </c>
      <c r="P820">
        <v>1.874684058645722E-2</v>
      </c>
      <c r="Q820">
        <v>5.8622170666831064E-3</v>
      </c>
    </row>
    <row r="821" spans="1:20" x14ac:dyDescent="0.2">
      <c r="A821" s="96">
        <v>42339</v>
      </c>
      <c r="B821">
        <v>49.7</v>
      </c>
      <c r="C821">
        <v>46</v>
      </c>
      <c r="D821">
        <v>41.7</v>
      </c>
      <c r="E821">
        <v>33.9</v>
      </c>
      <c r="F821">
        <v>49.7</v>
      </c>
      <c r="G821">
        <v>49.4</v>
      </c>
      <c r="H821">
        <v>43.5</v>
      </c>
      <c r="I821">
        <v>49.8</v>
      </c>
      <c r="J821">
        <v>46.8</v>
      </c>
      <c r="K821">
        <v>51.2</v>
      </c>
      <c r="L821">
        <v>48.4</v>
      </c>
      <c r="M821">
        <v>2043.93994140625</v>
      </c>
      <c r="O821">
        <v>1.462343465763751E-3</v>
      </c>
      <c r="P821">
        <v>1.874684058645722E-2</v>
      </c>
      <c r="Q821">
        <v>5.8622170666831064E-3</v>
      </c>
    </row>
    <row r="822" spans="1:20" x14ac:dyDescent="0.2">
      <c r="A822" s="96">
        <v>42370</v>
      </c>
      <c r="B822">
        <v>50.6</v>
      </c>
      <c r="C822">
        <v>51.4</v>
      </c>
      <c r="D822">
        <v>42.6</v>
      </c>
      <c r="E822">
        <v>33.9</v>
      </c>
      <c r="F822">
        <v>49.9</v>
      </c>
      <c r="G822">
        <v>50.4</v>
      </c>
      <c r="H822">
        <v>43.5</v>
      </c>
      <c r="I822">
        <v>50</v>
      </c>
      <c r="J822">
        <v>44.2</v>
      </c>
      <c r="K822">
        <v>46.7</v>
      </c>
      <c r="L822">
        <v>47.8</v>
      </c>
      <c r="M822">
        <v>1940.239990234375</v>
      </c>
      <c r="N822">
        <v>17565.465</v>
      </c>
      <c r="O822">
        <v>5.8917986856350706E-3</v>
      </c>
      <c r="P822">
        <v>1.6481906030485969E-2</v>
      </c>
      <c r="Q822">
        <v>2.377629379297197E-2</v>
      </c>
      <c r="R822">
        <v>5.8917986856350706E-3</v>
      </c>
      <c r="S822">
        <v>2.377629379297197E-2</v>
      </c>
      <c r="T822">
        <v>1.6481906030485969E-2</v>
      </c>
    </row>
    <row r="823" spans="1:20" x14ac:dyDescent="0.2">
      <c r="A823" s="96">
        <v>42401</v>
      </c>
      <c r="B823">
        <v>52.2</v>
      </c>
      <c r="C823">
        <v>48.6</v>
      </c>
      <c r="D823">
        <v>48.3</v>
      </c>
      <c r="E823">
        <v>38.299999999999997</v>
      </c>
      <c r="F823">
        <v>51.9</v>
      </c>
      <c r="G823">
        <v>46.9</v>
      </c>
      <c r="H823">
        <v>45</v>
      </c>
      <c r="I823">
        <v>49.2</v>
      </c>
      <c r="J823">
        <v>47.4</v>
      </c>
      <c r="K823">
        <v>46.4</v>
      </c>
      <c r="L823">
        <v>49.4</v>
      </c>
      <c r="M823">
        <v>1932.22998046875</v>
      </c>
      <c r="O823">
        <v>5.8917986856350706E-3</v>
      </c>
      <c r="P823">
        <v>1.6481906030485969E-2</v>
      </c>
      <c r="Q823">
        <v>2.377629379297197E-2</v>
      </c>
    </row>
    <row r="824" spans="1:20" x14ac:dyDescent="0.2">
      <c r="A824" s="96">
        <v>42430</v>
      </c>
      <c r="B824">
        <v>54.8</v>
      </c>
      <c r="C824">
        <v>48.8</v>
      </c>
      <c r="D824">
        <v>50.6</v>
      </c>
      <c r="E824">
        <v>52.1</v>
      </c>
      <c r="F824">
        <v>54.8</v>
      </c>
      <c r="G824">
        <v>50.3</v>
      </c>
      <c r="H824">
        <v>47</v>
      </c>
      <c r="I824">
        <v>50.9</v>
      </c>
      <c r="J824">
        <v>47.6</v>
      </c>
      <c r="K824">
        <v>51.8</v>
      </c>
      <c r="L824">
        <v>51.2</v>
      </c>
      <c r="M824">
        <v>2059.739990234375</v>
      </c>
      <c r="O824">
        <v>5.8917986856350706E-3</v>
      </c>
      <c r="P824">
        <v>1.6481906030485969E-2</v>
      </c>
      <c r="Q824">
        <v>2.377629379297197E-2</v>
      </c>
    </row>
    <row r="825" spans="1:20" x14ac:dyDescent="0.2">
      <c r="A825" s="96">
        <v>42461</v>
      </c>
      <c r="B825">
        <v>54.8</v>
      </c>
      <c r="C825">
        <v>50</v>
      </c>
      <c r="D825">
        <v>49.7</v>
      </c>
      <c r="E825">
        <v>57.9</v>
      </c>
      <c r="F825">
        <v>53.7</v>
      </c>
      <c r="G825">
        <v>46.8</v>
      </c>
      <c r="H825">
        <v>45.5</v>
      </c>
      <c r="I825">
        <v>50.5</v>
      </c>
      <c r="J825">
        <v>49.4</v>
      </c>
      <c r="K825">
        <v>53.7</v>
      </c>
      <c r="L825">
        <v>50.8</v>
      </c>
      <c r="M825">
        <v>2065.300048828125</v>
      </c>
      <c r="N825">
        <v>17618.580999999998</v>
      </c>
      <c r="O825">
        <v>3.0238880667262818E-3</v>
      </c>
      <c r="P825">
        <v>1.367629650405968E-2</v>
      </c>
      <c r="Q825">
        <v>1.21505263452657E-2</v>
      </c>
      <c r="R825">
        <v>3.0238880667262818E-3</v>
      </c>
      <c r="S825">
        <v>1.21505263452657E-2</v>
      </c>
      <c r="T825">
        <v>1.367629650405968E-2</v>
      </c>
    </row>
    <row r="826" spans="1:20" x14ac:dyDescent="0.2">
      <c r="A826" s="96">
        <v>42491</v>
      </c>
      <c r="B826">
        <v>55</v>
      </c>
      <c r="C826">
        <v>49</v>
      </c>
      <c r="D826">
        <v>46.3</v>
      </c>
      <c r="E826">
        <v>61.4</v>
      </c>
      <c r="F826">
        <v>52.7</v>
      </c>
      <c r="G826">
        <v>49.1</v>
      </c>
      <c r="H826">
        <v>45</v>
      </c>
      <c r="I826">
        <v>53.3</v>
      </c>
      <c r="J826">
        <v>48.8</v>
      </c>
      <c r="K826">
        <v>52.2</v>
      </c>
      <c r="L826">
        <v>50.9</v>
      </c>
      <c r="M826">
        <v>2096.949951171875</v>
      </c>
      <c r="O826">
        <v>3.0238880667262818E-3</v>
      </c>
      <c r="P826">
        <v>1.367629650405968E-2</v>
      </c>
      <c r="Q826">
        <v>1.21505263452657E-2</v>
      </c>
    </row>
    <row r="827" spans="1:20" x14ac:dyDescent="0.2">
      <c r="A827" s="96">
        <v>42522</v>
      </c>
      <c r="B827">
        <v>56.4</v>
      </c>
      <c r="C827">
        <v>51.1</v>
      </c>
      <c r="D827">
        <v>52.7</v>
      </c>
      <c r="E827">
        <v>59.8</v>
      </c>
      <c r="F827">
        <v>54.7</v>
      </c>
      <c r="G827">
        <v>51.2</v>
      </c>
      <c r="H827">
        <v>48.5</v>
      </c>
      <c r="I827">
        <v>54</v>
      </c>
      <c r="J827">
        <v>49.2</v>
      </c>
      <c r="K827">
        <v>54.4</v>
      </c>
      <c r="L827">
        <v>52.5</v>
      </c>
      <c r="M827">
        <v>2098.860107421875</v>
      </c>
      <c r="O827">
        <v>3.0238880667262818E-3</v>
      </c>
      <c r="P827">
        <v>1.367629650405968E-2</v>
      </c>
      <c r="Q827">
        <v>1.21505263452657E-2</v>
      </c>
    </row>
    <row r="828" spans="1:20" x14ac:dyDescent="0.2">
      <c r="A828" s="96">
        <v>42552</v>
      </c>
      <c r="B828">
        <v>56.8</v>
      </c>
      <c r="C828">
        <v>52.2</v>
      </c>
      <c r="D828">
        <v>48.5</v>
      </c>
      <c r="E828">
        <v>54.9</v>
      </c>
      <c r="F828">
        <v>55.2</v>
      </c>
      <c r="G828">
        <v>51.4</v>
      </c>
      <c r="H828">
        <v>49.5</v>
      </c>
      <c r="I828">
        <v>52.4</v>
      </c>
      <c r="J828">
        <v>49.6</v>
      </c>
      <c r="K828">
        <v>52.8</v>
      </c>
      <c r="L828">
        <v>52.9</v>
      </c>
      <c r="M828">
        <v>2173.60009765625</v>
      </c>
      <c r="N828">
        <v>17724.489000000001</v>
      </c>
      <c r="O828">
        <v>6.0111537926921072E-3</v>
      </c>
      <c r="P828">
        <v>1.6482633560206159E-2</v>
      </c>
      <c r="Q828">
        <v>2.426228912334993E-2</v>
      </c>
      <c r="R828">
        <v>6.0111537926921072E-3</v>
      </c>
      <c r="S828">
        <v>2.426228912334993E-2</v>
      </c>
      <c r="T828">
        <v>1.6482633560206159E-2</v>
      </c>
    </row>
    <row r="829" spans="1:20" x14ac:dyDescent="0.2">
      <c r="A829" s="96">
        <v>42583</v>
      </c>
      <c r="B829">
        <v>50.5</v>
      </c>
      <c r="C829">
        <v>46.8</v>
      </c>
      <c r="D829">
        <v>47.4</v>
      </c>
      <c r="E829">
        <v>53.6</v>
      </c>
      <c r="F829">
        <v>50</v>
      </c>
      <c r="G829">
        <v>49.1</v>
      </c>
      <c r="H829">
        <v>49</v>
      </c>
      <c r="I829">
        <v>51.6</v>
      </c>
      <c r="J829">
        <v>47.9</v>
      </c>
      <c r="K829">
        <v>51.9</v>
      </c>
      <c r="L829">
        <v>49.9</v>
      </c>
      <c r="M829">
        <v>2170.949951171875</v>
      </c>
      <c r="O829">
        <v>6.0111537926921072E-3</v>
      </c>
      <c r="P829">
        <v>1.6482633560206159E-2</v>
      </c>
      <c r="Q829">
        <v>2.426228912334993E-2</v>
      </c>
    </row>
    <row r="830" spans="1:20" x14ac:dyDescent="0.2">
      <c r="A830" s="96">
        <v>42614</v>
      </c>
      <c r="B830">
        <v>54.5</v>
      </c>
      <c r="C830">
        <v>49.4</v>
      </c>
      <c r="D830">
        <v>48.6</v>
      </c>
      <c r="E830">
        <v>53.1</v>
      </c>
      <c r="F830">
        <v>53.8</v>
      </c>
      <c r="G830">
        <v>52.5</v>
      </c>
      <c r="H830">
        <v>49.5</v>
      </c>
      <c r="I830">
        <v>49.8</v>
      </c>
      <c r="J830">
        <v>49.2</v>
      </c>
      <c r="K830">
        <v>52.1</v>
      </c>
      <c r="L830">
        <v>51.4</v>
      </c>
      <c r="M830">
        <v>2168.27001953125</v>
      </c>
      <c r="O830">
        <v>6.0111537926921072E-3</v>
      </c>
      <c r="P830">
        <v>1.6482633560206159E-2</v>
      </c>
      <c r="Q830">
        <v>2.426228912334993E-2</v>
      </c>
    </row>
    <row r="831" spans="1:20" x14ac:dyDescent="0.2">
      <c r="A831" s="96">
        <v>42644</v>
      </c>
      <c r="B831">
        <v>53.3</v>
      </c>
      <c r="C831">
        <v>51.6</v>
      </c>
      <c r="D831">
        <v>45.8</v>
      </c>
      <c r="E831">
        <v>54.8</v>
      </c>
      <c r="F831">
        <v>54.2</v>
      </c>
      <c r="G831">
        <v>49.8</v>
      </c>
      <c r="H831">
        <v>47.5</v>
      </c>
      <c r="I831">
        <v>51.7</v>
      </c>
      <c r="J831">
        <v>51.4</v>
      </c>
      <c r="K831">
        <v>51.5</v>
      </c>
      <c r="L831">
        <v>51.8</v>
      </c>
      <c r="M831">
        <v>2126.14990234375</v>
      </c>
      <c r="N831">
        <v>17812.560000000001</v>
      </c>
      <c r="O831">
        <v>4.9688879606063626E-3</v>
      </c>
      <c r="P831">
        <v>2.0041770462427101E-2</v>
      </c>
      <c r="Q831">
        <v>2.002418226174996E-2</v>
      </c>
      <c r="R831">
        <v>4.9688879606063626E-3</v>
      </c>
      <c r="S831">
        <v>2.002418226174996E-2</v>
      </c>
      <c r="T831">
        <v>2.0041770462427101E-2</v>
      </c>
    </row>
    <row r="832" spans="1:20" x14ac:dyDescent="0.2">
      <c r="A832" s="96">
        <v>42675</v>
      </c>
      <c r="B832">
        <v>55.4</v>
      </c>
      <c r="C832">
        <v>50.5</v>
      </c>
      <c r="D832">
        <v>48.7</v>
      </c>
      <c r="E832">
        <v>53.5</v>
      </c>
      <c r="F832">
        <v>55.4</v>
      </c>
      <c r="G832">
        <v>49.4</v>
      </c>
      <c r="H832">
        <v>49</v>
      </c>
      <c r="I832">
        <v>55.4</v>
      </c>
      <c r="J832">
        <v>52</v>
      </c>
      <c r="K832">
        <v>51.8</v>
      </c>
      <c r="L832">
        <v>53.4</v>
      </c>
      <c r="M832">
        <v>2198.81005859375</v>
      </c>
      <c r="O832">
        <v>4.9688879606063626E-3</v>
      </c>
      <c r="P832">
        <v>2.0041770462427101E-2</v>
      </c>
      <c r="Q832">
        <v>2.002418226174996E-2</v>
      </c>
    </row>
    <row r="833" spans="1:20" x14ac:dyDescent="0.2">
      <c r="A833" s="96">
        <v>42705</v>
      </c>
      <c r="B833">
        <v>59.7</v>
      </c>
      <c r="C833">
        <v>49.8</v>
      </c>
      <c r="D833">
        <v>48.6</v>
      </c>
      <c r="E833">
        <v>64.2</v>
      </c>
      <c r="F833">
        <v>59.2</v>
      </c>
      <c r="G833">
        <v>49.6</v>
      </c>
      <c r="H833">
        <v>47</v>
      </c>
      <c r="I833">
        <v>53.2</v>
      </c>
      <c r="J833">
        <v>53.3</v>
      </c>
      <c r="K833">
        <v>56.2</v>
      </c>
      <c r="L833">
        <v>54.3</v>
      </c>
      <c r="M833">
        <v>2238.830078125</v>
      </c>
      <c r="O833">
        <v>4.9688879606063626E-3</v>
      </c>
      <c r="P833">
        <v>2.0041770462427101E-2</v>
      </c>
      <c r="Q833">
        <v>2.002418226174996E-2</v>
      </c>
    </row>
    <row r="834" spans="1:20" x14ac:dyDescent="0.2">
      <c r="A834" s="96">
        <v>42736</v>
      </c>
      <c r="B834">
        <v>60.1</v>
      </c>
      <c r="C834">
        <v>49.2</v>
      </c>
      <c r="D834">
        <v>48.6</v>
      </c>
      <c r="E834">
        <v>67.900000000000006</v>
      </c>
      <c r="F834">
        <v>60.5</v>
      </c>
      <c r="G834">
        <v>47.7</v>
      </c>
      <c r="H834">
        <v>48.5</v>
      </c>
      <c r="I834">
        <v>53.5</v>
      </c>
      <c r="J834">
        <v>54.8</v>
      </c>
      <c r="K834">
        <v>55.2</v>
      </c>
      <c r="L834">
        <v>55.6</v>
      </c>
      <c r="M834">
        <v>2278.8701171875</v>
      </c>
      <c r="N834">
        <v>17889.094000000001</v>
      </c>
      <c r="O834">
        <v>4.719310419164807E-3</v>
      </c>
      <c r="P834">
        <v>1.8852788696456339E-2</v>
      </c>
      <c r="Q834">
        <v>1.9011293949556581E-2</v>
      </c>
      <c r="R834">
        <v>4.2966311411722774E-3</v>
      </c>
      <c r="S834">
        <v>1.72976084215819E-2</v>
      </c>
      <c r="T834">
        <v>1.8424163550466829E-2</v>
      </c>
    </row>
    <row r="835" spans="1:20" x14ac:dyDescent="0.2">
      <c r="A835" s="96">
        <v>42767</v>
      </c>
      <c r="B835">
        <v>63.8</v>
      </c>
      <c r="C835">
        <v>55.1</v>
      </c>
      <c r="D835">
        <v>57.1</v>
      </c>
      <c r="E835">
        <v>66.900000000000006</v>
      </c>
      <c r="F835">
        <v>61.7</v>
      </c>
      <c r="G835">
        <v>48.4</v>
      </c>
      <c r="H835">
        <v>51.5</v>
      </c>
      <c r="I835">
        <v>55.5</v>
      </c>
      <c r="J835">
        <v>54.5</v>
      </c>
      <c r="K835">
        <v>55</v>
      </c>
      <c r="L835">
        <v>57.6</v>
      </c>
      <c r="M835">
        <v>2363.639892578125</v>
      </c>
      <c r="O835">
        <v>4.719310419164807E-3</v>
      </c>
      <c r="P835">
        <v>1.8852788696456339E-2</v>
      </c>
      <c r="Q835">
        <v>1.9011293949556581E-2</v>
      </c>
    </row>
    <row r="836" spans="1:20" x14ac:dyDescent="0.2">
      <c r="A836" s="96">
        <v>42795</v>
      </c>
      <c r="B836">
        <v>62</v>
      </c>
      <c r="C836">
        <v>53.5</v>
      </c>
      <c r="D836">
        <v>57.5</v>
      </c>
      <c r="E836">
        <v>68.8</v>
      </c>
      <c r="F836">
        <v>57.3</v>
      </c>
      <c r="G836">
        <v>48.6</v>
      </c>
      <c r="H836">
        <v>49</v>
      </c>
      <c r="I836">
        <v>55.6</v>
      </c>
      <c r="J836">
        <v>58.7</v>
      </c>
      <c r="K836">
        <v>59.4</v>
      </c>
      <c r="L836">
        <v>56.6</v>
      </c>
      <c r="M836">
        <v>2362.719970703125</v>
      </c>
      <c r="O836">
        <v>4.719310419164807E-3</v>
      </c>
      <c r="P836">
        <v>1.8852788696456339E-2</v>
      </c>
      <c r="Q836">
        <v>1.9011293949556581E-2</v>
      </c>
    </row>
    <row r="837" spans="1:20" x14ac:dyDescent="0.2">
      <c r="A837" s="96">
        <v>42826</v>
      </c>
      <c r="B837">
        <v>57.1</v>
      </c>
      <c r="C837">
        <v>54.9</v>
      </c>
      <c r="D837">
        <v>56.9</v>
      </c>
      <c r="E837">
        <v>68.3</v>
      </c>
      <c r="F837">
        <v>58.9</v>
      </c>
      <c r="G837">
        <v>46.6</v>
      </c>
      <c r="H837">
        <v>51</v>
      </c>
      <c r="I837">
        <v>55.9</v>
      </c>
      <c r="J837">
        <v>53</v>
      </c>
      <c r="K837">
        <v>58.9</v>
      </c>
      <c r="L837">
        <v>55.5</v>
      </c>
      <c r="M837">
        <v>2384.199951171875</v>
      </c>
      <c r="N837">
        <v>17979.218000000001</v>
      </c>
      <c r="O837">
        <v>5.5976482267073562E-3</v>
      </c>
      <c r="P837">
        <v>2.1467165829075641E-2</v>
      </c>
      <c r="Q837">
        <v>2.2579297461999829E-2</v>
      </c>
      <c r="R837">
        <v>5.0379298135500763E-3</v>
      </c>
      <c r="S837">
        <v>2.0304515784702382E-2</v>
      </c>
      <c r="T837">
        <v>2.0469128586462351E-2</v>
      </c>
    </row>
    <row r="838" spans="1:20" x14ac:dyDescent="0.2">
      <c r="A838" s="96">
        <v>42856</v>
      </c>
      <c r="B838">
        <v>60</v>
      </c>
      <c r="C838">
        <v>52.3</v>
      </c>
      <c r="D838">
        <v>54</v>
      </c>
      <c r="E838">
        <v>59.5</v>
      </c>
      <c r="F838">
        <v>57.5</v>
      </c>
      <c r="G838">
        <v>49.1</v>
      </c>
      <c r="H838">
        <v>51.5</v>
      </c>
      <c r="I838">
        <v>54.4</v>
      </c>
      <c r="J838">
        <v>53.3</v>
      </c>
      <c r="K838">
        <v>57.8</v>
      </c>
      <c r="L838">
        <v>56.7</v>
      </c>
      <c r="M838">
        <v>2411.800048828125</v>
      </c>
      <c r="O838">
        <v>5.5976482267073562E-3</v>
      </c>
      <c r="P838">
        <v>2.1467165829075641E-2</v>
      </c>
      <c r="Q838">
        <v>2.2579297461999829E-2</v>
      </c>
    </row>
    <row r="839" spans="1:20" x14ac:dyDescent="0.2">
      <c r="A839" s="96">
        <v>42887</v>
      </c>
      <c r="B839">
        <v>61.3</v>
      </c>
      <c r="C839">
        <v>53.5</v>
      </c>
      <c r="D839">
        <v>56.5</v>
      </c>
      <c r="E839">
        <v>53</v>
      </c>
      <c r="F839">
        <v>60.9</v>
      </c>
      <c r="G839">
        <v>49.9</v>
      </c>
      <c r="H839">
        <v>49</v>
      </c>
      <c r="I839">
        <v>55.7</v>
      </c>
      <c r="J839">
        <v>56.3</v>
      </c>
      <c r="K839">
        <v>58.2</v>
      </c>
      <c r="L839">
        <v>56.5</v>
      </c>
      <c r="M839">
        <v>2423.409912109375</v>
      </c>
      <c r="O839">
        <v>5.5976482267073562E-3</v>
      </c>
      <c r="P839">
        <v>2.1467165829075641E-2</v>
      </c>
      <c r="Q839">
        <v>2.2579297461999829E-2</v>
      </c>
    </row>
    <row r="840" spans="1:20" x14ac:dyDescent="0.2">
      <c r="A840" s="96">
        <v>42917</v>
      </c>
      <c r="B840">
        <v>61</v>
      </c>
      <c r="C840">
        <v>56.4</v>
      </c>
      <c r="D840">
        <v>54.3</v>
      </c>
      <c r="E840">
        <v>61.7</v>
      </c>
      <c r="F840">
        <v>60.4</v>
      </c>
      <c r="G840">
        <v>48</v>
      </c>
      <c r="H840">
        <v>50</v>
      </c>
      <c r="I840">
        <v>56</v>
      </c>
      <c r="J840">
        <v>55.8</v>
      </c>
      <c r="K840">
        <v>57.2</v>
      </c>
      <c r="L840">
        <v>59.3</v>
      </c>
      <c r="M840">
        <v>2470.300048828125</v>
      </c>
      <c r="N840">
        <v>18127.993999999999</v>
      </c>
      <c r="O840">
        <v>7.1914999120398764E-3</v>
      </c>
      <c r="P840">
        <v>2.2665646383373719E-2</v>
      </c>
      <c r="Q840">
        <v>2.9077796059291838E-2</v>
      </c>
      <c r="R840">
        <v>8.2748871502641552E-3</v>
      </c>
      <c r="S840">
        <v>3.3512662284269412E-2</v>
      </c>
      <c r="T840">
        <v>2.2765395380368789E-2</v>
      </c>
    </row>
    <row r="841" spans="1:20" x14ac:dyDescent="0.2">
      <c r="A841" s="96">
        <v>42948</v>
      </c>
      <c r="B841">
        <v>61.8</v>
      </c>
      <c r="C841">
        <v>54.3</v>
      </c>
      <c r="D841">
        <v>56.5</v>
      </c>
      <c r="E841">
        <v>61.7</v>
      </c>
      <c r="F841">
        <v>62</v>
      </c>
      <c r="G841">
        <v>42.3</v>
      </c>
      <c r="H841">
        <v>55.5</v>
      </c>
      <c r="I841">
        <v>57.4</v>
      </c>
      <c r="J841">
        <v>59.8</v>
      </c>
      <c r="K841">
        <v>56.1</v>
      </c>
      <c r="L841">
        <v>60.2</v>
      </c>
      <c r="M841">
        <v>2471.64990234375</v>
      </c>
      <c r="O841">
        <v>7.1914999120398764E-3</v>
      </c>
      <c r="P841">
        <v>2.2665646383373719E-2</v>
      </c>
      <c r="Q841">
        <v>2.9077796059291838E-2</v>
      </c>
    </row>
    <row r="842" spans="1:20" x14ac:dyDescent="0.2">
      <c r="A842" s="96">
        <v>42979</v>
      </c>
      <c r="B842">
        <v>64.400000000000006</v>
      </c>
      <c r="C842">
        <v>53.8</v>
      </c>
      <c r="D842">
        <v>56.9</v>
      </c>
      <c r="E842">
        <v>71.5</v>
      </c>
      <c r="F842">
        <v>61.9</v>
      </c>
      <c r="G842">
        <v>43</v>
      </c>
      <c r="H842">
        <v>52.5</v>
      </c>
      <c r="I842">
        <v>63.4</v>
      </c>
      <c r="J842">
        <v>58.7</v>
      </c>
      <c r="K842">
        <v>56.2</v>
      </c>
      <c r="L842">
        <v>58.5</v>
      </c>
      <c r="M842">
        <v>2519.360107421875</v>
      </c>
      <c r="O842">
        <v>7.1914999120398764E-3</v>
      </c>
      <c r="P842">
        <v>2.2665646383373719E-2</v>
      </c>
      <c r="Q842">
        <v>2.9077796059291838E-2</v>
      </c>
    </row>
    <row r="843" spans="1:20" x14ac:dyDescent="0.2">
      <c r="A843" s="96">
        <v>43009</v>
      </c>
      <c r="B843">
        <v>63.5</v>
      </c>
      <c r="C843">
        <v>54.3</v>
      </c>
      <c r="D843">
        <v>53.9</v>
      </c>
      <c r="E843">
        <v>68.099999999999994</v>
      </c>
      <c r="F843">
        <v>61</v>
      </c>
      <c r="G843">
        <v>43.5</v>
      </c>
      <c r="H843">
        <v>48</v>
      </c>
      <c r="I843">
        <v>60.1</v>
      </c>
      <c r="J843">
        <v>59.8</v>
      </c>
      <c r="K843">
        <v>55.1</v>
      </c>
      <c r="L843">
        <v>58.2</v>
      </c>
      <c r="M843">
        <v>2575.260009765625</v>
      </c>
      <c r="N843">
        <v>18310.3</v>
      </c>
      <c r="O843">
        <v>9.403998383337081E-3</v>
      </c>
      <c r="P843">
        <v>2.7178855818590929E-2</v>
      </c>
      <c r="Q843">
        <v>3.814993904506303E-2</v>
      </c>
      <c r="R843">
        <v>1.0056600857215671E-2</v>
      </c>
      <c r="S843">
        <v>4.0837293288196193E-2</v>
      </c>
      <c r="T843">
        <v>2.7943204121136881E-2</v>
      </c>
    </row>
    <row r="844" spans="1:20" x14ac:dyDescent="0.2">
      <c r="A844" s="96">
        <v>43040</v>
      </c>
      <c r="B844">
        <v>63.9</v>
      </c>
      <c r="C844">
        <v>54.3</v>
      </c>
      <c r="D844">
        <v>54.3</v>
      </c>
      <c r="E844">
        <v>64.8</v>
      </c>
      <c r="F844">
        <v>64.3</v>
      </c>
      <c r="G844">
        <v>45.1</v>
      </c>
      <c r="H844">
        <v>47</v>
      </c>
      <c r="I844">
        <v>56.6</v>
      </c>
      <c r="J844">
        <v>59.2</v>
      </c>
      <c r="K844">
        <v>56.3</v>
      </c>
      <c r="L844">
        <v>59.3</v>
      </c>
      <c r="M844">
        <v>2647.580078125</v>
      </c>
      <c r="O844">
        <v>9.403998383337081E-3</v>
      </c>
      <c r="P844">
        <v>2.7178855818590929E-2</v>
      </c>
      <c r="Q844">
        <v>3.814993904506303E-2</v>
      </c>
    </row>
    <row r="845" spans="1:20" x14ac:dyDescent="0.2">
      <c r="A845" s="96">
        <v>43070</v>
      </c>
      <c r="B845">
        <v>67.400000000000006</v>
      </c>
      <c r="C845">
        <v>56.5</v>
      </c>
      <c r="D845">
        <v>54.9</v>
      </c>
      <c r="E845">
        <v>68.3</v>
      </c>
      <c r="F845">
        <v>65.2</v>
      </c>
      <c r="G845">
        <v>42.9</v>
      </c>
      <c r="H845">
        <v>48.5</v>
      </c>
      <c r="I845">
        <v>57.2</v>
      </c>
      <c r="J845">
        <v>58.1</v>
      </c>
      <c r="K845">
        <v>57.6</v>
      </c>
      <c r="L845">
        <v>59.1</v>
      </c>
      <c r="M845">
        <v>2673.610107421875</v>
      </c>
      <c r="O845">
        <v>9.403998383337081E-3</v>
      </c>
      <c r="P845">
        <v>2.7178855818590929E-2</v>
      </c>
      <c r="Q845">
        <v>3.814993904506303E-2</v>
      </c>
    </row>
    <row r="846" spans="1:20" x14ac:dyDescent="0.2">
      <c r="A846" s="96">
        <v>43101</v>
      </c>
      <c r="B846">
        <v>65.400000000000006</v>
      </c>
      <c r="C846">
        <v>58.4</v>
      </c>
      <c r="D846">
        <v>56.2</v>
      </c>
      <c r="E846">
        <v>72.7</v>
      </c>
      <c r="F846">
        <v>64.5</v>
      </c>
      <c r="G846">
        <v>45.6</v>
      </c>
      <c r="H846">
        <v>52.3</v>
      </c>
      <c r="I846">
        <v>59.1</v>
      </c>
      <c r="J846">
        <v>54.2</v>
      </c>
      <c r="K846">
        <v>59.8</v>
      </c>
      <c r="L846">
        <v>60.8</v>
      </c>
      <c r="M846">
        <v>2823.81005859375</v>
      </c>
      <c r="N846">
        <v>18437.127</v>
      </c>
      <c r="O846">
        <v>7.6285403612729556E-3</v>
      </c>
      <c r="P846">
        <v>3.0153118831413011E-2</v>
      </c>
      <c r="Q846">
        <v>3.0865108360243591E-2</v>
      </c>
      <c r="R846">
        <v>6.9265386148780273E-3</v>
      </c>
      <c r="S846">
        <v>2.7995347640831E-2</v>
      </c>
      <c r="T846">
        <v>3.0635033836816969E-2</v>
      </c>
    </row>
    <row r="847" spans="1:20" x14ac:dyDescent="0.2">
      <c r="A847" s="96">
        <v>43132</v>
      </c>
      <c r="B847">
        <v>64.2</v>
      </c>
      <c r="C847">
        <v>60.5</v>
      </c>
      <c r="D847">
        <v>59.8</v>
      </c>
      <c r="E847">
        <v>74.2</v>
      </c>
      <c r="F847">
        <v>62</v>
      </c>
      <c r="G847">
        <v>43.7</v>
      </c>
      <c r="H847">
        <v>56.7</v>
      </c>
      <c r="I847">
        <v>61.1</v>
      </c>
      <c r="J847">
        <v>59.7</v>
      </c>
      <c r="K847">
        <v>62.8</v>
      </c>
      <c r="L847">
        <v>59.3</v>
      </c>
      <c r="M847">
        <v>2713.830078125</v>
      </c>
      <c r="O847">
        <v>7.6285403612729556E-3</v>
      </c>
      <c r="P847">
        <v>3.0153118831413011E-2</v>
      </c>
      <c r="Q847">
        <v>3.0865108360243591E-2</v>
      </c>
    </row>
    <row r="848" spans="1:20" x14ac:dyDescent="0.2">
      <c r="A848" s="96">
        <v>43160</v>
      </c>
      <c r="B848">
        <v>61.9</v>
      </c>
      <c r="C848">
        <v>59.7</v>
      </c>
      <c r="D848">
        <v>59.8</v>
      </c>
      <c r="E848">
        <v>78.099999999999994</v>
      </c>
      <c r="F848">
        <v>61</v>
      </c>
      <c r="G848">
        <v>42</v>
      </c>
      <c r="H848">
        <v>55.5</v>
      </c>
      <c r="I848">
        <v>60.6</v>
      </c>
      <c r="J848">
        <v>57.3</v>
      </c>
      <c r="K848">
        <v>58.7</v>
      </c>
      <c r="L848">
        <v>57.3</v>
      </c>
      <c r="M848">
        <v>2640.8701171875</v>
      </c>
      <c r="O848">
        <v>7.6285403612729556E-3</v>
      </c>
      <c r="P848">
        <v>3.0153118831413011E-2</v>
      </c>
      <c r="Q848">
        <v>3.0865108360243591E-2</v>
      </c>
    </row>
    <row r="849" spans="1:20" x14ac:dyDescent="0.2">
      <c r="A849" s="96">
        <v>43191</v>
      </c>
      <c r="B849">
        <v>61.2</v>
      </c>
      <c r="C849">
        <v>57.8</v>
      </c>
      <c r="D849">
        <v>62</v>
      </c>
      <c r="E849">
        <v>79.3</v>
      </c>
      <c r="F849">
        <v>57.2</v>
      </c>
      <c r="G849">
        <v>44.3</v>
      </c>
      <c r="H849">
        <v>52.9</v>
      </c>
      <c r="I849">
        <v>61.1</v>
      </c>
      <c r="J849">
        <v>54.2</v>
      </c>
      <c r="K849">
        <v>57.7</v>
      </c>
      <c r="L849">
        <v>57.3</v>
      </c>
      <c r="M849">
        <v>2648.050048828125</v>
      </c>
      <c r="N849">
        <v>18565.697</v>
      </c>
      <c r="O849">
        <v>8.339109088382559E-3</v>
      </c>
      <c r="P849">
        <v>3.296152283055629E-2</v>
      </c>
      <c r="Q849">
        <v>3.3776005263053577E-2</v>
      </c>
      <c r="R849">
        <v>6.9734292116119664E-3</v>
      </c>
      <c r="S849">
        <v>2.8186847936621851E-2</v>
      </c>
      <c r="T849">
        <v>3.2619828070386561E-2</v>
      </c>
    </row>
    <row r="850" spans="1:20" x14ac:dyDescent="0.2">
      <c r="A850" s="96">
        <v>43221</v>
      </c>
      <c r="B850">
        <v>63.7</v>
      </c>
      <c r="C850">
        <v>54.1</v>
      </c>
      <c r="D850">
        <v>63.5</v>
      </c>
      <c r="E850">
        <v>79.5</v>
      </c>
      <c r="F850">
        <v>61.5</v>
      </c>
      <c r="G850">
        <v>39.6</v>
      </c>
      <c r="H850">
        <v>50.2</v>
      </c>
      <c r="I850">
        <v>62</v>
      </c>
      <c r="J850">
        <v>56.3</v>
      </c>
      <c r="K850">
        <v>55.6</v>
      </c>
      <c r="L850">
        <v>58.7</v>
      </c>
      <c r="M850">
        <v>2705.27001953125</v>
      </c>
      <c r="O850">
        <v>8.339109088382559E-3</v>
      </c>
      <c r="P850">
        <v>3.296152283055629E-2</v>
      </c>
      <c r="Q850">
        <v>3.3776005263053577E-2</v>
      </c>
    </row>
    <row r="851" spans="1:20" x14ac:dyDescent="0.2">
      <c r="A851" s="96">
        <v>43252</v>
      </c>
      <c r="B851">
        <v>63.5</v>
      </c>
      <c r="C851">
        <v>59</v>
      </c>
      <c r="D851">
        <v>60.1</v>
      </c>
      <c r="E851">
        <v>76.8</v>
      </c>
      <c r="F851">
        <v>62.3</v>
      </c>
      <c r="G851">
        <v>39.700000000000003</v>
      </c>
      <c r="H851">
        <v>50.8</v>
      </c>
      <c r="I851">
        <v>68.2</v>
      </c>
      <c r="J851">
        <v>56</v>
      </c>
      <c r="K851">
        <v>56.3</v>
      </c>
      <c r="L851">
        <v>60.2</v>
      </c>
      <c r="M851">
        <v>2718.3701171875</v>
      </c>
      <c r="O851">
        <v>8.339109088382559E-3</v>
      </c>
      <c r="P851">
        <v>3.296152283055629E-2</v>
      </c>
      <c r="Q851">
        <v>3.3776005263053577E-2</v>
      </c>
    </row>
    <row r="852" spans="1:20" x14ac:dyDescent="0.2">
      <c r="A852" s="96">
        <v>43282</v>
      </c>
      <c r="B852">
        <v>60.2</v>
      </c>
      <c r="C852">
        <v>54.7</v>
      </c>
      <c r="D852">
        <v>54.7</v>
      </c>
      <c r="E852">
        <v>73.2</v>
      </c>
      <c r="F852">
        <v>58.5</v>
      </c>
      <c r="G852">
        <v>39.4</v>
      </c>
      <c r="H852">
        <v>53.3</v>
      </c>
      <c r="I852">
        <v>62.1</v>
      </c>
      <c r="J852">
        <v>56.5</v>
      </c>
      <c r="K852">
        <v>55.3</v>
      </c>
      <c r="L852">
        <v>58.1</v>
      </c>
      <c r="M852">
        <v>2816.2900390625</v>
      </c>
      <c r="N852">
        <v>18699.748</v>
      </c>
      <c r="O852">
        <v>4.819525590204151E-3</v>
      </c>
      <c r="P852">
        <v>3.0528859123791111E-2</v>
      </c>
      <c r="Q852">
        <v>1.9417917650261129E-2</v>
      </c>
      <c r="R852">
        <v>7.2203591386846124E-3</v>
      </c>
      <c r="S852">
        <v>2.9195746482057579E-2</v>
      </c>
      <c r="T852">
        <v>3.1539838329602318E-2</v>
      </c>
    </row>
    <row r="853" spans="1:20" x14ac:dyDescent="0.2">
      <c r="A853" s="96">
        <v>43313</v>
      </c>
      <c r="B853">
        <v>65.099999999999994</v>
      </c>
      <c r="C853">
        <v>53.9</v>
      </c>
      <c r="D853">
        <v>57.5</v>
      </c>
      <c r="E853">
        <v>72.099999999999994</v>
      </c>
      <c r="F853">
        <v>63.3</v>
      </c>
      <c r="G853">
        <v>41</v>
      </c>
      <c r="H853">
        <v>55.4</v>
      </c>
      <c r="I853">
        <v>64.5</v>
      </c>
      <c r="J853">
        <v>58.5</v>
      </c>
      <c r="K853">
        <v>55.2</v>
      </c>
      <c r="L853">
        <v>61.3</v>
      </c>
      <c r="M853">
        <v>2901.52001953125</v>
      </c>
      <c r="O853">
        <v>4.819525590204151E-3</v>
      </c>
      <c r="P853">
        <v>3.0528859123791111E-2</v>
      </c>
      <c r="Q853">
        <v>1.9417917650261129E-2</v>
      </c>
    </row>
    <row r="854" spans="1:20" x14ac:dyDescent="0.2">
      <c r="A854" s="96">
        <v>43344</v>
      </c>
      <c r="B854">
        <v>61.8</v>
      </c>
      <c r="C854">
        <v>54.5</v>
      </c>
      <c r="D854">
        <v>55.7</v>
      </c>
      <c r="E854">
        <v>66.900000000000006</v>
      </c>
      <c r="F854">
        <v>63.9</v>
      </c>
      <c r="G854">
        <v>40.5</v>
      </c>
      <c r="H854">
        <v>53.3</v>
      </c>
      <c r="I854">
        <v>61.1</v>
      </c>
      <c r="J854">
        <v>58.8</v>
      </c>
      <c r="K854">
        <v>56</v>
      </c>
      <c r="L854">
        <v>59.8</v>
      </c>
      <c r="M854">
        <v>2913.97998046875</v>
      </c>
      <c r="O854">
        <v>4.819525590204151E-3</v>
      </c>
      <c r="P854">
        <v>3.0528859123791111E-2</v>
      </c>
      <c r="Q854">
        <v>1.9417917650261129E-2</v>
      </c>
    </row>
    <row r="855" spans="1:20" x14ac:dyDescent="0.2">
      <c r="A855" s="96">
        <v>43374</v>
      </c>
      <c r="B855">
        <v>57.4</v>
      </c>
      <c r="C855">
        <v>54.3</v>
      </c>
      <c r="D855">
        <v>55.8</v>
      </c>
      <c r="E855">
        <v>71.599999999999994</v>
      </c>
      <c r="F855">
        <v>59.9</v>
      </c>
      <c r="G855">
        <v>43.3</v>
      </c>
      <c r="H855">
        <v>50.7</v>
      </c>
      <c r="I855">
        <v>63.8</v>
      </c>
      <c r="J855">
        <v>56.8</v>
      </c>
      <c r="K855">
        <v>52.2</v>
      </c>
      <c r="L855">
        <v>57.7</v>
      </c>
      <c r="M855">
        <v>2711.739990234375</v>
      </c>
      <c r="N855">
        <v>18733.741000000002</v>
      </c>
      <c r="O855">
        <v>2.2314183511113221E-3</v>
      </c>
      <c r="P855">
        <v>2.3206170953918571E-2</v>
      </c>
      <c r="Q855">
        <v>8.9555932393461379E-3</v>
      </c>
      <c r="R855">
        <v>1.8178319836182929E-3</v>
      </c>
      <c r="S855">
        <v>7.2911790523160214E-3</v>
      </c>
      <c r="T855">
        <v>2.3125836277942059E-2</v>
      </c>
    </row>
    <row r="856" spans="1:20" x14ac:dyDescent="0.2">
      <c r="A856" s="96">
        <v>43405</v>
      </c>
      <c r="B856">
        <v>62.1</v>
      </c>
      <c r="C856">
        <v>53.6</v>
      </c>
      <c r="D856">
        <v>56.4</v>
      </c>
      <c r="E856">
        <v>60.7</v>
      </c>
      <c r="F856">
        <v>60.6</v>
      </c>
      <c r="G856">
        <v>41.5</v>
      </c>
      <c r="H856">
        <v>52.9</v>
      </c>
      <c r="I856">
        <v>62.5</v>
      </c>
      <c r="J856">
        <v>58.4</v>
      </c>
      <c r="K856">
        <v>52.2</v>
      </c>
      <c r="L856">
        <v>59.3</v>
      </c>
      <c r="M856">
        <v>2760.169921875</v>
      </c>
      <c r="O856">
        <v>2.2314183511113221E-3</v>
      </c>
      <c r="P856">
        <v>2.3206170953918571E-2</v>
      </c>
      <c r="Q856">
        <v>8.9555932393461379E-3</v>
      </c>
    </row>
    <row r="857" spans="1:20" x14ac:dyDescent="0.2">
      <c r="A857" s="96">
        <v>43435</v>
      </c>
      <c r="B857">
        <v>51.1</v>
      </c>
      <c r="C857">
        <v>52.7</v>
      </c>
      <c r="D857">
        <v>50</v>
      </c>
      <c r="E857">
        <v>54.9</v>
      </c>
      <c r="F857">
        <v>54.3</v>
      </c>
      <c r="G857">
        <v>41.7</v>
      </c>
      <c r="H857">
        <v>51.2</v>
      </c>
      <c r="I857">
        <v>59</v>
      </c>
      <c r="J857">
        <v>56</v>
      </c>
      <c r="K857">
        <v>52.8</v>
      </c>
      <c r="L857">
        <v>54.3</v>
      </c>
      <c r="M857">
        <v>2506.85009765625</v>
      </c>
      <c r="O857">
        <v>2.2314183511113221E-3</v>
      </c>
      <c r="P857">
        <v>2.3206170953918571E-2</v>
      </c>
      <c r="Q857">
        <v>8.9555932393461379E-3</v>
      </c>
    </row>
    <row r="858" spans="1:20" x14ac:dyDescent="0.2">
      <c r="A858" s="96">
        <v>43466</v>
      </c>
      <c r="B858">
        <v>58.2</v>
      </c>
      <c r="C858">
        <v>53.8</v>
      </c>
      <c r="D858">
        <v>50.3</v>
      </c>
      <c r="E858">
        <v>49.6</v>
      </c>
      <c r="F858">
        <v>60.5</v>
      </c>
      <c r="G858">
        <v>42.8</v>
      </c>
      <c r="H858">
        <v>52.8</v>
      </c>
      <c r="I858">
        <v>56.2</v>
      </c>
      <c r="J858">
        <v>55.5</v>
      </c>
      <c r="K858">
        <v>51.8</v>
      </c>
      <c r="L858">
        <v>56.6</v>
      </c>
      <c r="M858">
        <v>2704.10009765625</v>
      </c>
      <c r="N858">
        <v>18835.411</v>
      </c>
      <c r="O858">
        <v>5.9779029009820791E-3</v>
      </c>
      <c r="P858">
        <v>2.1530015140813302E-2</v>
      </c>
      <c r="Q858">
        <v>2.4126879308669521E-2</v>
      </c>
      <c r="R858">
        <v>5.4271060969615327E-3</v>
      </c>
      <c r="S858">
        <v>2.1885785527535839E-2</v>
      </c>
      <c r="T858">
        <v>2.1602281092927309E-2</v>
      </c>
    </row>
    <row r="859" spans="1:20" x14ac:dyDescent="0.2">
      <c r="A859" s="96">
        <v>43497</v>
      </c>
      <c r="B859">
        <v>55.5</v>
      </c>
      <c r="C859">
        <v>55.3</v>
      </c>
      <c r="D859">
        <v>52.3</v>
      </c>
      <c r="E859">
        <v>49.4</v>
      </c>
      <c r="F859">
        <v>54.8</v>
      </c>
      <c r="G859">
        <v>39</v>
      </c>
      <c r="H859">
        <v>53.4</v>
      </c>
      <c r="I859">
        <v>54.9</v>
      </c>
      <c r="J859">
        <v>52.3</v>
      </c>
      <c r="K859">
        <v>52.8</v>
      </c>
      <c r="L859">
        <v>54.2</v>
      </c>
      <c r="M859">
        <v>2784.489990234375</v>
      </c>
      <c r="O859">
        <v>5.9779029009820791E-3</v>
      </c>
      <c r="P859">
        <v>2.1530015140813302E-2</v>
      </c>
      <c r="Q859">
        <v>2.4126879308669521E-2</v>
      </c>
    </row>
    <row r="860" spans="1:20" x14ac:dyDescent="0.2">
      <c r="A860" s="96">
        <v>43525</v>
      </c>
      <c r="B860">
        <v>57.4</v>
      </c>
      <c r="C860">
        <v>51.1</v>
      </c>
      <c r="D860">
        <v>50.4</v>
      </c>
      <c r="E860">
        <v>54.3</v>
      </c>
      <c r="F860">
        <v>55.8</v>
      </c>
      <c r="G860">
        <v>42.7</v>
      </c>
      <c r="H860">
        <v>51.8</v>
      </c>
      <c r="I860">
        <v>54.2</v>
      </c>
      <c r="J860">
        <v>57.5</v>
      </c>
      <c r="K860">
        <v>51.7</v>
      </c>
      <c r="L860">
        <v>55.3</v>
      </c>
      <c r="M860">
        <v>2834.39990234375</v>
      </c>
      <c r="O860">
        <v>5.9779029009820791E-3</v>
      </c>
      <c r="P860">
        <v>2.1530015140813302E-2</v>
      </c>
      <c r="Q860">
        <v>2.4126879308669521E-2</v>
      </c>
    </row>
    <row r="861" spans="1:20" x14ac:dyDescent="0.2">
      <c r="A861" s="96">
        <v>43556</v>
      </c>
      <c r="B861">
        <v>51.7</v>
      </c>
      <c r="C861">
        <v>49.8</v>
      </c>
      <c r="D861">
        <v>53.9</v>
      </c>
      <c r="E861">
        <v>50</v>
      </c>
      <c r="F861">
        <v>52.3</v>
      </c>
      <c r="G861">
        <v>42.6</v>
      </c>
      <c r="H861">
        <v>52.9</v>
      </c>
      <c r="I861">
        <v>54.6</v>
      </c>
      <c r="J861">
        <v>52.4</v>
      </c>
      <c r="K861">
        <v>49.5</v>
      </c>
      <c r="L861">
        <v>52.8</v>
      </c>
      <c r="M861">
        <v>2945.830078125</v>
      </c>
      <c r="N861">
        <v>18962.174999999999</v>
      </c>
      <c r="O861">
        <v>7.9292440820582337E-3</v>
      </c>
      <c r="P861">
        <v>2.111478835615084E-2</v>
      </c>
      <c r="Q861">
        <v>3.2096211890165323E-2</v>
      </c>
      <c r="R861">
        <v>6.7300894044732664E-3</v>
      </c>
      <c r="S861">
        <v>2.7193343623263418E-2</v>
      </c>
      <c r="T861">
        <v>2.135540615577208E-2</v>
      </c>
    </row>
    <row r="862" spans="1:20" x14ac:dyDescent="0.2">
      <c r="A862" s="96">
        <v>43586</v>
      </c>
      <c r="B862">
        <v>52.7</v>
      </c>
      <c r="C862">
        <v>49.4</v>
      </c>
      <c r="D862">
        <v>47.2</v>
      </c>
      <c r="E862">
        <v>53.2</v>
      </c>
      <c r="F862">
        <v>51.3</v>
      </c>
      <c r="G862">
        <v>43.7</v>
      </c>
      <c r="H862">
        <v>50.9</v>
      </c>
      <c r="I862">
        <v>52</v>
      </c>
      <c r="J862">
        <v>53.7</v>
      </c>
      <c r="K862">
        <v>51</v>
      </c>
      <c r="L862">
        <v>52.1</v>
      </c>
      <c r="M862">
        <v>2752.06005859375</v>
      </c>
      <c r="O862">
        <v>7.9292440820582337E-3</v>
      </c>
      <c r="P862">
        <v>2.111478835615084E-2</v>
      </c>
      <c r="Q862">
        <v>3.2096211890165323E-2</v>
      </c>
    </row>
    <row r="863" spans="1:20" x14ac:dyDescent="0.2">
      <c r="A863" s="96">
        <v>43617</v>
      </c>
      <c r="B863">
        <v>50</v>
      </c>
      <c r="C863">
        <v>50</v>
      </c>
      <c r="D863">
        <v>47.4</v>
      </c>
      <c r="E863">
        <v>47.9</v>
      </c>
      <c r="F863">
        <v>54.1</v>
      </c>
      <c r="G863">
        <v>44.6</v>
      </c>
      <c r="H863">
        <v>49.1</v>
      </c>
      <c r="I863">
        <v>50.7</v>
      </c>
      <c r="J863">
        <v>54.5</v>
      </c>
      <c r="K863">
        <v>50.5</v>
      </c>
      <c r="L863">
        <v>51.7</v>
      </c>
      <c r="M863">
        <v>2941.760009765625</v>
      </c>
      <c r="O863">
        <v>7.9292440820582337E-3</v>
      </c>
      <c r="P863">
        <v>2.111478835615084E-2</v>
      </c>
      <c r="Q863">
        <v>3.2096211890165323E-2</v>
      </c>
    </row>
    <row r="864" spans="1:20" x14ac:dyDescent="0.2">
      <c r="A864" s="96">
        <v>43647</v>
      </c>
      <c r="B864">
        <v>50.8</v>
      </c>
      <c r="C864">
        <v>47</v>
      </c>
      <c r="D864">
        <v>43.1</v>
      </c>
      <c r="E864">
        <v>45.1</v>
      </c>
      <c r="F864">
        <v>50.8</v>
      </c>
      <c r="G864">
        <v>45.7</v>
      </c>
      <c r="H864">
        <v>49.5</v>
      </c>
      <c r="I864">
        <v>53.3</v>
      </c>
      <c r="J864">
        <v>51.7</v>
      </c>
      <c r="K864">
        <v>48.1</v>
      </c>
      <c r="L864">
        <v>51.2</v>
      </c>
      <c r="M864">
        <v>2980.3798828125</v>
      </c>
      <c r="N864">
        <v>19130.932000000001</v>
      </c>
      <c r="O864">
        <v>6.8549879130956641E-3</v>
      </c>
      <c r="P864">
        <v>2.3183259983257681E-2</v>
      </c>
      <c r="Q864">
        <v>2.770318750334555E-2</v>
      </c>
      <c r="R864">
        <v>8.8996647272795142E-3</v>
      </c>
      <c r="S864">
        <v>3.6076708933272972E-2</v>
      </c>
      <c r="T864">
        <v>2.3058278646321921E-2</v>
      </c>
    </row>
    <row r="865" spans="1:20" x14ac:dyDescent="0.2">
      <c r="A865" s="96">
        <v>43678</v>
      </c>
      <c r="B865">
        <v>47.2</v>
      </c>
      <c r="C865">
        <v>46</v>
      </c>
      <c r="D865">
        <v>46.3</v>
      </c>
      <c r="E865">
        <v>46</v>
      </c>
      <c r="F865">
        <v>49.5</v>
      </c>
      <c r="G865">
        <v>44.9</v>
      </c>
      <c r="H865">
        <v>49.9</v>
      </c>
      <c r="I865">
        <v>51.4</v>
      </c>
      <c r="J865">
        <v>47.4</v>
      </c>
      <c r="K865">
        <v>43.3</v>
      </c>
      <c r="L865">
        <v>49.1</v>
      </c>
      <c r="M865">
        <v>2926.4599609375</v>
      </c>
      <c r="O865">
        <v>6.8549879130956641E-3</v>
      </c>
      <c r="P865">
        <v>2.3183259983257681E-2</v>
      </c>
      <c r="Q865">
        <v>2.770318750334555E-2</v>
      </c>
    </row>
    <row r="866" spans="1:20" x14ac:dyDescent="0.2">
      <c r="A866" s="96">
        <v>43709</v>
      </c>
      <c r="B866">
        <v>47.3</v>
      </c>
      <c r="C866">
        <v>48.1</v>
      </c>
      <c r="D866">
        <v>45.1</v>
      </c>
      <c r="E866">
        <v>49.7</v>
      </c>
      <c r="F866">
        <v>47.3</v>
      </c>
      <c r="G866">
        <v>45.5</v>
      </c>
      <c r="H866">
        <v>46.9</v>
      </c>
      <c r="I866">
        <v>51.1</v>
      </c>
      <c r="J866">
        <v>46.3</v>
      </c>
      <c r="K866">
        <v>41</v>
      </c>
      <c r="L866">
        <v>47.8</v>
      </c>
      <c r="M866">
        <v>2976.739990234375</v>
      </c>
      <c r="O866">
        <v>6.8549879130956641E-3</v>
      </c>
      <c r="P866">
        <v>2.3183259983257681E-2</v>
      </c>
      <c r="Q866">
        <v>2.770318750334555E-2</v>
      </c>
    </row>
    <row r="867" spans="1:20" x14ac:dyDescent="0.2">
      <c r="A867" s="96">
        <v>43739</v>
      </c>
      <c r="B867">
        <v>49.1</v>
      </c>
      <c r="C867">
        <v>45.3</v>
      </c>
      <c r="D867">
        <v>44.1</v>
      </c>
      <c r="E867">
        <v>45.5</v>
      </c>
      <c r="F867">
        <v>46.2</v>
      </c>
      <c r="G867">
        <v>47.8</v>
      </c>
      <c r="H867">
        <v>48.9</v>
      </c>
      <c r="I867">
        <v>49.5</v>
      </c>
      <c r="J867">
        <v>47.7</v>
      </c>
      <c r="K867">
        <v>50.4</v>
      </c>
      <c r="L867">
        <v>48.3</v>
      </c>
      <c r="M867">
        <v>3037.56005859375</v>
      </c>
      <c r="N867">
        <v>19215.690999999999</v>
      </c>
      <c r="O867">
        <v>4.690976182113644E-3</v>
      </c>
      <c r="P867">
        <v>2.5694235346395491E-2</v>
      </c>
      <c r="Q867">
        <v>1.8896349662488991E-2</v>
      </c>
      <c r="R867">
        <v>4.4304689389935729E-3</v>
      </c>
      <c r="S867">
        <v>1.7839998335064559E-2</v>
      </c>
      <c r="T867">
        <v>2.5726308482646211E-2</v>
      </c>
    </row>
    <row r="868" spans="1:20" x14ac:dyDescent="0.2">
      <c r="A868" s="96">
        <v>43770</v>
      </c>
      <c r="B868">
        <v>47.2</v>
      </c>
      <c r="C868">
        <v>48.3</v>
      </c>
      <c r="D868">
        <v>43</v>
      </c>
      <c r="E868">
        <v>46.7</v>
      </c>
      <c r="F868">
        <v>49.1</v>
      </c>
      <c r="G868">
        <v>45</v>
      </c>
      <c r="H868">
        <v>45.5</v>
      </c>
      <c r="I868">
        <v>52</v>
      </c>
      <c r="J868">
        <v>46.6</v>
      </c>
      <c r="K868">
        <v>47.9</v>
      </c>
      <c r="L868">
        <v>48.1</v>
      </c>
      <c r="M868">
        <v>3140.97998046875</v>
      </c>
      <c r="O868">
        <v>4.690976182113644E-3</v>
      </c>
      <c r="P868">
        <v>2.5694235346395491E-2</v>
      </c>
      <c r="Q868">
        <v>1.8896349662488991E-2</v>
      </c>
    </row>
    <row r="869" spans="1:20" x14ac:dyDescent="0.2">
      <c r="A869" s="96">
        <v>43800</v>
      </c>
      <c r="B869">
        <v>47.6</v>
      </c>
      <c r="C869">
        <v>48.8</v>
      </c>
      <c r="D869">
        <v>43.3</v>
      </c>
      <c r="E869">
        <v>51.7</v>
      </c>
      <c r="F869">
        <v>44.8</v>
      </c>
      <c r="G869">
        <v>41.1</v>
      </c>
      <c r="H869">
        <v>49.2</v>
      </c>
      <c r="I869">
        <v>54.6</v>
      </c>
      <c r="J869">
        <v>45.2</v>
      </c>
      <c r="K869">
        <v>47.3</v>
      </c>
      <c r="L869">
        <v>47.8</v>
      </c>
      <c r="M869">
        <v>3230.780029296875</v>
      </c>
      <c r="O869">
        <v>4.690976182113644E-3</v>
      </c>
      <c r="P869">
        <v>2.5694235346395491E-2</v>
      </c>
      <c r="Q869">
        <v>1.8896349662488991E-2</v>
      </c>
    </row>
    <row r="870" spans="1:20" x14ac:dyDescent="0.2">
      <c r="A870" s="96">
        <v>43831</v>
      </c>
      <c r="B870">
        <v>52</v>
      </c>
      <c r="C870">
        <v>51.3</v>
      </c>
      <c r="D870">
        <v>45.7</v>
      </c>
      <c r="E870">
        <v>53.3</v>
      </c>
      <c r="F870">
        <v>54.3</v>
      </c>
      <c r="G870">
        <v>43.8</v>
      </c>
      <c r="H870">
        <v>48.8</v>
      </c>
      <c r="I870">
        <v>52.9</v>
      </c>
      <c r="J870">
        <v>46.6</v>
      </c>
      <c r="K870">
        <v>53.3</v>
      </c>
      <c r="L870">
        <v>50.9</v>
      </c>
      <c r="M870">
        <v>3225.52001953125</v>
      </c>
      <c r="N870">
        <v>18989.877</v>
      </c>
      <c r="O870">
        <v>-1.303582746034216E-2</v>
      </c>
      <c r="P870">
        <v>6.3078516417420767E-3</v>
      </c>
      <c r="Q870">
        <v>-5.1132545037274268E-2</v>
      </c>
      <c r="R870">
        <v>-1.175154200803908E-2</v>
      </c>
      <c r="S870">
        <v>-4.6184048016051249E-2</v>
      </c>
      <c r="T870">
        <v>8.2008298093415831E-3</v>
      </c>
    </row>
    <row r="871" spans="1:20" x14ac:dyDescent="0.2">
      <c r="A871" s="96">
        <v>43862</v>
      </c>
      <c r="B871">
        <v>49.8</v>
      </c>
      <c r="C871">
        <v>42.6</v>
      </c>
      <c r="D871">
        <v>50.3</v>
      </c>
      <c r="E871">
        <v>45.9</v>
      </c>
      <c r="F871">
        <v>50.3</v>
      </c>
      <c r="G871">
        <v>41.8</v>
      </c>
      <c r="H871">
        <v>46.5</v>
      </c>
      <c r="I871">
        <v>57.3</v>
      </c>
      <c r="J871">
        <v>46.9</v>
      </c>
      <c r="K871">
        <v>51.2</v>
      </c>
      <c r="L871">
        <v>50.1</v>
      </c>
      <c r="M871">
        <v>2954.219970703125</v>
      </c>
      <c r="O871">
        <v>-1.303582746034216E-2</v>
      </c>
      <c r="P871">
        <v>6.3078516417420767E-3</v>
      </c>
      <c r="Q871">
        <v>-5.1132545037274268E-2</v>
      </c>
    </row>
    <row r="872" spans="1:20" x14ac:dyDescent="0.2">
      <c r="A872" s="96">
        <v>43891</v>
      </c>
      <c r="B872">
        <v>42.2</v>
      </c>
      <c r="C872">
        <v>42.1</v>
      </c>
      <c r="D872">
        <v>45.9</v>
      </c>
      <c r="E872">
        <v>37.4</v>
      </c>
      <c r="F872">
        <v>47.7</v>
      </c>
      <c r="G872">
        <v>43.4</v>
      </c>
      <c r="H872">
        <v>46.9</v>
      </c>
      <c r="I872">
        <v>65</v>
      </c>
      <c r="J872">
        <v>43.8</v>
      </c>
      <c r="K872">
        <v>46.6</v>
      </c>
      <c r="L872">
        <v>49.1</v>
      </c>
      <c r="M872">
        <v>2584.590087890625</v>
      </c>
      <c r="O872">
        <v>-1.303582746034216E-2</v>
      </c>
      <c r="P872">
        <v>6.3078516417420767E-3</v>
      </c>
      <c r="Q872">
        <v>-5.1132545037274268E-2</v>
      </c>
    </row>
    <row r="873" spans="1:20" x14ac:dyDescent="0.2">
      <c r="A873" s="96">
        <v>43922</v>
      </c>
      <c r="B873">
        <v>27.1</v>
      </c>
      <c r="C873">
        <v>42.7</v>
      </c>
      <c r="D873">
        <v>37.799999999999997</v>
      </c>
      <c r="E873">
        <v>35.299999999999997</v>
      </c>
      <c r="F873">
        <v>27.5</v>
      </c>
      <c r="G873">
        <v>48.8</v>
      </c>
      <c r="H873">
        <v>49.7</v>
      </c>
      <c r="I873">
        <v>76</v>
      </c>
      <c r="J873">
        <v>27.5</v>
      </c>
      <c r="K873">
        <v>35.299999999999997</v>
      </c>
      <c r="L873">
        <v>41.5</v>
      </c>
      <c r="M873">
        <v>2912.429931640625</v>
      </c>
      <c r="N873">
        <v>17378.712</v>
      </c>
      <c r="O873">
        <v>-8.9372505011610218E-2</v>
      </c>
      <c r="P873">
        <v>-9.0837374242250385E-2</v>
      </c>
      <c r="Q873">
        <v>-0.31235698461085082</v>
      </c>
      <c r="R873">
        <v>-8.4843361544679877E-2</v>
      </c>
      <c r="S873">
        <v>-0.29857419774143368</v>
      </c>
      <c r="T873">
        <v>-8.3506401559947624E-2</v>
      </c>
    </row>
    <row r="874" spans="1:20" x14ac:dyDescent="0.2">
      <c r="A874" s="96">
        <v>43952</v>
      </c>
      <c r="B874">
        <v>31.8</v>
      </c>
      <c r="C874">
        <v>41.3</v>
      </c>
      <c r="D874">
        <v>38.200000000000003</v>
      </c>
      <c r="E874">
        <v>40.799999999999997</v>
      </c>
      <c r="F874">
        <v>33.200000000000003</v>
      </c>
      <c r="G874">
        <v>46.2</v>
      </c>
      <c r="H874">
        <v>50.4</v>
      </c>
      <c r="I874">
        <v>68</v>
      </c>
      <c r="J874">
        <v>32.1</v>
      </c>
      <c r="K874">
        <v>39.5</v>
      </c>
      <c r="L874">
        <v>43.1</v>
      </c>
      <c r="M874">
        <v>3044.31005859375</v>
      </c>
      <c r="O874">
        <v>-8.9372505011610218E-2</v>
      </c>
      <c r="P874">
        <v>-9.0837374242250385E-2</v>
      </c>
      <c r="Q874">
        <v>-0.31235698461085082</v>
      </c>
    </row>
    <row r="875" spans="1:20" x14ac:dyDescent="0.2">
      <c r="A875" s="96">
        <v>43983</v>
      </c>
      <c r="B875">
        <v>56.4</v>
      </c>
      <c r="C875">
        <v>48.8</v>
      </c>
      <c r="D875">
        <v>45.3</v>
      </c>
      <c r="E875">
        <v>51.3</v>
      </c>
      <c r="F875">
        <v>57.3</v>
      </c>
      <c r="G875">
        <v>44.6</v>
      </c>
      <c r="H875">
        <v>50.5</v>
      </c>
      <c r="I875">
        <v>56.9</v>
      </c>
      <c r="J875">
        <v>42.1</v>
      </c>
      <c r="K875">
        <v>47.6</v>
      </c>
      <c r="L875">
        <v>52.6</v>
      </c>
      <c r="M875">
        <v>3100.2900390625</v>
      </c>
      <c r="O875">
        <v>-8.9372505011610218E-2</v>
      </c>
      <c r="P875">
        <v>-9.0837374242250385E-2</v>
      </c>
      <c r="Q875">
        <v>-0.31235698461085082</v>
      </c>
    </row>
    <row r="876" spans="1:20" x14ac:dyDescent="0.2">
      <c r="A876" s="96">
        <v>44013</v>
      </c>
      <c r="B876">
        <v>61.5</v>
      </c>
      <c r="C876">
        <v>53.1</v>
      </c>
      <c r="D876">
        <v>51.8</v>
      </c>
      <c r="E876">
        <v>53.2</v>
      </c>
      <c r="F876">
        <v>62.1</v>
      </c>
      <c r="G876">
        <v>41.6</v>
      </c>
      <c r="H876">
        <v>47</v>
      </c>
      <c r="I876">
        <v>55.8</v>
      </c>
      <c r="J876">
        <v>44.3</v>
      </c>
      <c r="K876">
        <v>50.4</v>
      </c>
      <c r="L876">
        <v>54.2</v>
      </c>
      <c r="M876">
        <v>3271.1201171875</v>
      </c>
      <c r="N876">
        <v>18743.72</v>
      </c>
      <c r="O876">
        <v>7.547534636423657E-2</v>
      </c>
      <c r="P876">
        <v>-2.8875059888336659E-2</v>
      </c>
      <c r="Q876">
        <v>0.33783279300793229</v>
      </c>
      <c r="R876">
        <v>7.854483117045738E-2</v>
      </c>
      <c r="S876">
        <v>0.35317139137290637</v>
      </c>
      <c r="T876">
        <v>-2.0240101214096601E-2</v>
      </c>
    </row>
    <row r="877" spans="1:20" x14ac:dyDescent="0.2">
      <c r="A877" s="96">
        <v>44044</v>
      </c>
      <c r="B877">
        <v>67.599999999999994</v>
      </c>
      <c r="C877">
        <v>55.6</v>
      </c>
      <c r="D877">
        <v>54.6</v>
      </c>
      <c r="E877">
        <v>59.5</v>
      </c>
      <c r="F877">
        <v>63.3</v>
      </c>
      <c r="G877">
        <v>38.1</v>
      </c>
      <c r="H877">
        <v>44.4</v>
      </c>
      <c r="I877">
        <v>58.2</v>
      </c>
      <c r="J877">
        <v>46.4</v>
      </c>
      <c r="K877">
        <v>53.3</v>
      </c>
      <c r="L877">
        <v>56</v>
      </c>
      <c r="M877">
        <v>3500.31005859375</v>
      </c>
      <c r="O877">
        <v>7.547534636423657E-2</v>
      </c>
      <c r="P877">
        <v>-2.8875059888336659E-2</v>
      </c>
      <c r="Q877">
        <v>0.33783279300793229</v>
      </c>
    </row>
    <row r="878" spans="1:20" x14ac:dyDescent="0.2">
      <c r="A878" s="96">
        <v>44075</v>
      </c>
      <c r="B878">
        <v>60.2</v>
      </c>
      <c r="C878">
        <v>54</v>
      </c>
      <c r="D878">
        <v>55.2</v>
      </c>
      <c r="E878">
        <v>62.8</v>
      </c>
      <c r="F878">
        <v>61</v>
      </c>
      <c r="G878">
        <v>37.9</v>
      </c>
      <c r="H878">
        <v>47.1</v>
      </c>
      <c r="I878">
        <v>59</v>
      </c>
      <c r="J878">
        <v>49.6</v>
      </c>
      <c r="K878">
        <v>54.3</v>
      </c>
      <c r="L878">
        <v>55.4</v>
      </c>
      <c r="M878">
        <v>3363</v>
      </c>
      <c r="O878">
        <v>7.547534636423657E-2</v>
      </c>
      <c r="P878">
        <v>-2.8875059888336659E-2</v>
      </c>
      <c r="Q878">
        <v>0.33783279300793229</v>
      </c>
    </row>
    <row r="879" spans="1:20" x14ac:dyDescent="0.2">
      <c r="A879" s="96">
        <v>44105</v>
      </c>
      <c r="B879">
        <v>67.900000000000006</v>
      </c>
      <c r="C879">
        <v>58.1</v>
      </c>
      <c r="D879">
        <v>55.7</v>
      </c>
      <c r="E879">
        <v>65.5</v>
      </c>
      <c r="F879">
        <v>63</v>
      </c>
      <c r="G879">
        <v>36.700000000000003</v>
      </c>
      <c r="H879">
        <v>51.9</v>
      </c>
      <c r="I879">
        <v>60.5</v>
      </c>
      <c r="J879">
        <v>53.2</v>
      </c>
      <c r="K879">
        <v>55.7</v>
      </c>
      <c r="L879">
        <v>59.3</v>
      </c>
      <c r="M879">
        <v>3269.9599609375</v>
      </c>
      <c r="N879">
        <v>18924.261999999999</v>
      </c>
      <c r="O879">
        <v>1.115276765936578E-2</v>
      </c>
      <c r="P879">
        <v>-2.2629152430098401E-2</v>
      </c>
      <c r="Q879">
        <v>4.536294038119415E-2</v>
      </c>
      <c r="R879">
        <v>9.6321327890086725E-3</v>
      </c>
      <c r="S879">
        <v>3.9088782255552117E-2</v>
      </c>
      <c r="T879">
        <v>-1.5166199331577521E-2</v>
      </c>
    </row>
    <row r="880" spans="1:20" x14ac:dyDescent="0.2">
      <c r="A880" s="96">
        <v>44136</v>
      </c>
      <c r="B880">
        <v>65.099999999999994</v>
      </c>
      <c r="C880">
        <v>55.1</v>
      </c>
      <c r="D880">
        <v>56.9</v>
      </c>
      <c r="E880">
        <v>65.400000000000006</v>
      </c>
      <c r="F880">
        <v>60.8</v>
      </c>
      <c r="G880">
        <v>36.299999999999997</v>
      </c>
      <c r="H880">
        <v>51.2</v>
      </c>
      <c r="I880">
        <v>61.7</v>
      </c>
      <c r="J880">
        <v>48.4</v>
      </c>
      <c r="K880">
        <v>57.8</v>
      </c>
      <c r="L880">
        <v>57.5</v>
      </c>
      <c r="M880">
        <v>3621.6298828125</v>
      </c>
      <c r="O880">
        <v>1.115276765936578E-2</v>
      </c>
      <c r="P880">
        <v>-2.2629152430098401E-2</v>
      </c>
      <c r="Q880">
        <v>4.536294038119415E-2</v>
      </c>
    </row>
    <row r="881" spans="1:20" x14ac:dyDescent="0.2">
      <c r="A881" s="96">
        <v>44166</v>
      </c>
      <c r="B881">
        <v>67.900000000000006</v>
      </c>
      <c r="C881">
        <v>54.6</v>
      </c>
      <c r="D881">
        <v>59.1</v>
      </c>
      <c r="E881">
        <v>77.599999999999994</v>
      </c>
      <c r="F881">
        <v>64.7</v>
      </c>
      <c r="G881">
        <v>37.9</v>
      </c>
      <c r="H881">
        <v>51</v>
      </c>
      <c r="I881">
        <v>67.7</v>
      </c>
      <c r="J881">
        <v>51.7</v>
      </c>
      <c r="K881">
        <v>57.5</v>
      </c>
      <c r="L881">
        <v>60.5</v>
      </c>
      <c r="M881">
        <v>3756.070068359375</v>
      </c>
      <c r="O881">
        <v>1.115276765936578E-2</v>
      </c>
      <c r="P881">
        <v>-2.2629152430098401E-2</v>
      </c>
      <c r="Q881">
        <v>4.536294038119415E-2</v>
      </c>
    </row>
    <row r="882" spans="1:20" x14ac:dyDescent="0.2">
      <c r="A882" s="96">
        <v>44197</v>
      </c>
      <c r="B882">
        <v>61.1</v>
      </c>
      <c r="C882">
        <v>56.8</v>
      </c>
      <c r="D882">
        <v>59.7</v>
      </c>
      <c r="E882">
        <v>82.1</v>
      </c>
      <c r="F882">
        <v>60.7</v>
      </c>
      <c r="G882">
        <v>33.1</v>
      </c>
      <c r="H882">
        <v>50.8</v>
      </c>
      <c r="I882">
        <v>68.2</v>
      </c>
      <c r="J882">
        <v>52.6</v>
      </c>
      <c r="K882">
        <v>54.9</v>
      </c>
      <c r="L882">
        <v>58.7</v>
      </c>
      <c r="M882">
        <v>3714.239990234375</v>
      </c>
      <c r="N882">
        <v>19216.223999999998</v>
      </c>
      <c r="O882">
        <v>1.533889627211066E-2</v>
      </c>
      <c r="P882">
        <v>5.4697680328273934E-3</v>
      </c>
      <c r="Q882">
        <v>6.278176672776592E-2</v>
      </c>
      <c r="R882">
        <v>1.5427919989693629E-2</v>
      </c>
      <c r="S882">
        <v>6.3154549562086215E-2</v>
      </c>
      <c r="T882">
        <v>1.191935050448183E-2</v>
      </c>
    </row>
    <row r="883" spans="1:20" x14ac:dyDescent="0.2">
      <c r="A883" s="96">
        <v>44228</v>
      </c>
      <c r="B883">
        <v>64.8</v>
      </c>
      <c r="C883">
        <v>56.1</v>
      </c>
      <c r="D883">
        <v>64</v>
      </c>
      <c r="E883">
        <v>86</v>
      </c>
      <c r="F883">
        <v>63.2</v>
      </c>
      <c r="G883">
        <v>32.5</v>
      </c>
      <c r="H883">
        <v>49.7</v>
      </c>
      <c r="I883">
        <v>72</v>
      </c>
      <c r="J883">
        <v>54.4</v>
      </c>
      <c r="K883">
        <v>57.2</v>
      </c>
      <c r="L883">
        <v>60.8</v>
      </c>
      <c r="M883">
        <v>3811.14990234375</v>
      </c>
      <c r="O883">
        <v>1.533889627211066E-2</v>
      </c>
      <c r="P883">
        <v>5.4697680328273934E-3</v>
      </c>
      <c r="Q883">
        <v>6.278176672776592E-2</v>
      </c>
    </row>
    <row r="884" spans="1:20" x14ac:dyDescent="0.2">
      <c r="A884" s="96">
        <v>44256</v>
      </c>
      <c r="B884">
        <v>68</v>
      </c>
      <c r="C884">
        <v>56.7</v>
      </c>
      <c r="D884">
        <v>67.5</v>
      </c>
      <c r="E884">
        <v>85.6</v>
      </c>
      <c r="F884">
        <v>68.099999999999994</v>
      </c>
      <c r="G884">
        <v>29.9</v>
      </c>
      <c r="H884">
        <v>50.8</v>
      </c>
      <c r="I884">
        <v>76.599999999999994</v>
      </c>
      <c r="J884">
        <v>59.6</v>
      </c>
      <c r="K884">
        <v>54.5</v>
      </c>
      <c r="L884">
        <v>64.7</v>
      </c>
      <c r="M884">
        <v>3972.889892578125</v>
      </c>
      <c r="O884">
        <v>1.533889627211066E-2</v>
      </c>
      <c r="P884">
        <v>5.4697680328273934E-3</v>
      </c>
      <c r="Q884">
        <v>6.278176672776592E-2</v>
      </c>
    </row>
    <row r="885" spans="1:20" x14ac:dyDescent="0.2">
      <c r="A885" s="96">
        <v>44287</v>
      </c>
      <c r="B885">
        <v>64.3</v>
      </c>
      <c r="C885">
        <v>52.2</v>
      </c>
      <c r="D885">
        <v>68.2</v>
      </c>
      <c r="E885">
        <v>89.6</v>
      </c>
      <c r="F885">
        <v>62.5</v>
      </c>
      <c r="G885">
        <v>28.4</v>
      </c>
      <c r="H885">
        <v>46.5</v>
      </c>
      <c r="I885">
        <v>75</v>
      </c>
      <c r="J885">
        <v>55.1</v>
      </c>
      <c r="K885">
        <v>54.9</v>
      </c>
      <c r="L885">
        <v>60.7</v>
      </c>
      <c r="M885">
        <v>4181.169921875</v>
      </c>
      <c r="N885">
        <v>19544.248</v>
      </c>
      <c r="O885">
        <v>1.6407465395443108E-2</v>
      </c>
      <c r="P885">
        <v>0.12226677108077</v>
      </c>
      <c r="Q885">
        <v>6.7262831458960726E-2</v>
      </c>
      <c r="R885">
        <v>1.707015904893705E-2</v>
      </c>
      <c r="S885">
        <v>7.0048959400919264E-2</v>
      </c>
      <c r="T885">
        <v>0.1246085440624138</v>
      </c>
    </row>
    <row r="886" spans="1:20" x14ac:dyDescent="0.2">
      <c r="A886" s="96">
        <v>44317</v>
      </c>
      <c r="B886">
        <v>67</v>
      </c>
      <c r="C886">
        <v>54</v>
      </c>
      <c r="D886">
        <v>70.599999999999994</v>
      </c>
      <c r="E886">
        <v>88</v>
      </c>
      <c r="F886">
        <v>58.5</v>
      </c>
      <c r="G886">
        <v>28</v>
      </c>
      <c r="H886">
        <v>50.8</v>
      </c>
      <c r="I886">
        <v>78.8</v>
      </c>
      <c r="J886">
        <v>50.9</v>
      </c>
      <c r="K886">
        <v>55.4</v>
      </c>
      <c r="L886">
        <v>61.2</v>
      </c>
      <c r="M886">
        <v>4204.10986328125</v>
      </c>
      <c r="O886">
        <v>1.6407465395443108E-2</v>
      </c>
      <c r="P886">
        <v>0.12226677108077</v>
      </c>
      <c r="Q886">
        <v>6.7262831458960726E-2</v>
      </c>
    </row>
    <row r="887" spans="1:20" x14ac:dyDescent="0.2">
      <c r="A887" s="96">
        <v>44348</v>
      </c>
      <c r="B887">
        <v>66</v>
      </c>
      <c r="C887">
        <v>61</v>
      </c>
      <c r="D887">
        <v>64.5</v>
      </c>
      <c r="E887">
        <v>92.1</v>
      </c>
      <c r="F887">
        <v>60.8</v>
      </c>
      <c r="G887">
        <v>30.8</v>
      </c>
      <c r="H887">
        <v>51.1</v>
      </c>
      <c r="I887">
        <v>75.099999999999994</v>
      </c>
      <c r="J887">
        <v>49.9</v>
      </c>
      <c r="K887">
        <v>56.2</v>
      </c>
      <c r="L887">
        <v>60.6</v>
      </c>
      <c r="M887">
        <v>4297.5</v>
      </c>
      <c r="O887">
        <v>1.6407465395443108E-2</v>
      </c>
      <c r="P887">
        <v>0.12226677108077</v>
      </c>
      <c r="Q887">
        <v>6.7262831458960726E-2</v>
      </c>
    </row>
    <row r="888" spans="1:20" x14ac:dyDescent="0.2">
      <c r="A888" s="96">
        <v>44378</v>
      </c>
      <c r="B888">
        <v>64.900000000000006</v>
      </c>
      <c r="C888">
        <v>53.7</v>
      </c>
      <c r="D888">
        <v>65</v>
      </c>
      <c r="E888">
        <v>85.7</v>
      </c>
      <c r="F888">
        <v>58.4</v>
      </c>
      <c r="G888">
        <v>25</v>
      </c>
      <c r="H888">
        <v>48.9</v>
      </c>
      <c r="I888">
        <v>72.5</v>
      </c>
      <c r="J888">
        <v>52.9</v>
      </c>
      <c r="K888">
        <v>55.7</v>
      </c>
      <c r="L888">
        <v>59.5</v>
      </c>
      <c r="M888">
        <v>4395.259765625</v>
      </c>
      <c r="N888">
        <v>19672.594000000001</v>
      </c>
      <c r="O888">
        <v>5.7094811059921454E-3</v>
      </c>
      <c r="P888">
        <v>4.9465555692882128E-2</v>
      </c>
      <c r="Q888">
        <v>2.303425900825307E-2</v>
      </c>
      <c r="R888">
        <v>6.5669449139205242E-3</v>
      </c>
      <c r="S888">
        <v>2.6527662900280191E-2</v>
      </c>
      <c r="T888">
        <v>4.9556544805406812E-2</v>
      </c>
    </row>
    <row r="889" spans="1:20" x14ac:dyDescent="0.2">
      <c r="A889" s="96">
        <v>44409</v>
      </c>
      <c r="B889">
        <v>66.7</v>
      </c>
      <c r="C889">
        <v>54.3</v>
      </c>
      <c r="D889">
        <v>68.2</v>
      </c>
      <c r="E889">
        <v>79.400000000000006</v>
      </c>
      <c r="F889">
        <v>60</v>
      </c>
      <c r="G889">
        <v>30.2</v>
      </c>
      <c r="H889">
        <v>54.2</v>
      </c>
      <c r="I889">
        <v>69.5</v>
      </c>
      <c r="J889">
        <v>49</v>
      </c>
      <c r="K889">
        <v>56.6</v>
      </c>
      <c r="L889">
        <v>59.9</v>
      </c>
      <c r="M889">
        <v>4522.68017578125</v>
      </c>
      <c r="O889">
        <v>5.7094811059921454E-3</v>
      </c>
      <c r="P889">
        <v>4.9465555692882128E-2</v>
      </c>
      <c r="Q889">
        <v>2.303425900825307E-2</v>
      </c>
    </row>
    <row r="890" spans="1:20" x14ac:dyDescent="0.2">
      <c r="A890" s="96">
        <v>44440</v>
      </c>
      <c r="B890">
        <v>66.7</v>
      </c>
      <c r="C890">
        <v>54.9</v>
      </c>
      <c r="D890">
        <v>64.8</v>
      </c>
      <c r="E890">
        <v>81.2</v>
      </c>
      <c r="F890">
        <v>59.4</v>
      </c>
      <c r="G890">
        <v>31.7</v>
      </c>
      <c r="H890">
        <v>55.6</v>
      </c>
      <c r="I890">
        <v>73.400000000000006</v>
      </c>
      <c r="J890">
        <v>50.2</v>
      </c>
      <c r="K890">
        <v>53.4</v>
      </c>
      <c r="L890">
        <v>61.1</v>
      </c>
      <c r="M890">
        <v>4307.5400390625</v>
      </c>
      <c r="O890">
        <v>5.7094811059921454E-3</v>
      </c>
      <c r="P890">
        <v>4.9465555692882128E-2</v>
      </c>
      <c r="Q890">
        <v>2.303425900825307E-2</v>
      </c>
    </row>
    <row r="891" spans="1:20" x14ac:dyDescent="0.2">
      <c r="A891" s="96">
        <v>44470</v>
      </c>
      <c r="B891">
        <v>59.8</v>
      </c>
      <c r="C891">
        <v>49.1</v>
      </c>
      <c r="D891">
        <v>63.6</v>
      </c>
      <c r="E891">
        <v>85.7</v>
      </c>
      <c r="F891">
        <v>59.3</v>
      </c>
      <c r="G891">
        <v>31.7</v>
      </c>
      <c r="H891">
        <v>57</v>
      </c>
      <c r="I891">
        <v>75.599999999999994</v>
      </c>
      <c r="J891">
        <v>52</v>
      </c>
      <c r="K891">
        <v>54.6</v>
      </c>
      <c r="L891">
        <v>60.8</v>
      </c>
      <c r="M891">
        <v>4605.3798828125</v>
      </c>
      <c r="N891">
        <v>20006.181</v>
      </c>
      <c r="O891">
        <v>5.7094811059921454E-3</v>
      </c>
      <c r="P891">
        <v>4.9465555692882128E-2</v>
      </c>
      <c r="Q891">
        <v>2.303425900825307E-2</v>
      </c>
      <c r="R891">
        <v>1.695694019812535E-2</v>
      </c>
      <c r="S891">
        <v>6.9572573442330254E-2</v>
      </c>
      <c r="T891">
        <v>5.7171000908780578E-2</v>
      </c>
    </row>
    <row r="892" spans="1:20" x14ac:dyDescent="0.2">
      <c r="A892" s="96">
        <v>44501</v>
      </c>
      <c r="B892">
        <v>61.5</v>
      </c>
      <c r="C892">
        <v>52.6</v>
      </c>
      <c r="D892">
        <v>61.9</v>
      </c>
      <c r="E892">
        <v>82.4</v>
      </c>
      <c r="F892">
        <v>61.5</v>
      </c>
      <c r="G892">
        <v>25.1</v>
      </c>
      <c r="H892">
        <v>56.8</v>
      </c>
      <c r="I892">
        <v>72.2</v>
      </c>
      <c r="J892">
        <v>53.3</v>
      </c>
      <c r="K892">
        <v>54</v>
      </c>
      <c r="L892">
        <v>61.1</v>
      </c>
      <c r="M892">
        <v>4567</v>
      </c>
      <c r="O892">
        <v>5.7094811059921454E-3</v>
      </c>
      <c r="P892">
        <v>4.9465555692882128E-2</v>
      </c>
      <c r="Q892">
        <v>2.303425900825307E-2</v>
      </c>
    </row>
    <row r="893" spans="1:20" x14ac:dyDescent="0.2">
      <c r="A893" s="96">
        <v>44531</v>
      </c>
      <c r="B893">
        <v>60.4</v>
      </c>
      <c r="C893">
        <v>53.8</v>
      </c>
      <c r="D893">
        <v>62.8</v>
      </c>
      <c r="E893">
        <v>68.2</v>
      </c>
      <c r="F893">
        <v>59.2</v>
      </c>
      <c r="G893">
        <v>31.7</v>
      </c>
      <c r="H893">
        <v>54.7</v>
      </c>
      <c r="I893">
        <v>64.900000000000006</v>
      </c>
      <c r="J893">
        <v>54.2</v>
      </c>
      <c r="K893">
        <v>53.6</v>
      </c>
      <c r="L893">
        <v>58.7</v>
      </c>
      <c r="M893">
        <v>4766.18017578125</v>
      </c>
      <c r="O893">
        <v>5.7094811059921454E-3</v>
      </c>
      <c r="P893">
        <v>4.9465555692882128E-2</v>
      </c>
      <c r="Q893">
        <v>2.303425900825307E-2</v>
      </c>
    </row>
    <row r="894" spans="1:20" x14ac:dyDescent="0.2">
      <c r="A894" s="96">
        <v>44562</v>
      </c>
      <c r="B894">
        <v>57.9</v>
      </c>
      <c r="C894">
        <v>55.1</v>
      </c>
      <c r="D894">
        <v>56.4</v>
      </c>
      <c r="E894">
        <v>76.099999999999994</v>
      </c>
      <c r="F894">
        <v>57.8</v>
      </c>
      <c r="G894">
        <v>33</v>
      </c>
      <c r="H894">
        <v>53.2</v>
      </c>
      <c r="I894">
        <v>64.599999999999994</v>
      </c>
      <c r="J894">
        <v>54.5</v>
      </c>
      <c r="K894">
        <v>53.7</v>
      </c>
      <c r="L894">
        <v>57.6</v>
      </c>
      <c r="M894">
        <v>4515.5498046875</v>
      </c>
      <c r="N894">
        <v>19924.088</v>
      </c>
      <c r="O894">
        <v>5.7094811059921454E-3</v>
      </c>
      <c r="P894">
        <v>4.9465555692882128E-2</v>
      </c>
      <c r="Q894">
        <v>2.303425900825307E-2</v>
      </c>
      <c r="R894">
        <v>-4.1033818498393453E-3</v>
      </c>
      <c r="S894">
        <v>-1.6312777026963991E-2</v>
      </c>
      <c r="T894">
        <v>3.683678957947209E-2</v>
      </c>
    </row>
    <row r="895" spans="1:20" x14ac:dyDescent="0.2">
      <c r="A895" s="96">
        <v>44593</v>
      </c>
      <c r="B895">
        <v>61.7</v>
      </c>
      <c r="C895">
        <v>55.4</v>
      </c>
      <c r="D895">
        <v>65</v>
      </c>
      <c r="E895">
        <v>75.599999999999994</v>
      </c>
      <c r="F895">
        <v>58.5</v>
      </c>
      <c r="G895">
        <v>31.8</v>
      </c>
      <c r="H895">
        <v>53.6</v>
      </c>
      <c r="I895">
        <v>66.099999999999994</v>
      </c>
      <c r="J895">
        <v>52.9</v>
      </c>
      <c r="K895">
        <v>57.1</v>
      </c>
      <c r="L895">
        <v>58.6</v>
      </c>
      <c r="M895">
        <v>4373.93994140625</v>
      </c>
      <c r="O895">
        <v>5.7094811059921454E-3</v>
      </c>
      <c r="P895">
        <v>4.9465555692882128E-2</v>
      </c>
      <c r="Q895">
        <v>2.303425900825307E-2</v>
      </c>
    </row>
    <row r="896" spans="1:20" x14ac:dyDescent="0.2">
      <c r="A896" s="96">
        <v>44621</v>
      </c>
      <c r="B896">
        <v>53.8</v>
      </c>
      <c r="C896">
        <v>51.8</v>
      </c>
      <c r="D896">
        <v>60</v>
      </c>
      <c r="E896">
        <v>87.1</v>
      </c>
      <c r="F896">
        <v>54.5</v>
      </c>
      <c r="G896">
        <v>34.1</v>
      </c>
      <c r="H896">
        <v>55.5</v>
      </c>
      <c r="I896">
        <v>65.400000000000006</v>
      </c>
      <c r="J896">
        <v>56.3</v>
      </c>
      <c r="K896">
        <v>53.2</v>
      </c>
      <c r="L896">
        <v>57.1</v>
      </c>
      <c r="M896">
        <v>4530.41015625</v>
      </c>
      <c r="O896">
        <v>5.7094811059921454E-3</v>
      </c>
      <c r="P896">
        <v>4.9465555692882128E-2</v>
      </c>
      <c r="Q896">
        <v>2.303425900825307E-2</v>
      </c>
    </row>
    <row r="897" spans="1:20" x14ac:dyDescent="0.2">
      <c r="A897" s="96">
        <v>44652</v>
      </c>
      <c r="B897">
        <v>53.5</v>
      </c>
      <c r="C897">
        <v>51.4</v>
      </c>
      <c r="D897">
        <v>56</v>
      </c>
      <c r="E897">
        <v>84.6</v>
      </c>
      <c r="F897">
        <v>53.6</v>
      </c>
      <c r="G897">
        <v>37.1</v>
      </c>
      <c r="H897">
        <v>51.6</v>
      </c>
      <c r="I897">
        <v>67.2</v>
      </c>
      <c r="J897">
        <v>50.9</v>
      </c>
      <c r="K897">
        <v>52.7</v>
      </c>
      <c r="L897">
        <v>55.4</v>
      </c>
      <c r="M897">
        <v>4131.93017578125</v>
      </c>
      <c r="N897">
        <v>19895.271000000001</v>
      </c>
      <c r="O897">
        <v>5.7094811059921454E-3</v>
      </c>
      <c r="P897">
        <v>4.9465555692882128E-2</v>
      </c>
      <c r="Q897">
        <v>2.303425900825307E-2</v>
      </c>
      <c r="R897">
        <v>-1.4463397270680139E-3</v>
      </c>
      <c r="S897">
        <v>-5.7728196146435984E-3</v>
      </c>
      <c r="T897">
        <v>1.79604249802807E-2</v>
      </c>
    </row>
    <row r="898" spans="1:20" x14ac:dyDescent="0.2">
      <c r="A898" s="96">
        <v>44682</v>
      </c>
      <c r="B898">
        <v>55.1</v>
      </c>
      <c r="C898">
        <v>48.7</v>
      </c>
      <c r="D898">
        <v>58.7</v>
      </c>
      <c r="E898">
        <v>82.2</v>
      </c>
      <c r="F898">
        <v>54.2</v>
      </c>
      <c r="G898">
        <v>32.700000000000003</v>
      </c>
      <c r="H898">
        <v>55.9</v>
      </c>
      <c r="I898">
        <v>65.7</v>
      </c>
      <c r="J898">
        <v>49.6</v>
      </c>
      <c r="K898">
        <v>52.9</v>
      </c>
      <c r="L898">
        <v>56.1</v>
      </c>
      <c r="M898">
        <v>4132.14990234375</v>
      </c>
      <c r="O898">
        <v>5.7094811059921454E-3</v>
      </c>
      <c r="P898">
        <v>4.9465555692882128E-2</v>
      </c>
      <c r="Q898">
        <v>2.303425900825307E-2</v>
      </c>
    </row>
    <row r="899" spans="1:20" x14ac:dyDescent="0.2">
      <c r="A899" s="96">
        <v>44713</v>
      </c>
      <c r="B899">
        <v>49.2</v>
      </c>
      <c r="C899">
        <v>50.7</v>
      </c>
      <c r="D899">
        <v>53.2</v>
      </c>
      <c r="E899">
        <v>78.5</v>
      </c>
      <c r="F899">
        <v>54.9</v>
      </c>
      <c r="G899">
        <v>35.200000000000003</v>
      </c>
      <c r="H899">
        <v>56</v>
      </c>
      <c r="I899">
        <v>57.3</v>
      </c>
      <c r="J899">
        <v>47.3</v>
      </c>
      <c r="K899">
        <v>50.7</v>
      </c>
      <c r="L899">
        <v>53</v>
      </c>
      <c r="M899">
        <v>3785.3798828125</v>
      </c>
      <c r="O899">
        <v>5.7094811059921454E-3</v>
      </c>
      <c r="P899">
        <v>4.9465555692882128E-2</v>
      </c>
      <c r="Q899">
        <v>2.303425900825307E-2</v>
      </c>
    </row>
    <row r="900" spans="1:20" x14ac:dyDescent="0.2">
      <c r="A900" s="96">
        <v>44743</v>
      </c>
      <c r="B900">
        <v>48</v>
      </c>
      <c r="C900">
        <v>54.4</v>
      </c>
      <c r="D900">
        <v>51.3</v>
      </c>
      <c r="E900">
        <v>60</v>
      </c>
      <c r="F900">
        <v>53.5</v>
      </c>
      <c r="G900">
        <v>39.5</v>
      </c>
      <c r="H900">
        <v>57.3</v>
      </c>
      <c r="I900">
        <v>55.2</v>
      </c>
      <c r="J900">
        <v>49.9</v>
      </c>
      <c r="K900">
        <v>52.6</v>
      </c>
      <c r="L900">
        <v>52.8</v>
      </c>
      <c r="M900">
        <v>4130.2900390625</v>
      </c>
      <c r="N900">
        <v>20021.721000000001</v>
      </c>
      <c r="O900">
        <v>5.7094811059921454E-3</v>
      </c>
      <c r="P900">
        <v>4.9465555692882128E-2</v>
      </c>
      <c r="Q900">
        <v>2.303425900825307E-2</v>
      </c>
      <c r="R900">
        <v>6.3557817332571508E-3</v>
      </c>
      <c r="S900">
        <v>2.5666531325162278E-2</v>
      </c>
      <c r="T900">
        <v>1.7746871612355771E-2</v>
      </c>
    </row>
    <row r="901" spans="1:20" x14ac:dyDescent="0.2">
      <c r="A901" s="96">
        <v>44774</v>
      </c>
      <c r="B901">
        <v>51.3</v>
      </c>
      <c r="C901">
        <v>52.5</v>
      </c>
      <c r="D901">
        <v>53</v>
      </c>
      <c r="E901">
        <v>52.5</v>
      </c>
      <c r="F901">
        <v>50.4</v>
      </c>
      <c r="G901">
        <v>38.9</v>
      </c>
      <c r="H901">
        <v>53.1</v>
      </c>
      <c r="I901">
        <v>55.1</v>
      </c>
      <c r="J901">
        <v>54.2</v>
      </c>
      <c r="K901">
        <v>49.4</v>
      </c>
      <c r="L901">
        <v>52.8</v>
      </c>
      <c r="M901">
        <v>3955</v>
      </c>
      <c r="O901">
        <v>5.7094811059921454E-3</v>
      </c>
      <c r="P901">
        <v>4.9465555692882128E-2</v>
      </c>
      <c r="Q901">
        <v>2.303425900825307E-2</v>
      </c>
    </row>
    <row r="902" spans="1:20" x14ac:dyDescent="0.2">
      <c r="A902" s="96">
        <v>44805</v>
      </c>
      <c r="B902">
        <v>47.1</v>
      </c>
      <c r="C902">
        <v>52.6</v>
      </c>
      <c r="D902">
        <v>50.9</v>
      </c>
      <c r="E902">
        <v>51.7</v>
      </c>
      <c r="F902">
        <v>50.6</v>
      </c>
      <c r="G902">
        <v>41.6</v>
      </c>
      <c r="H902">
        <v>55.5</v>
      </c>
      <c r="I902">
        <v>52.4</v>
      </c>
      <c r="J902">
        <v>48.7</v>
      </c>
      <c r="K902">
        <v>47.8</v>
      </c>
      <c r="L902">
        <v>50.9</v>
      </c>
      <c r="M902">
        <v>3585.6201171875</v>
      </c>
      <c r="O902">
        <v>5.7094811059921454E-3</v>
      </c>
      <c r="P902">
        <v>4.9465555692882128E-2</v>
      </c>
      <c r="Q902">
        <v>2.303425900825307E-2</v>
      </c>
    </row>
    <row r="903" spans="1:20" x14ac:dyDescent="0.2">
      <c r="A903" s="96">
        <v>44834</v>
      </c>
      <c r="M903">
        <v>3585.6201171875</v>
      </c>
      <c r="O903">
        <v>5.7094811059921454E-3</v>
      </c>
      <c r="P903">
        <v>4.9465555692882128E-2</v>
      </c>
      <c r="Q903">
        <v>2.303425900825307E-2</v>
      </c>
    </row>
    <row r="904" spans="1:20" x14ac:dyDescent="0.2">
      <c r="A904" s="96">
        <v>44835</v>
      </c>
      <c r="B904">
        <v>49.2</v>
      </c>
      <c r="C904">
        <v>50.8</v>
      </c>
      <c r="D904">
        <v>45.3</v>
      </c>
      <c r="E904">
        <v>46.6</v>
      </c>
      <c r="F904">
        <v>52.3</v>
      </c>
      <c r="G904">
        <v>41.6</v>
      </c>
      <c r="H904">
        <v>52.5</v>
      </c>
      <c r="I904">
        <v>46.8</v>
      </c>
      <c r="J904">
        <v>50</v>
      </c>
      <c r="K904">
        <v>46.5</v>
      </c>
      <c r="L904">
        <v>50.2</v>
      </c>
      <c r="M904">
        <v>3871.97998046875</v>
      </c>
      <c r="O904">
        <v>5.7094811059921454E-3</v>
      </c>
      <c r="P904">
        <v>4.9465555692882128E-2</v>
      </c>
      <c r="Q904">
        <v>2.303425900825307E-2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4" tint="0.59999389629810485"/>
  </sheetPr>
  <dimension ref="A1:Y16"/>
  <sheetViews>
    <sheetView zoomScale="140" zoomScaleNormal="140" workbookViewId="0">
      <selection activeCell="L3" sqref="L3"/>
    </sheetView>
  </sheetViews>
  <sheetFormatPr baseColWidth="10" defaultColWidth="9.1640625" defaultRowHeight="15" x14ac:dyDescent="0.2"/>
  <cols>
    <col min="1" max="1" width="9.6640625" style="91" customWidth="1"/>
    <col min="2" max="18" width="8.83203125" style="91" customWidth="1"/>
    <col min="19" max="19" width="11.33203125" style="91" customWidth="1"/>
    <col min="20" max="20" width="8.83203125" style="91" customWidth="1"/>
    <col min="21" max="54" width="9.1640625" style="91" customWidth="1"/>
    <col min="55" max="16384" width="9.1640625" style="91"/>
  </cols>
  <sheetData>
    <row r="1" spans="1:25" x14ac:dyDescent="0.2">
      <c r="J1" s="91" t="s">
        <v>74</v>
      </c>
      <c r="L1" s="32">
        <v>44835</v>
      </c>
      <c r="O1" s="6"/>
    </row>
    <row r="2" spans="1:25" x14ac:dyDescent="0.2">
      <c r="D2" s="91">
        <f>VLOOKUP(A6,$U:$V,2,)</f>
        <v>41</v>
      </c>
      <c r="L2" s="33">
        <v>46</v>
      </c>
      <c r="Y2" s="62"/>
    </row>
    <row r="4" spans="1:25" ht="16" customHeight="1" thickBot="1" x14ac:dyDescent="0.25">
      <c r="U4" s="62">
        <f t="shared" ref="U4:U10" si="0">DATE(YEAR(U5),MONTH(U5)-1,DAY(U5))</f>
        <v>44621</v>
      </c>
      <c r="V4" s="1">
        <f t="shared" ref="V4:V10" si="1">V5-1</f>
        <v>39</v>
      </c>
    </row>
    <row r="5" spans="1:25" ht="74.25" customHeight="1" thickBot="1" x14ac:dyDescent="0.25">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44652</v>
      </c>
      <c r="V5" s="1">
        <f t="shared" si="1"/>
        <v>40</v>
      </c>
    </row>
    <row r="6" spans="1:25" x14ac:dyDescent="0.2">
      <c r="A6" s="64">
        <f>DATE(YEAR(A7),MONTH(A7)-1,DAY(A7))</f>
        <v>44682</v>
      </c>
      <c r="B6" s="65">
        <f>VLOOKUP($B$5,'Sectors Trend'!$B$6:$AY$23,VLOOKUP(A6,$U:$V,2,),)</f>
        <v>13</v>
      </c>
      <c r="C6" s="65">
        <f>VLOOKUP($C$5,'Sectors Trend'!$B$6:$AY$23,VLOOKUP(A6,$U:$V,2,),)</f>
        <v>11</v>
      </c>
      <c r="D6" s="65">
        <f>VLOOKUP($D$5,'Sectors Trend'!$B$6:$AY$23,VLOOKUP(A6,$U:$V,2,),)</f>
        <v>8</v>
      </c>
      <c r="E6" s="65">
        <f>VLOOKUP($E$5,'Sectors Trend'!$B$6:$AY$23,VLOOKUP(A6,$U:$V,2,),)</f>
        <v>15</v>
      </c>
      <c r="F6" s="65">
        <f>VLOOKUP($F$5,'Sectors Trend'!$B$6:$AY$23,VLOOKUP(A6,$U:$V,2,),)</f>
        <v>14</v>
      </c>
      <c r="G6" s="65">
        <f>VLOOKUP($G$5,'Sectors Trend'!$B$6:$AY$23,VLOOKUP(A6,$U:$V,2,),)</f>
        <v>2</v>
      </c>
      <c r="H6" s="65">
        <f>VLOOKUP($H$5,'Sectors Trend'!$B$6:$AY$23,VLOOKUP(A6,$U:$V,2,),)</f>
        <v>12</v>
      </c>
      <c r="I6" s="65">
        <f>VLOOKUP($I$5,'Sectors Trend'!$B$6:$AY$23,VLOOKUP(A6,$U:$V,2,),)</f>
        <v>7</v>
      </c>
      <c r="J6" s="65">
        <f>VLOOKUP($J$5,'Sectors Trend'!$B$6:$AY$23,VLOOKUP(A6,$U:$V,2,),)</f>
        <v>6</v>
      </c>
      <c r="K6" s="65">
        <f>VLOOKUP($K$5,'Sectors Trend'!$B$6:$AY$23,VLOOKUP(A6,$U:$V,2,),)</f>
        <v>3</v>
      </c>
      <c r="L6" s="65">
        <f>VLOOKUP($L$5,'Sectors Trend'!$B$6:$AY$23,VLOOKUP(A6,$U:$V,2,),)</f>
        <v>10</v>
      </c>
      <c r="M6" s="65">
        <f>VLOOKUP($M$5,'Sectors Trend'!$B$6:$AY$23,VLOOKUP(A6,$U:$V,2,),)</f>
        <v>-1</v>
      </c>
      <c r="N6" s="65">
        <f>VLOOKUP($N$5,'Sectors Trend'!$B$6:$AY$23,VLOOKUP(A6,$U:$V,2,),)</f>
        <v>9</v>
      </c>
      <c r="O6" s="65">
        <f>VLOOKUP($O$5,'Sectors Trend'!$B$6:$AY$23,VLOOKUP(A6,$U:$V,2,),)</f>
        <v>4</v>
      </c>
      <c r="P6" s="65">
        <f>VLOOKUP($P$5,'Sectors Trend'!$B$6:$AY$23,VLOOKUP(A6,$U:$V,2,),)</f>
        <v>5</v>
      </c>
      <c r="Q6" s="65">
        <f>VLOOKUP($Q$5,'Sectors Trend'!$B$6:$AY$23,VLOOKUP(A6,$U:$V,2,),)</f>
        <v>1</v>
      </c>
      <c r="R6" s="65">
        <f>VLOOKUP($R$5,'Sectors Trend'!$B$6:$AY$23,VLOOKUP(A6,$U:$V,2,),)</f>
        <v>0</v>
      </c>
      <c r="S6" s="66">
        <f>VLOOKUP($S$5,'Sectors Trend'!$B$6:$AY$23,VLOOKUP(A6,$U:$V,2,),)</f>
        <v>0</v>
      </c>
      <c r="U6" s="62">
        <f t="shared" si="0"/>
        <v>44682</v>
      </c>
      <c r="V6" s="1">
        <f t="shared" si="1"/>
        <v>41</v>
      </c>
    </row>
    <row r="7" spans="1:25" x14ac:dyDescent="0.2">
      <c r="A7" s="67">
        <f>DATE(YEAR(A8),MONTH(A8)-1,DAY(A8))</f>
        <v>44713</v>
      </c>
      <c r="B7" s="5">
        <f>VLOOKUP($B$5,'Sectors Trend'!$B$6:$AY$23,VLOOKUP(A7,$U:$V,2,),)</f>
        <v>11</v>
      </c>
      <c r="C7" s="5">
        <f>VLOOKUP($C$5,'Sectors Trend'!$B$6:$AY$23,VLOOKUP(A7,$U:$V,2,),)</f>
        <v>12</v>
      </c>
      <c r="D7" s="5">
        <f>VLOOKUP($D$5,'Sectors Trend'!$B$6:$AY$23,VLOOKUP(A7,$U:$V,2,),)</f>
        <v>-3</v>
      </c>
      <c r="E7" s="5">
        <f>VLOOKUP($E$5,'Sectors Trend'!$B$6:$AY$23,VLOOKUP(A7,$U:$V,2,),)</f>
        <v>15</v>
      </c>
      <c r="F7" s="5">
        <f>VLOOKUP($F$5,'Sectors Trend'!$B$6:$AY$23,VLOOKUP(A7,$U:$V,2,),)</f>
        <v>13</v>
      </c>
      <c r="G7" s="5">
        <f>VLOOKUP($G$5,'Sectors Trend'!$B$6:$AY$23,VLOOKUP(A7,$U:$V,2,),)</f>
        <v>9</v>
      </c>
      <c r="H7" s="5">
        <f>VLOOKUP($H$5,'Sectors Trend'!$B$6:$AY$23,VLOOKUP(A7,$U:$V,2,),)</f>
        <v>8</v>
      </c>
      <c r="I7" s="5">
        <f>VLOOKUP($I$5,'Sectors Trend'!$B$6:$AY$23,VLOOKUP(A7,$U:$V,2,),)</f>
        <v>3</v>
      </c>
      <c r="J7" s="5">
        <f>VLOOKUP($J$5,'Sectors Trend'!$B$6:$AY$23,VLOOKUP(A7,$U:$V,2,),)</f>
        <v>7</v>
      </c>
      <c r="K7" s="5">
        <f>VLOOKUP($K$5,'Sectors Trend'!$B$6:$AY$23,VLOOKUP(A7,$U:$V,2,),)</f>
        <v>4</v>
      </c>
      <c r="L7" s="5">
        <f>VLOOKUP($L$5,'Sectors Trend'!$B$6:$AY$23,VLOOKUP(A7,$U:$V,2,),)</f>
        <v>2</v>
      </c>
      <c r="M7" s="5">
        <f>VLOOKUP($M$5,'Sectors Trend'!$B$6:$AY$23,VLOOKUP(A7,$U:$V,2,),)</f>
        <v>-1</v>
      </c>
      <c r="N7" s="5">
        <f>VLOOKUP($N$5,'Sectors Trend'!$B$6:$AY$23,VLOOKUP(A7,$U:$V,2,),)</f>
        <v>6</v>
      </c>
      <c r="O7" s="5">
        <f>VLOOKUP($O$5,'Sectors Trend'!$B$6:$AY$23,VLOOKUP(A7,$U:$V,2,),)</f>
        <v>1</v>
      </c>
      <c r="P7" s="5">
        <f>VLOOKUP($P$5,'Sectors Trend'!$B$6:$AY$23,VLOOKUP(A7,$U:$V,2,),)</f>
        <v>5</v>
      </c>
      <c r="Q7" s="5">
        <f>VLOOKUP($Q$5,'Sectors Trend'!$B$6:$AY$23,VLOOKUP(A7,$U:$V,2,),)</f>
        <v>10</v>
      </c>
      <c r="R7" s="5">
        <f>VLOOKUP($R$5,'Sectors Trend'!$B$6:$AY$23,VLOOKUP(A7,$U:$V,2,),)</f>
        <v>14</v>
      </c>
      <c r="S7" s="68">
        <f>VLOOKUP($S$5,'Sectors Trend'!$B$6:$AY$23,VLOOKUP(A7,$U:$V,2,),)</f>
        <v>-2</v>
      </c>
      <c r="U7" s="62">
        <f t="shared" si="0"/>
        <v>44713</v>
      </c>
      <c r="V7" s="1">
        <f t="shared" si="1"/>
        <v>42</v>
      </c>
    </row>
    <row r="8" spans="1:25" x14ac:dyDescent="0.2">
      <c r="A8" s="67">
        <f>DATE(YEAR(A9),MONTH(A9)-1,DAY(A9))</f>
        <v>44743</v>
      </c>
      <c r="B8" s="5">
        <f>VLOOKUP($B$5,'Sectors Trend'!$B$6:$AY$23,VLOOKUP(A8,$U:$V,2,),)</f>
        <v>5</v>
      </c>
      <c r="C8" s="5">
        <f>VLOOKUP($C$5,'Sectors Trend'!$B$6:$AY$23,VLOOKUP(A8,$U:$V,2,),)</f>
        <v>7</v>
      </c>
      <c r="D8" s="5">
        <f>VLOOKUP($D$5,'Sectors Trend'!$B$6:$AY$23,VLOOKUP(A8,$U:$V,2,),)</f>
        <v>-5</v>
      </c>
      <c r="E8" s="5">
        <f>VLOOKUP($E$5,'Sectors Trend'!$B$6:$AY$23,VLOOKUP(A8,$U:$V,2,),)</f>
        <v>11</v>
      </c>
      <c r="F8" s="5">
        <f>VLOOKUP($F$5,'Sectors Trend'!$B$6:$AY$23,VLOOKUP(A8,$U:$V,2,),)</f>
        <v>8</v>
      </c>
      <c r="G8" s="5">
        <f>VLOOKUP($G$5,'Sectors Trend'!$B$6:$AY$23,VLOOKUP(A8,$U:$V,2,),)</f>
        <v>3</v>
      </c>
      <c r="H8" s="5">
        <f>VLOOKUP($H$5,'Sectors Trend'!$B$6:$AY$23,VLOOKUP(A8,$U:$V,2,),)</f>
        <v>10</v>
      </c>
      <c r="I8" s="5">
        <f>VLOOKUP($I$5,'Sectors Trend'!$B$6:$AY$23,VLOOKUP(A8,$U:$V,2,),)</f>
        <v>9</v>
      </c>
      <c r="J8" s="5">
        <f>VLOOKUP($J$5,'Sectors Trend'!$B$6:$AY$23,VLOOKUP(A8,$U:$V,2,),)</f>
        <v>2</v>
      </c>
      <c r="K8" s="5">
        <f>VLOOKUP($K$5,'Sectors Trend'!$B$6:$AY$23,VLOOKUP(A8,$U:$V,2,),)</f>
        <v>-4</v>
      </c>
      <c r="L8" s="5">
        <f>VLOOKUP($L$5,'Sectors Trend'!$B$6:$AY$23,VLOOKUP(A8,$U:$V,2,),)</f>
        <v>-2</v>
      </c>
      <c r="M8" s="5">
        <f>VLOOKUP($M$5,'Sectors Trend'!$B$6:$AY$23,VLOOKUP(A8,$U:$V,2,),)</f>
        <v>-6</v>
      </c>
      <c r="N8" s="5">
        <f>VLOOKUP($N$5,'Sectors Trend'!$B$6:$AY$23,VLOOKUP(A8,$U:$V,2,),)</f>
        <v>6</v>
      </c>
      <c r="O8" s="5">
        <f>VLOOKUP($O$5,'Sectors Trend'!$B$6:$AY$23,VLOOKUP(A8,$U:$V,2,),)</f>
        <v>-1</v>
      </c>
      <c r="P8" s="5">
        <f>VLOOKUP($P$5,'Sectors Trend'!$B$6:$AY$23,VLOOKUP(A8,$U:$V,2,),)</f>
        <v>-3</v>
      </c>
      <c r="Q8" s="5">
        <f>VLOOKUP($Q$5,'Sectors Trend'!$B$6:$AY$23,VLOOKUP(A8,$U:$V,2,),)</f>
        <v>1</v>
      </c>
      <c r="R8" s="5">
        <f>VLOOKUP($R$5,'Sectors Trend'!$B$6:$AY$23,VLOOKUP(A8,$U:$V,2,),)</f>
        <v>4</v>
      </c>
      <c r="S8" s="68">
        <f>VLOOKUP($S$5,'Sectors Trend'!$B$6:$AY$23,VLOOKUP(A8,$U:$V,2,),)</f>
        <v>-7</v>
      </c>
      <c r="U8" s="62">
        <f t="shared" si="0"/>
        <v>44743</v>
      </c>
      <c r="V8" s="1">
        <f t="shared" si="1"/>
        <v>43</v>
      </c>
    </row>
    <row r="9" spans="1:25" x14ac:dyDescent="0.2">
      <c r="A9" s="67">
        <f>DATE(YEAR(A10),MONTH(A10)-1,DAY(A10))</f>
        <v>44774</v>
      </c>
      <c r="B9" s="5">
        <f>VLOOKUP($B$5,'Sectors Trend'!$B$6:$AY$23,VLOOKUP(A9,$U:$V,2,),)</f>
        <v>3</v>
      </c>
      <c r="C9" s="5">
        <f>VLOOKUP($C$5,'Sectors Trend'!$B$6:$AY$23,VLOOKUP(A9,$U:$V,2,),)</f>
        <v>7</v>
      </c>
      <c r="D9" s="5">
        <f>VLOOKUP($D$5,'Sectors Trend'!$B$6:$AY$23,VLOOKUP(A9,$U:$V,2,),)</f>
        <v>-4</v>
      </c>
      <c r="E9" s="5">
        <f>VLOOKUP($E$5,'Sectors Trend'!$B$6:$AY$23,VLOOKUP(A9,$U:$V,2,),)</f>
        <v>-6</v>
      </c>
      <c r="F9" s="5">
        <f>VLOOKUP($F$5,'Sectors Trend'!$B$6:$AY$23,VLOOKUP(A9,$U:$V,2,),)</f>
        <v>6</v>
      </c>
      <c r="G9" s="5">
        <f>VLOOKUP($G$5,'Sectors Trend'!$B$6:$AY$23,VLOOKUP(A9,$U:$V,2,),)</f>
        <v>4</v>
      </c>
      <c r="H9" s="5">
        <f>VLOOKUP($H$5,'Sectors Trend'!$B$6:$AY$23,VLOOKUP(A9,$U:$V,2,),)</f>
        <v>10</v>
      </c>
      <c r="I9" s="5">
        <f>VLOOKUP($I$5,'Sectors Trend'!$B$6:$AY$23,VLOOKUP(A9,$U:$V,2,),)</f>
        <v>9</v>
      </c>
      <c r="J9" s="5">
        <f>VLOOKUP($J$5,'Sectors Trend'!$B$6:$AY$23,VLOOKUP(A9,$U:$V,2,),)</f>
        <v>5</v>
      </c>
      <c r="K9" s="5">
        <f>VLOOKUP($K$5,'Sectors Trend'!$B$6:$AY$23,VLOOKUP(A9,$U:$V,2,),)</f>
        <v>2</v>
      </c>
      <c r="L9" s="5">
        <f>VLOOKUP($L$5,'Sectors Trend'!$B$6:$AY$23,VLOOKUP(A9,$U:$V,2,),)</f>
        <v>1</v>
      </c>
      <c r="M9" s="5">
        <f>VLOOKUP($M$5,'Sectors Trend'!$B$6:$AY$23,VLOOKUP(A9,$U:$V,2,),)</f>
        <v>-5</v>
      </c>
      <c r="N9" s="5">
        <f>VLOOKUP($N$5,'Sectors Trend'!$B$6:$AY$23,VLOOKUP(A9,$U:$V,2,),)</f>
        <v>8</v>
      </c>
      <c r="O9" s="5">
        <f>VLOOKUP($O$5,'Sectors Trend'!$B$6:$AY$23,VLOOKUP(A9,$U:$V,2,),)</f>
        <v>-3</v>
      </c>
      <c r="P9" s="5">
        <f>VLOOKUP($P$5,'Sectors Trend'!$B$6:$AY$23,VLOOKUP(A9,$U:$V,2,),)</f>
        <v>-2</v>
      </c>
      <c r="Q9" s="5">
        <f>VLOOKUP($Q$5,'Sectors Trend'!$B$6:$AY$23,VLOOKUP(A9,$U:$V,2,),)</f>
        <v>-1</v>
      </c>
      <c r="R9" s="5">
        <f>VLOOKUP($R$5,'Sectors Trend'!$B$6:$AY$23,VLOOKUP(A9,$U:$V,2,),)</f>
        <v>0</v>
      </c>
      <c r="S9" s="68">
        <f>VLOOKUP($S$5,'Sectors Trend'!$B$6:$AY$23,VLOOKUP(A9,$U:$V,2,),)</f>
        <v>-7</v>
      </c>
      <c r="U9" s="62">
        <f t="shared" si="0"/>
        <v>44774</v>
      </c>
      <c r="V9" s="1">
        <f t="shared" si="1"/>
        <v>44</v>
      </c>
    </row>
    <row r="10" spans="1:25" x14ac:dyDescent="0.2">
      <c r="A10" s="67">
        <f>DATE(YEAR(A11),MONTH(A11)-1,DAY(A11))</f>
        <v>44805</v>
      </c>
      <c r="B10" s="5">
        <f>VLOOKUP($B$5,'Sectors Trend'!$B$6:$AY$23,VLOOKUP(A10,$U:$V,2,),)</f>
        <v>8</v>
      </c>
      <c r="C10" s="5">
        <f>VLOOKUP($C$5,'Sectors Trend'!$B$6:$AY$23,VLOOKUP(A10,$U:$V,2,),)</f>
        <v>2</v>
      </c>
      <c r="D10" s="5">
        <f>VLOOKUP($D$5,'Sectors Trend'!$B$6:$AY$23,VLOOKUP(A10,$U:$V,2,),)</f>
        <v>-3</v>
      </c>
      <c r="E10" s="5">
        <f>VLOOKUP($E$5,'Sectors Trend'!$B$6:$AY$23,VLOOKUP(A10,$U:$V,2,),)</f>
        <v>5</v>
      </c>
      <c r="F10" s="5">
        <f>VLOOKUP($F$5,'Sectors Trend'!$B$6:$AY$23,VLOOKUP(A10,$U:$V,2,),)</f>
        <v>-4</v>
      </c>
      <c r="G10" s="5">
        <f>VLOOKUP($G$5,'Sectors Trend'!$B$6:$AY$23,VLOOKUP(A10,$U:$V,2,),)</f>
        <v>0</v>
      </c>
      <c r="H10" s="5">
        <f>VLOOKUP($H$5,'Sectors Trend'!$B$6:$AY$23,VLOOKUP(A10,$U:$V,2,),)</f>
        <v>9</v>
      </c>
      <c r="I10" s="5">
        <f>VLOOKUP($I$5,'Sectors Trend'!$B$6:$AY$23,VLOOKUP(A10,$U:$V,2,),)</f>
        <v>0</v>
      </c>
      <c r="J10" s="5">
        <f>VLOOKUP($J$5,'Sectors Trend'!$B$6:$AY$23,VLOOKUP(A10,$U:$V,2,),)</f>
        <v>7</v>
      </c>
      <c r="K10" s="5">
        <f>VLOOKUP($K$5,'Sectors Trend'!$B$6:$AY$23,VLOOKUP(A10,$U:$V,2,),)</f>
        <v>6</v>
      </c>
      <c r="L10" s="5">
        <f>VLOOKUP($L$5,'Sectors Trend'!$B$6:$AY$23,VLOOKUP(A10,$U:$V,2,),)</f>
        <v>3</v>
      </c>
      <c r="M10" s="5">
        <f>VLOOKUP($M$5,'Sectors Trend'!$B$6:$AY$23,VLOOKUP(A10,$U:$V,2,),)</f>
        <v>-7</v>
      </c>
      <c r="N10" s="5">
        <f>VLOOKUP($N$5,'Sectors Trend'!$B$6:$AY$23,VLOOKUP(A10,$U:$V,2,),)</f>
        <v>4</v>
      </c>
      <c r="O10" s="5">
        <f>VLOOKUP($O$5,'Sectors Trend'!$B$6:$AY$23,VLOOKUP(A10,$U:$V,2,),)</f>
        <v>-2</v>
      </c>
      <c r="P10" s="5">
        <f>VLOOKUP($P$5,'Sectors Trend'!$B$6:$AY$23,VLOOKUP(A10,$U:$V,2,),)</f>
        <v>-1</v>
      </c>
      <c r="Q10" s="5">
        <f>VLOOKUP($Q$5,'Sectors Trend'!$B$6:$AY$23,VLOOKUP(A10,$U:$V,2,),)</f>
        <v>1</v>
      </c>
      <c r="R10" s="5">
        <f>VLOOKUP($R$5,'Sectors Trend'!$B$6:$AY$23,VLOOKUP(A10,$U:$V,2,),)</f>
        <v>-6</v>
      </c>
      <c r="S10" s="68">
        <f>VLOOKUP($S$5,'Sectors Trend'!$B$6:$AY$23,VLOOKUP(A10,$U:$V,2,),)</f>
        <v>-5</v>
      </c>
      <c r="U10" s="62">
        <f t="shared" si="0"/>
        <v>44805</v>
      </c>
      <c r="V10" s="1">
        <f t="shared" si="1"/>
        <v>45</v>
      </c>
    </row>
    <row r="11" spans="1:25" ht="16" customHeight="1" thickBot="1" x14ac:dyDescent="0.25">
      <c r="A11" s="69">
        <f>L1</f>
        <v>44835</v>
      </c>
      <c r="B11" s="70">
        <f>VLOOKUP($B$5,'Sectors Trend'!$B$6:$AY$23,VLOOKUP(A11,$U:$V,2,),)</f>
        <v>6</v>
      </c>
      <c r="C11" s="70">
        <f>VLOOKUP($C$5,'Sectors Trend'!$B$6:$AY$23,VLOOKUP(A11,$U:$V,2,),)</f>
        <v>-2</v>
      </c>
      <c r="D11" s="70">
        <f>VLOOKUP($D$5,'Sectors Trend'!$B$6:$AY$23,VLOOKUP(A11,$U:$V,2,),)</f>
        <v>-8</v>
      </c>
      <c r="E11" s="70">
        <f>VLOOKUP($E$5,'Sectors Trend'!$B$6:$AY$23,VLOOKUP(A11,$U:$V,2,),)</f>
        <v>8</v>
      </c>
      <c r="F11" s="70">
        <f>VLOOKUP($F$5,'Sectors Trend'!$B$6:$AY$23,VLOOKUP(A11,$U:$V,2,),)</f>
        <v>-6</v>
      </c>
      <c r="G11" s="70">
        <f>VLOOKUP($G$5,'Sectors Trend'!$B$6:$AY$23,VLOOKUP(A11,$U:$V,2,),)</f>
        <v>-3</v>
      </c>
      <c r="H11" s="70">
        <f>VLOOKUP($H$5,'Sectors Trend'!$B$6:$AY$23,VLOOKUP(A11,$U:$V,2,),)</f>
        <v>7</v>
      </c>
      <c r="I11" s="70">
        <f>VLOOKUP($I$5,'Sectors Trend'!$B$6:$AY$23,VLOOKUP(A11,$U:$V,2,),)</f>
        <v>5</v>
      </c>
      <c r="J11" s="70">
        <f>VLOOKUP($J$5,'Sectors Trend'!$B$6:$AY$23,VLOOKUP(A11,$U:$V,2,),)</f>
        <v>2</v>
      </c>
      <c r="K11" s="70">
        <f>VLOOKUP($K$5,'Sectors Trend'!$B$6:$AY$23,VLOOKUP(A11,$U:$V,2,),)</f>
        <v>3</v>
      </c>
      <c r="L11" s="70">
        <f>VLOOKUP($L$5,'Sectors Trend'!$B$6:$AY$23,VLOOKUP(A11,$U:$V,2,),)</f>
        <v>-1</v>
      </c>
      <c r="M11" s="70">
        <f>VLOOKUP($M$5,'Sectors Trend'!$B$6:$AY$23,VLOOKUP(A11,$U:$V,2,),)</f>
        <v>-10</v>
      </c>
      <c r="N11" s="70">
        <f>VLOOKUP($N$5,'Sectors Trend'!$B$6:$AY$23,VLOOKUP(A11,$U:$V,2,),)</f>
        <v>4</v>
      </c>
      <c r="O11" s="70">
        <f>VLOOKUP($O$5,'Sectors Trend'!$B$6:$AY$23,VLOOKUP(A11,$U:$V,2,),)</f>
        <v>-4</v>
      </c>
      <c r="P11" s="70">
        <f>VLOOKUP($P$5,'Sectors Trend'!$B$6:$AY$23,VLOOKUP(A11,$U:$V,2,),)</f>
        <v>-5</v>
      </c>
      <c r="Q11" s="70">
        <f>VLOOKUP($Q$5,'Sectors Trend'!$B$6:$AY$23,VLOOKUP(A11,$U:$V,2,),)</f>
        <v>1</v>
      </c>
      <c r="R11" s="70">
        <f>VLOOKUP($R$5,'Sectors Trend'!$B$6:$AY$23,VLOOKUP(A11,$U:$V,2,),)</f>
        <v>-7</v>
      </c>
      <c r="S11" s="71">
        <f>VLOOKUP($S$5,'Sectors Trend'!$B$6:$AY$23,VLOOKUP(A11,$U:$V,2,),)</f>
        <v>-9</v>
      </c>
      <c r="U11" s="62">
        <f>L1</f>
        <v>44835</v>
      </c>
      <c r="V11" s="1">
        <f>L2</f>
        <v>46</v>
      </c>
    </row>
    <row r="12" spans="1:25" x14ac:dyDescent="0.2">
      <c r="R12" s="62"/>
    </row>
    <row r="13" spans="1:25" x14ac:dyDescent="0.2">
      <c r="R13" s="62"/>
    </row>
    <row r="14" spans="1:25" x14ac:dyDescent="0.2">
      <c r="R14" s="62"/>
    </row>
    <row r="15" spans="1:25" x14ac:dyDescent="0.2">
      <c r="R15" s="62"/>
    </row>
    <row r="16" spans="1:25" x14ac:dyDescent="0.2">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theme="4" tint="0.59999389629810485"/>
  </sheetPr>
  <dimension ref="A1:Y16"/>
  <sheetViews>
    <sheetView zoomScale="140" zoomScaleNormal="140" workbookViewId="0">
      <selection activeCell="E68" sqref="E68"/>
    </sheetView>
  </sheetViews>
  <sheetFormatPr baseColWidth="10" defaultColWidth="9.1640625" defaultRowHeight="15" x14ac:dyDescent="0.2"/>
  <cols>
    <col min="1" max="1" width="9.6640625" style="91" customWidth="1"/>
    <col min="2" max="18" width="8.83203125" style="91" customWidth="1"/>
    <col min="19" max="19" width="11.33203125" style="91" customWidth="1"/>
    <col min="20" max="20" width="8.83203125" style="91" customWidth="1"/>
    <col min="21" max="54" width="9.1640625" style="91" customWidth="1"/>
    <col min="55" max="16384" width="9.1640625" style="91"/>
  </cols>
  <sheetData>
    <row r="1" spans="1:25" x14ac:dyDescent="0.2">
      <c r="J1" s="91" t="s">
        <v>74</v>
      </c>
      <c r="L1" s="62">
        <f>Sectors!L1</f>
        <v>44835</v>
      </c>
      <c r="O1" s="6"/>
    </row>
    <row r="2" spans="1:25" x14ac:dyDescent="0.2">
      <c r="L2" s="91">
        <f>Sectors!L2</f>
        <v>46</v>
      </c>
      <c r="Y2" s="62"/>
    </row>
    <row r="4" spans="1:25" ht="16" customHeight="1" thickBot="1" x14ac:dyDescent="0.25">
      <c r="U4" s="62">
        <f t="shared" ref="U4:U10" si="0">DATE(YEAR(U5),MONTH(U5)-1,DAY(U5))</f>
        <v>44621</v>
      </c>
      <c r="V4" s="13">
        <f t="shared" ref="V4:V10" si="1">V5-1</f>
        <v>39</v>
      </c>
    </row>
    <row r="5" spans="1:25" ht="61.5" customHeight="1" thickBot="1" x14ac:dyDescent="0.25">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44652</v>
      </c>
      <c r="V5" s="13">
        <f t="shared" si="1"/>
        <v>40</v>
      </c>
    </row>
    <row r="6" spans="1:25" x14ac:dyDescent="0.2">
      <c r="A6" s="64">
        <f>DATE(YEAR(A7),MONTH(A7)-1,DAY(A7))</f>
        <v>44682</v>
      </c>
      <c r="B6" s="65">
        <f>VLOOKUP($B$5,'Sectors Trend'!$B$28:$AY$45,VLOOKUP(A6,$U:$V,2,),)</f>
        <v>6</v>
      </c>
      <c r="C6" s="65">
        <f>VLOOKUP($C$5,'Sectors Trend'!$B$28:$AY$45,VLOOKUP(A6,$U:$V,2,),)</f>
        <v>10</v>
      </c>
      <c r="D6" s="65">
        <f>VLOOKUP($D$5,'Sectors Trend'!$B$28:$AY$45,VLOOKUP(A6,$U:$V,2,),)</f>
        <v>0</v>
      </c>
      <c r="E6" s="65">
        <f>VLOOKUP($E$5,'Sectors Trend'!$B$28:$AY$45,VLOOKUP(A6,$U:$V,2,),)</f>
        <v>11</v>
      </c>
      <c r="F6" s="65">
        <f>VLOOKUP($F$5,'Sectors Trend'!$B$28:$AY$45,VLOOKUP(A6,$U:$V,2,),)</f>
        <v>0</v>
      </c>
      <c r="G6" s="65">
        <f>VLOOKUP($G$5,'Sectors Trend'!$B$28:$AY$45,VLOOKUP(A6,$U:$V,2,),)</f>
        <v>9</v>
      </c>
      <c r="H6" s="65">
        <f>VLOOKUP($H$5,'Sectors Trend'!$B$28:$AY$45,VLOOKUP(A6,$U:$V,2,),)</f>
        <v>0</v>
      </c>
      <c r="I6" s="65">
        <f>VLOOKUP($I$5,'Sectors Trend'!$B$28:$AY$45,VLOOKUP(A6,$U:$V,2,),)</f>
        <v>7</v>
      </c>
      <c r="J6" s="65">
        <f>VLOOKUP($J$5,'Sectors Trend'!$B$28:$AY$45,VLOOKUP(A6,$U:$V,2,),)</f>
        <v>4</v>
      </c>
      <c r="K6" s="65">
        <f>VLOOKUP($K$5,'Sectors Trend'!$B$28:$AY$45,VLOOKUP(A6,$U:$V,2,),)</f>
        <v>5</v>
      </c>
      <c r="L6" s="65">
        <f>VLOOKUP($L$5,'Sectors Trend'!$B$28:$AY$45,VLOOKUP(A6,$U:$V,2,),)</f>
        <v>8</v>
      </c>
      <c r="M6" s="65">
        <f>VLOOKUP($M$5,'Sectors Trend'!$B$28:$AY$45,VLOOKUP(A6,$U:$V,2,),)</f>
        <v>0</v>
      </c>
      <c r="N6" s="65">
        <f>VLOOKUP($N$5,'Sectors Trend'!$B$28:$AY$45,VLOOKUP(A6,$U:$V,2,),)</f>
        <v>2</v>
      </c>
      <c r="O6" s="65">
        <f>VLOOKUP($O$5,'Sectors Trend'!$B$28:$AY$45,VLOOKUP(A6,$U:$V,2,),)</f>
        <v>3</v>
      </c>
      <c r="P6" s="65">
        <f>VLOOKUP($P$5,'Sectors Trend'!$B$28:$AY$45,VLOOKUP(A6,$U:$V,2,),)</f>
        <v>1</v>
      </c>
      <c r="Q6" s="65">
        <f>VLOOKUP($Q$5,'Sectors Trend'!$B$28:$AY$45,VLOOKUP(A6,$U:$V,2,),)</f>
        <v>0</v>
      </c>
      <c r="R6" s="65">
        <f>VLOOKUP($R$5,'Sectors Trend'!$B$28:$AY$45,VLOOKUP(A6,$U:$V,2,),)</f>
        <v>0</v>
      </c>
      <c r="S6" s="66">
        <f>VLOOKUP($S$5,'Sectors Trend'!$B$28:$AY$45,VLOOKUP(A6,$U:$V,2,),)</f>
        <v>-1</v>
      </c>
      <c r="U6" s="62">
        <f t="shared" si="0"/>
        <v>44682</v>
      </c>
      <c r="V6" s="13">
        <f t="shared" si="1"/>
        <v>41</v>
      </c>
    </row>
    <row r="7" spans="1:25" x14ac:dyDescent="0.2">
      <c r="A7" s="67">
        <f>DATE(YEAR(A8),MONTH(A8)-1,DAY(A8))</f>
        <v>44713</v>
      </c>
      <c r="B7" s="5">
        <f>VLOOKUP($B$5,'Sectors Trend'!$B$28:$AY$45,VLOOKUP(A7,$U:$V,2,),)</f>
        <v>0</v>
      </c>
      <c r="C7" s="5">
        <f>VLOOKUP($C$5,'Sectors Trend'!$B$28:$AY$45,VLOOKUP(A7,$U:$V,2,),)</f>
        <v>2</v>
      </c>
      <c r="D7" s="5">
        <f>VLOOKUP($D$5,'Sectors Trend'!$B$28:$AY$45,VLOOKUP(A7,$U:$V,2,),)</f>
        <v>-5</v>
      </c>
      <c r="E7" s="5">
        <f>VLOOKUP($E$5,'Sectors Trend'!$B$28:$AY$45,VLOOKUP(A7,$U:$V,2,),)</f>
        <v>7</v>
      </c>
      <c r="F7" s="5">
        <f>VLOOKUP($F$5,'Sectors Trend'!$B$28:$AY$45,VLOOKUP(A7,$U:$V,2,),)</f>
        <v>0</v>
      </c>
      <c r="G7" s="5">
        <f>VLOOKUP($G$5,'Sectors Trend'!$B$28:$AY$45,VLOOKUP(A7,$U:$V,2,),)</f>
        <v>4</v>
      </c>
      <c r="H7" s="5">
        <f>VLOOKUP($H$5,'Sectors Trend'!$B$28:$AY$45,VLOOKUP(A7,$U:$V,2,),)</f>
        <v>6</v>
      </c>
      <c r="I7" s="5">
        <f>VLOOKUP($I$5,'Sectors Trend'!$B$28:$AY$45,VLOOKUP(A7,$U:$V,2,),)</f>
        <v>5</v>
      </c>
      <c r="J7" s="5">
        <f>VLOOKUP($J$5,'Sectors Trend'!$B$28:$AY$45,VLOOKUP(A7,$U:$V,2,),)</f>
        <v>3</v>
      </c>
      <c r="K7" s="5">
        <f>VLOOKUP($K$5,'Sectors Trend'!$B$28:$AY$45,VLOOKUP(A7,$U:$V,2,),)</f>
        <v>1</v>
      </c>
      <c r="L7" s="5">
        <f>VLOOKUP($L$5,'Sectors Trend'!$B$28:$AY$45,VLOOKUP(A7,$U:$V,2,),)</f>
        <v>-1</v>
      </c>
      <c r="M7" s="5">
        <f>VLOOKUP($M$5,'Sectors Trend'!$B$28:$AY$45,VLOOKUP(A7,$U:$V,2,),)</f>
        <v>-6</v>
      </c>
      <c r="N7" s="5">
        <f>VLOOKUP($N$5,'Sectors Trend'!$B$28:$AY$45,VLOOKUP(A7,$U:$V,2,),)</f>
        <v>-4</v>
      </c>
      <c r="O7" s="5">
        <f>VLOOKUP($O$5,'Sectors Trend'!$B$28:$AY$45,VLOOKUP(A7,$U:$V,2,),)</f>
        <v>-2</v>
      </c>
      <c r="P7" s="5">
        <f>VLOOKUP($P$5,'Sectors Trend'!$B$28:$AY$45,VLOOKUP(A7,$U:$V,2,),)</f>
        <v>0</v>
      </c>
      <c r="Q7" s="5">
        <f>VLOOKUP($Q$5,'Sectors Trend'!$B$28:$AY$45,VLOOKUP(A7,$U:$V,2,),)</f>
        <v>-3</v>
      </c>
      <c r="R7" s="5">
        <f>VLOOKUP($R$5,'Sectors Trend'!$B$28:$AY$45,VLOOKUP(A7,$U:$V,2,),)</f>
        <v>8</v>
      </c>
      <c r="S7" s="68">
        <f>VLOOKUP($S$5,'Sectors Trend'!$B$28:$AY$45,VLOOKUP(A7,$U:$V,2,),)</f>
        <v>-7</v>
      </c>
      <c r="U7" s="62">
        <f t="shared" si="0"/>
        <v>44713</v>
      </c>
      <c r="V7" s="13">
        <f t="shared" si="1"/>
        <v>42</v>
      </c>
    </row>
    <row r="8" spans="1:25" x14ac:dyDescent="0.2">
      <c r="A8" s="67">
        <f>DATE(YEAR(A9),MONTH(A9)-1,DAY(A9))</f>
        <v>44743</v>
      </c>
      <c r="B8" s="5">
        <f>VLOOKUP($B$5,'Sectors Trend'!$B$28:$AY$45,VLOOKUP(A8,$U:$V,2,),)</f>
        <v>1</v>
      </c>
      <c r="C8" s="5">
        <f>VLOOKUP($C$5,'Sectors Trend'!$B$28:$AY$45,VLOOKUP(A8,$U:$V,2,),)</f>
        <v>0</v>
      </c>
      <c r="D8" s="5">
        <f>VLOOKUP($D$5,'Sectors Trend'!$B$28:$AY$45,VLOOKUP(A8,$U:$V,2,),)</f>
        <v>0</v>
      </c>
      <c r="E8" s="5">
        <f>VLOOKUP($E$5,'Sectors Trend'!$B$28:$AY$45,VLOOKUP(A8,$U:$V,2,),)</f>
        <v>0</v>
      </c>
      <c r="F8" s="5">
        <f>VLOOKUP($F$5,'Sectors Trend'!$B$28:$AY$45,VLOOKUP(A8,$U:$V,2,),)</f>
        <v>0</v>
      </c>
      <c r="G8" s="5">
        <f>VLOOKUP($G$5,'Sectors Trend'!$B$28:$AY$45,VLOOKUP(A8,$U:$V,2,),)</f>
        <v>0</v>
      </c>
      <c r="H8" s="5">
        <f>VLOOKUP($H$5,'Sectors Trend'!$B$28:$AY$45,VLOOKUP(A8,$U:$V,2,),)</f>
        <v>0</v>
      </c>
      <c r="I8" s="5">
        <f>VLOOKUP($I$5,'Sectors Trend'!$B$28:$AY$45,VLOOKUP(A8,$U:$V,2,),)</f>
        <v>0</v>
      </c>
      <c r="J8" s="5">
        <f>VLOOKUP($J$5,'Sectors Trend'!$B$28:$AY$45,VLOOKUP(A8,$U:$V,2,),)</f>
        <v>3</v>
      </c>
      <c r="K8" s="5">
        <f>VLOOKUP($K$5,'Sectors Trend'!$B$28:$AY$45,VLOOKUP(A8,$U:$V,2,),)</f>
        <v>4</v>
      </c>
      <c r="L8" s="5">
        <f>VLOOKUP($L$5,'Sectors Trend'!$B$28:$AY$45,VLOOKUP(A8,$U:$V,2,),)</f>
        <v>0</v>
      </c>
      <c r="M8" s="5">
        <f>VLOOKUP($M$5,'Sectors Trend'!$B$28:$AY$45,VLOOKUP(A8,$U:$V,2,),)</f>
        <v>6</v>
      </c>
      <c r="N8" s="5">
        <f>VLOOKUP($N$5,'Sectors Trend'!$B$28:$AY$45,VLOOKUP(A8,$U:$V,2,),)</f>
        <v>0</v>
      </c>
      <c r="O8" s="5">
        <f>VLOOKUP($O$5,'Sectors Trend'!$B$28:$AY$45,VLOOKUP(A8,$U:$V,2,),)</f>
        <v>2</v>
      </c>
      <c r="P8" s="5">
        <f>VLOOKUP($P$5,'Sectors Trend'!$B$28:$AY$45,VLOOKUP(A8,$U:$V,2,),)</f>
        <v>5</v>
      </c>
      <c r="Q8" s="5">
        <f>VLOOKUP($Q$5,'Sectors Trend'!$B$28:$AY$45,VLOOKUP(A8,$U:$V,2,),)</f>
        <v>0</v>
      </c>
      <c r="R8" s="5">
        <f>VLOOKUP($R$5,'Sectors Trend'!$B$28:$AY$45,VLOOKUP(A8,$U:$V,2,),)</f>
        <v>0</v>
      </c>
      <c r="S8" s="68">
        <f>VLOOKUP($S$5,'Sectors Trend'!$B$28:$AY$45,VLOOKUP(A8,$U:$V,2,),)</f>
        <v>7</v>
      </c>
      <c r="U8" s="62">
        <f t="shared" si="0"/>
        <v>44743</v>
      </c>
      <c r="V8" s="13">
        <f t="shared" si="1"/>
        <v>43</v>
      </c>
    </row>
    <row r="9" spans="1:25" x14ac:dyDescent="0.2">
      <c r="A9" s="67">
        <f>DATE(YEAR(A10),MONTH(A10)-1,DAY(A10))</f>
        <v>44774</v>
      </c>
      <c r="B9" s="5">
        <f>VLOOKUP($B$5,'Sectors Trend'!$B$28:$AY$45,VLOOKUP(A9,$U:$V,2,),)</f>
        <v>-2</v>
      </c>
      <c r="C9" s="5">
        <f>VLOOKUP($C$5,'Sectors Trend'!$B$28:$AY$45,VLOOKUP(A9,$U:$V,2,),)</f>
        <v>5</v>
      </c>
      <c r="D9" s="5">
        <f>VLOOKUP($D$5,'Sectors Trend'!$B$28:$AY$45,VLOOKUP(A9,$U:$V,2,),)</f>
        <v>0</v>
      </c>
      <c r="E9" s="5">
        <f>VLOOKUP($E$5,'Sectors Trend'!$B$28:$AY$45,VLOOKUP(A9,$U:$V,2,),)</f>
        <v>0</v>
      </c>
      <c r="F9" s="5">
        <f>VLOOKUP($F$5,'Sectors Trend'!$B$28:$AY$45,VLOOKUP(A9,$U:$V,2,),)</f>
        <v>0</v>
      </c>
      <c r="G9" s="5">
        <f>VLOOKUP($G$5,'Sectors Trend'!$B$28:$AY$45,VLOOKUP(A9,$U:$V,2,),)</f>
        <v>2</v>
      </c>
      <c r="H9" s="5">
        <f>VLOOKUP($H$5,'Sectors Trend'!$B$28:$AY$45,VLOOKUP(A9,$U:$V,2,),)</f>
        <v>4</v>
      </c>
      <c r="I9" s="5">
        <f>VLOOKUP($I$5,'Sectors Trend'!$B$28:$AY$45,VLOOKUP(A9,$U:$V,2,),)</f>
        <v>0</v>
      </c>
      <c r="J9" s="5">
        <f>VLOOKUP($J$5,'Sectors Trend'!$B$28:$AY$45,VLOOKUP(A9,$U:$V,2,),)</f>
        <v>1</v>
      </c>
      <c r="K9" s="5">
        <f>VLOOKUP($K$5,'Sectors Trend'!$B$28:$AY$45,VLOOKUP(A9,$U:$V,2,),)</f>
        <v>-1</v>
      </c>
      <c r="L9" s="5">
        <f>VLOOKUP($L$5,'Sectors Trend'!$B$28:$AY$45,VLOOKUP(A9,$U:$V,2,),)</f>
        <v>-3</v>
      </c>
      <c r="M9" s="5">
        <f>VLOOKUP($M$5,'Sectors Trend'!$B$28:$AY$45,VLOOKUP(A9,$U:$V,2,),)</f>
        <v>-7</v>
      </c>
      <c r="N9" s="5">
        <f>VLOOKUP($N$5,'Sectors Trend'!$B$28:$AY$45,VLOOKUP(A9,$U:$V,2,),)</f>
        <v>3</v>
      </c>
      <c r="O9" s="5">
        <f>VLOOKUP($O$5,'Sectors Trend'!$B$28:$AY$45,VLOOKUP(A9,$U:$V,2,),)</f>
        <v>-5</v>
      </c>
      <c r="P9" s="5">
        <f>VLOOKUP($P$5,'Sectors Trend'!$B$28:$AY$45,VLOOKUP(A9,$U:$V,2,),)</f>
        <v>-4</v>
      </c>
      <c r="Q9" s="5">
        <f>VLOOKUP($Q$5,'Sectors Trend'!$B$28:$AY$45,VLOOKUP(A9,$U:$V,2,),)</f>
        <v>-6</v>
      </c>
      <c r="R9" s="5">
        <f>VLOOKUP($R$5,'Sectors Trend'!$B$28:$AY$45,VLOOKUP(A9,$U:$V,2,),)</f>
        <v>6</v>
      </c>
      <c r="S9" s="68">
        <f>VLOOKUP($S$5,'Sectors Trend'!$B$28:$AY$45,VLOOKUP(A9,$U:$V,2,),)</f>
        <v>-8</v>
      </c>
      <c r="U9" s="62">
        <f t="shared" si="0"/>
        <v>44774</v>
      </c>
      <c r="V9" s="13">
        <f t="shared" si="1"/>
        <v>44</v>
      </c>
    </row>
    <row r="10" spans="1:25" x14ac:dyDescent="0.2">
      <c r="A10" s="67">
        <f>DATE(YEAR(A11),MONTH(A11)-1,DAY(A11))</f>
        <v>44805</v>
      </c>
      <c r="B10" s="5">
        <f>VLOOKUP($B$5,'Sectors Trend'!$B$28:$AY$45,VLOOKUP(A10,$U:$V,2,),)</f>
        <v>0</v>
      </c>
      <c r="C10" s="5">
        <f>VLOOKUP($C$5,'Sectors Trend'!$B$28:$AY$45,VLOOKUP(A10,$U:$V,2,),)</f>
        <v>0</v>
      </c>
      <c r="D10" s="5">
        <f>VLOOKUP($D$5,'Sectors Trend'!$B$28:$AY$45,VLOOKUP(A10,$U:$V,2,),)</f>
        <v>6</v>
      </c>
      <c r="E10" s="5">
        <f>VLOOKUP($E$5,'Sectors Trend'!$B$28:$AY$45,VLOOKUP(A10,$U:$V,2,),)</f>
        <v>7</v>
      </c>
      <c r="F10" s="5">
        <f>VLOOKUP($F$5,'Sectors Trend'!$B$28:$AY$45,VLOOKUP(A10,$U:$V,2,),)</f>
        <v>8</v>
      </c>
      <c r="G10" s="5">
        <f>VLOOKUP($G$5,'Sectors Trend'!$B$28:$AY$45,VLOOKUP(A10,$U:$V,2,),)</f>
        <v>2</v>
      </c>
      <c r="H10" s="5">
        <f>VLOOKUP($H$5,'Sectors Trend'!$B$28:$AY$45,VLOOKUP(A10,$U:$V,2,),)</f>
        <v>0</v>
      </c>
      <c r="I10" s="5">
        <f>VLOOKUP($I$5,'Sectors Trend'!$B$28:$AY$45,VLOOKUP(A10,$U:$V,2,),)</f>
        <v>0</v>
      </c>
      <c r="J10" s="5">
        <f>VLOOKUP($J$5,'Sectors Trend'!$B$28:$AY$45,VLOOKUP(A10,$U:$V,2,),)</f>
        <v>0</v>
      </c>
      <c r="K10" s="5">
        <f>VLOOKUP($K$5,'Sectors Trend'!$B$28:$AY$45,VLOOKUP(A10,$U:$V,2,),)</f>
        <v>0</v>
      </c>
      <c r="L10" s="5">
        <f>VLOOKUP($L$5,'Sectors Trend'!$B$28:$AY$45,VLOOKUP(A10,$U:$V,2,),)</f>
        <v>1</v>
      </c>
      <c r="M10" s="5">
        <f>VLOOKUP($M$5,'Sectors Trend'!$B$28:$AY$45,VLOOKUP(A10,$U:$V,2,),)</f>
        <v>11</v>
      </c>
      <c r="N10" s="5">
        <f>VLOOKUP($N$5,'Sectors Trend'!$B$28:$AY$45,VLOOKUP(A10,$U:$V,2,),)</f>
        <v>0</v>
      </c>
      <c r="O10" s="5">
        <f>VLOOKUP($O$5,'Sectors Trend'!$B$28:$AY$45,VLOOKUP(A10,$U:$V,2,),)</f>
        <v>4</v>
      </c>
      <c r="P10" s="5">
        <f>VLOOKUP($P$5,'Sectors Trend'!$B$28:$AY$45,VLOOKUP(A10,$U:$V,2,),)</f>
        <v>5</v>
      </c>
      <c r="Q10" s="5">
        <f>VLOOKUP($Q$5,'Sectors Trend'!$B$28:$AY$45,VLOOKUP(A10,$U:$V,2,),)</f>
        <v>3</v>
      </c>
      <c r="R10" s="5">
        <f>VLOOKUP($R$5,'Sectors Trend'!$B$28:$AY$45,VLOOKUP(A10,$U:$V,2,),)</f>
        <v>9</v>
      </c>
      <c r="S10" s="68">
        <f>VLOOKUP($S$5,'Sectors Trend'!$B$28:$AY$45,VLOOKUP(A10,$U:$V,2,),)</f>
        <v>10</v>
      </c>
      <c r="U10" s="62">
        <f t="shared" si="0"/>
        <v>44805</v>
      </c>
      <c r="V10" s="13">
        <f t="shared" si="1"/>
        <v>45</v>
      </c>
    </row>
    <row r="11" spans="1:25" ht="16" customHeight="1" thickBot="1" x14ac:dyDescent="0.25">
      <c r="A11" s="69">
        <f>L1</f>
        <v>44835</v>
      </c>
      <c r="B11" s="70">
        <f>VLOOKUP($B$5,'Sectors Trend'!$B$28:$AY$45,VLOOKUP(A11,$U:$V,2,),)</f>
        <v>0</v>
      </c>
      <c r="C11" s="70">
        <f>VLOOKUP($C$5,'Sectors Trend'!$B$28:$AY$45,VLOOKUP(A11,$U:$V,2,),)</f>
        <v>0</v>
      </c>
      <c r="D11" s="70">
        <f>VLOOKUP($D$5,'Sectors Trend'!$B$28:$AY$45,VLOOKUP(A11,$U:$V,2,),)</f>
        <v>9</v>
      </c>
      <c r="E11" s="70">
        <f>VLOOKUP($E$5,'Sectors Trend'!$B$28:$AY$45,VLOOKUP(A11,$U:$V,2,),)</f>
        <v>0</v>
      </c>
      <c r="F11" s="70">
        <f>VLOOKUP($F$5,'Sectors Trend'!$B$28:$AY$45,VLOOKUP(A11,$U:$V,2,),)</f>
        <v>10</v>
      </c>
      <c r="G11" s="70">
        <f>VLOOKUP($G$5,'Sectors Trend'!$B$28:$AY$45,VLOOKUP(A11,$U:$V,2,),)</f>
        <v>6</v>
      </c>
      <c r="H11" s="70">
        <f>VLOOKUP($H$5,'Sectors Trend'!$B$28:$AY$45,VLOOKUP(A11,$U:$V,2,),)</f>
        <v>5</v>
      </c>
      <c r="I11" s="70">
        <f>VLOOKUP($I$5,'Sectors Trend'!$B$28:$AY$45,VLOOKUP(A11,$U:$V,2,),)</f>
        <v>0</v>
      </c>
      <c r="J11" s="70">
        <f>VLOOKUP($J$5,'Sectors Trend'!$B$28:$AY$45,VLOOKUP(A11,$U:$V,2,),)</f>
        <v>0</v>
      </c>
      <c r="K11" s="70">
        <f>VLOOKUP($K$5,'Sectors Trend'!$B$28:$AY$45,VLOOKUP(A11,$U:$V,2,),)</f>
        <v>1</v>
      </c>
      <c r="L11" s="70">
        <f>VLOOKUP($L$5,'Sectors Trend'!$B$28:$AY$45,VLOOKUP(A11,$U:$V,2,),)</f>
        <v>4</v>
      </c>
      <c r="M11" s="70">
        <f>VLOOKUP($M$5,'Sectors Trend'!$B$28:$AY$45,VLOOKUP(A11,$U:$V,2,),)</f>
        <v>11</v>
      </c>
      <c r="N11" s="70">
        <f>VLOOKUP($N$5,'Sectors Trend'!$B$28:$AY$45,VLOOKUP(A11,$U:$V,2,),)</f>
        <v>3</v>
      </c>
      <c r="O11" s="70">
        <f>VLOOKUP($O$5,'Sectors Trend'!$B$28:$AY$45,VLOOKUP(A11,$U:$V,2,),)</f>
        <v>2</v>
      </c>
      <c r="P11" s="70">
        <f>VLOOKUP($P$5,'Sectors Trend'!$B$28:$AY$45,VLOOKUP(A11,$U:$V,2,),)</f>
        <v>7</v>
      </c>
      <c r="Q11" s="70">
        <f>VLOOKUP($Q$5,'Sectors Trend'!$B$28:$AY$45,VLOOKUP(A11,$U:$V,2,),)</f>
        <v>0</v>
      </c>
      <c r="R11" s="70">
        <f>VLOOKUP($R$5,'Sectors Trend'!$B$28:$AY$45,VLOOKUP(A11,$U:$V,2,),)</f>
        <v>8</v>
      </c>
      <c r="S11" s="71">
        <f>VLOOKUP($S$5,'Sectors Trend'!$B$28:$AY$45,VLOOKUP(A11,$U:$V,2,),)</f>
        <v>12</v>
      </c>
      <c r="U11" s="62">
        <f>L1</f>
        <v>44835</v>
      </c>
      <c r="V11" s="13">
        <f>L2</f>
        <v>46</v>
      </c>
    </row>
    <row r="12" spans="1:25" x14ac:dyDescent="0.2">
      <c r="R12" s="62"/>
    </row>
    <row r="13" spans="1:25" x14ac:dyDescent="0.2">
      <c r="R13" s="62"/>
    </row>
    <row r="14" spans="1:25" x14ac:dyDescent="0.2">
      <c r="R14" s="62"/>
    </row>
    <row r="15" spans="1:25" x14ac:dyDescent="0.2">
      <c r="R15" s="62"/>
    </row>
    <row r="16" spans="1:25" x14ac:dyDescent="0.2">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tabColor theme="4" tint="0.59999389629810485"/>
  </sheetPr>
  <dimension ref="A1:Y16"/>
  <sheetViews>
    <sheetView tabSelected="1" zoomScale="150" zoomScaleNormal="150" workbookViewId="0">
      <selection activeCell="B6" sqref="B6"/>
    </sheetView>
  </sheetViews>
  <sheetFormatPr baseColWidth="10" defaultColWidth="9.1640625" defaultRowHeight="15" x14ac:dyDescent="0.2"/>
  <cols>
    <col min="1" max="1" width="9.6640625" style="91" customWidth="1"/>
    <col min="2" max="18" width="8.83203125" style="91" customWidth="1"/>
    <col min="19" max="19" width="11.33203125" style="91" customWidth="1"/>
    <col min="20" max="20" width="8.83203125" style="91" customWidth="1"/>
    <col min="21" max="54" width="9.1640625" style="91" customWidth="1"/>
    <col min="55" max="16384" width="9.1640625" style="91"/>
  </cols>
  <sheetData>
    <row r="1" spans="1:25" x14ac:dyDescent="0.2">
      <c r="J1" s="91" t="s">
        <v>74</v>
      </c>
      <c r="L1" s="62">
        <f>Sectors!L1</f>
        <v>44835</v>
      </c>
      <c r="O1" s="6"/>
    </row>
    <row r="2" spans="1:25" x14ac:dyDescent="0.2">
      <c r="L2" s="91">
        <f>Sectors!L2</f>
        <v>46</v>
      </c>
      <c r="Y2" s="62"/>
    </row>
    <row r="4" spans="1:25" ht="16" customHeight="1" thickBot="1" x14ac:dyDescent="0.25">
      <c r="U4" s="62">
        <f t="shared" ref="U4:U10" si="0">DATE(YEAR(U5),MONTH(U5)-1,DAY(U5))</f>
        <v>44621</v>
      </c>
      <c r="V4" s="13">
        <f t="shared" ref="V4:V10" si="1">V5-1</f>
        <v>39</v>
      </c>
    </row>
    <row r="5" spans="1:25" ht="45" customHeight="1" thickBot="1" x14ac:dyDescent="0.25">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44652</v>
      </c>
      <c r="V5" s="13">
        <f t="shared" si="1"/>
        <v>40</v>
      </c>
    </row>
    <row r="6" spans="1:25" x14ac:dyDescent="0.2">
      <c r="A6" s="64">
        <f>DATE(YEAR(A7),MONTH(A7)-1,DAY(A7))</f>
        <v>44682</v>
      </c>
      <c r="B6" s="65">
        <f>VLOOKUP($B$5,'Sectors Trend'!$B$50:$AY$67,VLOOKUP(A6,$U:$V,2,),)</f>
        <v>3</v>
      </c>
      <c r="C6" s="65">
        <f>VLOOKUP($C$5,'Sectors Trend'!$B$50:$AY$67,VLOOKUP(A6,$U:$V,2,),)</f>
        <v>-2</v>
      </c>
      <c r="D6" s="65">
        <f>VLOOKUP($D$5,'Sectors Trend'!$B$50:$AY$67,VLOOKUP(A6,$U:$V,2,),)</f>
        <v>5</v>
      </c>
      <c r="E6" s="65">
        <f>VLOOKUP($E$5,'Sectors Trend'!$B$50:$AY$67,VLOOKUP(A6,$U:$V,2,),)</f>
        <v>8</v>
      </c>
      <c r="F6" s="65">
        <f>VLOOKUP($F$5,'Sectors Trend'!$B$50:$AY$67,VLOOKUP(A6,$U:$V,2,),)</f>
        <v>0</v>
      </c>
      <c r="G6" s="65">
        <f>VLOOKUP($G$5,'Sectors Trend'!$B$50:$AY$67,VLOOKUP(A6,$U:$V,2,),)</f>
        <v>-7</v>
      </c>
      <c r="H6" s="65">
        <f>VLOOKUP($H$5,'Sectors Trend'!$B$50:$AY$67,VLOOKUP(A6,$U:$V,2,),)</f>
        <v>6</v>
      </c>
      <c r="I6" s="65">
        <f>VLOOKUP($I$5,'Sectors Trend'!$B$50:$AY$67,VLOOKUP(A6,$U:$V,2,),)</f>
        <v>7</v>
      </c>
      <c r="J6" s="65">
        <f>VLOOKUP($J$5,'Sectors Trend'!$B$50:$AY$67,VLOOKUP(A6,$U:$V,2,),)</f>
        <v>-4</v>
      </c>
      <c r="K6" s="65">
        <f>VLOOKUP($K$5,'Sectors Trend'!$B$50:$AY$67,VLOOKUP(A6,$U:$V,2,),)</f>
        <v>-3</v>
      </c>
      <c r="L6" s="65">
        <f>VLOOKUP($L$5,'Sectors Trend'!$B$50:$AY$67,VLOOKUP(A6,$U:$V,2,),)</f>
        <v>4</v>
      </c>
      <c r="M6" s="65">
        <f>VLOOKUP($M$5,'Sectors Trend'!$B$50:$AY$67,VLOOKUP(A6,$U:$V,2,),)</f>
        <v>-5</v>
      </c>
      <c r="N6" s="65">
        <f>VLOOKUP($N$5,'Sectors Trend'!$B$50:$AY$67,VLOOKUP(A6,$U:$V,2,),)</f>
        <v>2</v>
      </c>
      <c r="O6" s="65">
        <f>VLOOKUP($O$5,'Sectors Trend'!$B$50:$AY$67,VLOOKUP(A6,$U:$V,2,),)</f>
        <v>1</v>
      </c>
      <c r="P6" s="65">
        <f>VLOOKUP($P$5,'Sectors Trend'!$B$50:$AY$67,VLOOKUP(A6,$U:$V,2,),)</f>
        <v>-1</v>
      </c>
      <c r="Q6" s="65">
        <f>VLOOKUP($Q$5,'Sectors Trend'!$B$50:$AY$67,VLOOKUP(A6,$U:$V,2,),)</f>
        <v>-6</v>
      </c>
      <c r="R6" s="65">
        <f>VLOOKUP($R$5,'Sectors Trend'!$B$50:$AY$67,VLOOKUP(A6,$U:$V,2,),)</f>
        <v>-8</v>
      </c>
      <c r="S6" s="66">
        <f>VLOOKUP($S$5,'Sectors Trend'!$B$50:$AY$67,VLOOKUP(A6,$U:$V,2,),)</f>
        <v>0</v>
      </c>
      <c r="U6" s="62">
        <f t="shared" si="0"/>
        <v>44682</v>
      </c>
      <c r="V6" s="13">
        <f t="shared" si="1"/>
        <v>41</v>
      </c>
    </row>
    <row r="7" spans="1:25" x14ac:dyDescent="0.2">
      <c r="A7" s="67">
        <f>DATE(YEAR(A8),MONTH(A8)-1,DAY(A8))</f>
        <v>44713</v>
      </c>
      <c r="B7" s="5">
        <f>VLOOKUP($B$5,'Sectors Trend'!$B$50:$AY$67,VLOOKUP(A7,$U:$V,2,),)</f>
        <v>0</v>
      </c>
      <c r="C7" s="5">
        <f>VLOOKUP($C$5,'Sectors Trend'!$B$50:$AY$67,VLOOKUP(A7,$U:$V,2,),)</f>
        <v>6</v>
      </c>
      <c r="D7" s="5">
        <f>VLOOKUP($D$5,'Sectors Trend'!$B$50:$AY$67,VLOOKUP(A7,$U:$V,2,),)</f>
        <v>-2</v>
      </c>
      <c r="E7" s="5">
        <f>VLOOKUP($E$5,'Sectors Trend'!$B$50:$AY$67,VLOOKUP(A7,$U:$V,2,),)</f>
        <v>10</v>
      </c>
      <c r="F7" s="5">
        <f>VLOOKUP($F$5,'Sectors Trend'!$B$50:$AY$67,VLOOKUP(A7,$U:$V,2,),)</f>
        <v>9</v>
      </c>
      <c r="G7" s="5">
        <f>VLOOKUP($G$5,'Sectors Trend'!$B$50:$AY$67,VLOOKUP(A7,$U:$V,2,),)</f>
        <v>0</v>
      </c>
      <c r="H7" s="5">
        <f>VLOOKUP($H$5,'Sectors Trend'!$B$50:$AY$67,VLOOKUP(A7,$U:$V,2,),)</f>
        <v>7</v>
      </c>
      <c r="I7" s="5">
        <f>VLOOKUP($I$5,'Sectors Trend'!$B$50:$AY$67,VLOOKUP(A7,$U:$V,2,),)</f>
        <v>8</v>
      </c>
      <c r="J7" s="5">
        <f>VLOOKUP($J$5,'Sectors Trend'!$B$50:$AY$67,VLOOKUP(A7,$U:$V,2,),)</f>
        <v>2</v>
      </c>
      <c r="K7" s="5">
        <f>VLOOKUP($K$5,'Sectors Trend'!$B$50:$AY$67,VLOOKUP(A7,$U:$V,2,),)</f>
        <v>0</v>
      </c>
      <c r="L7" s="5">
        <f>VLOOKUP($L$5,'Sectors Trend'!$B$50:$AY$67,VLOOKUP(A7,$U:$V,2,),)</f>
        <v>0</v>
      </c>
      <c r="M7" s="5">
        <f>VLOOKUP($M$5,'Sectors Trend'!$B$50:$AY$67,VLOOKUP(A7,$U:$V,2,),)</f>
        <v>-1</v>
      </c>
      <c r="N7" s="5">
        <f>VLOOKUP($N$5,'Sectors Trend'!$B$50:$AY$67,VLOOKUP(A7,$U:$V,2,),)</f>
        <v>5</v>
      </c>
      <c r="O7" s="5">
        <f>VLOOKUP($O$5,'Sectors Trend'!$B$50:$AY$67,VLOOKUP(A7,$U:$V,2,),)</f>
        <v>3</v>
      </c>
      <c r="P7" s="5">
        <f>VLOOKUP($P$5,'Sectors Trend'!$B$50:$AY$67,VLOOKUP(A7,$U:$V,2,),)</f>
        <v>1</v>
      </c>
      <c r="Q7" s="5">
        <f>VLOOKUP($Q$5,'Sectors Trend'!$B$50:$AY$67,VLOOKUP(A7,$U:$V,2,),)</f>
        <v>4</v>
      </c>
      <c r="R7" s="5">
        <f>VLOOKUP($R$5,'Sectors Trend'!$B$50:$AY$67,VLOOKUP(A7,$U:$V,2,),)</f>
        <v>-3</v>
      </c>
      <c r="S7" s="68">
        <f>VLOOKUP($S$5,'Sectors Trend'!$B$50:$AY$67,VLOOKUP(A7,$U:$V,2,),)</f>
        <v>0</v>
      </c>
      <c r="U7" s="62">
        <f t="shared" si="0"/>
        <v>44713</v>
      </c>
      <c r="V7" s="13">
        <f t="shared" si="1"/>
        <v>42</v>
      </c>
    </row>
    <row r="8" spans="1:25" x14ac:dyDescent="0.2">
      <c r="A8" s="67">
        <f>DATE(YEAR(A9),MONTH(A9)-1,DAY(A9))</f>
        <v>44743</v>
      </c>
      <c r="B8" s="5">
        <f>VLOOKUP($B$5,'Sectors Trend'!$B$50:$AY$67,VLOOKUP(A8,$U:$V,2,),)</f>
        <v>0</v>
      </c>
      <c r="C8" s="5">
        <f>VLOOKUP($C$5,'Sectors Trend'!$B$50:$AY$67,VLOOKUP(A8,$U:$V,2,),)</f>
        <v>0</v>
      </c>
      <c r="D8" s="5">
        <f>VLOOKUP($D$5,'Sectors Trend'!$B$50:$AY$67,VLOOKUP(A8,$U:$V,2,),)</f>
        <v>0</v>
      </c>
      <c r="E8" s="5">
        <f>VLOOKUP($E$5,'Sectors Trend'!$B$50:$AY$67,VLOOKUP(A8,$U:$V,2,),)</f>
        <v>0</v>
      </c>
      <c r="F8" s="5">
        <f>VLOOKUP($F$5,'Sectors Trend'!$B$50:$AY$67,VLOOKUP(A8,$U:$V,2,),)</f>
        <v>0</v>
      </c>
      <c r="G8" s="5">
        <f>VLOOKUP($G$5,'Sectors Trend'!$B$50:$AY$67,VLOOKUP(A8,$U:$V,2,),)</f>
        <v>0</v>
      </c>
      <c r="H8" s="5">
        <f>VLOOKUP($H$5,'Sectors Trend'!$B$50:$AY$67,VLOOKUP(A8,$U:$V,2,),)</f>
        <v>0</v>
      </c>
      <c r="I8" s="5">
        <f>VLOOKUP($I$5,'Sectors Trend'!$B$50:$AY$67,VLOOKUP(A8,$U:$V,2,),)</f>
        <v>0</v>
      </c>
      <c r="J8" s="5">
        <f>VLOOKUP($J$5,'Sectors Trend'!$B$50:$AY$67,VLOOKUP(A8,$U:$V,2,),)</f>
        <v>0</v>
      </c>
      <c r="K8" s="5">
        <f>VLOOKUP($K$5,'Sectors Trend'!$B$50:$AY$67,VLOOKUP(A8,$U:$V,2,),)</f>
        <v>4</v>
      </c>
      <c r="L8" s="5">
        <f>VLOOKUP($L$5,'Sectors Trend'!$B$50:$AY$67,VLOOKUP(A8,$U:$V,2,),)</f>
        <v>1</v>
      </c>
      <c r="M8" s="5">
        <f>VLOOKUP($M$5,'Sectors Trend'!$B$50:$AY$67,VLOOKUP(A8,$U:$V,2,),)</f>
        <v>0</v>
      </c>
      <c r="N8" s="5">
        <f>VLOOKUP($N$5,'Sectors Trend'!$B$50:$AY$67,VLOOKUP(A8,$U:$V,2,),)</f>
        <v>0</v>
      </c>
      <c r="O8" s="5">
        <f>VLOOKUP($O$5,'Sectors Trend'!$B$50:$AY$67,VLOOKUP(A8,$U:$V,2,),)</f>
        <v>0</v>
      </c>
      <c r="P8" s="5">
        <f>VLOOKUP($P$5,'Sectors Trend'!$B$50:$AY$67,VLOOKUP(A8,$U:$V,2,),)</f>
        <v>3</v>
      </c>
      <c r="Q8" s="5">
        <f>VLOOKUP($Q$5,'Sectors Trend'!$B$50:$AY$67,VLOOKUP(A8,$U:$V,2,),)</f>
        <v>2</v>
      </c>
      <c r="R8" s="5">
        <f>VLOOKUP($R$5,'Sectors Trend'!$B$50:$AY$67,VLOOKUP(A8,$U:$V,2,),)</f>
        <v>5</v>
      </c>
      <c r="S8" s="68">
        <f>VLOOKUP($S$5,'Sectors Trend'!$B$50:$AY$67,VLOOKUP(A8,$U:$V,2,),)</f>
        <v>6</v>
      </c>
      <c r="U8" s="62">
        <f t="shared" si="0"/>
        <v>44743</v>
      </c>
      <c r="V8" s="13">
        <f t="shared" si="1"/>
        <v>43</v>
      </c>
    </row>
    <row r="9" spans="1:25" x14ac:dyDescent="0.2">
      <c r="A9" s="67">
        <f>DATE(YEAR(A10),MONTH(A10)-1,DAY(A10))</f>
        <v>44774</v>
      </c>
      <c r="B9" s="5">
        <f>VLOOKUP($B$5,'Sectors Trend'!$B$50:$AY$67,VLOOKUP(A9,$U:$V,2,),)</f>
        <v>2</v>
      </c>
      <c r="C9" s="5">
        <f>VLOOKUP($C$5,'Sectors Trend'!$B$50:$AY$67,VLOOKUP(A9,$U:$V,2,),)</f>
        <v>0</v>
      </c>
      <c r="D9" s="5">
        <f>VLOOKUP($D$5,'Sectors Trend'!$B$50:$AY$67,VLOOKUP(A9,$U:$V,2,),)</f>
        <v>-6</v>
      </c>
      <c r="E9" s="5">
        <f>VLOOKUP($E$5,'Sectors Trend'!$B$50:$AY$67,VLOOKUP(A9,$U:$V,2,),)</f>
        <v>-9</v>
      </c>
      <c r="F9" s="5">
        <f>VLOOKUP($F$5,'Sectors Trend'!$B$50:$AY$67,VLOOKUP(A9,$U:$V,2,),)</f>
        <v>0</v>
      </c>
      <c r="G9" s="5">
        <f>VLOOKUP($G$5,'Sectors Trend'!$B$50:$AY$67,VLOOKUP(A9,$U:$V,2,),)</f>
        <v>-5</v>
      </c>
      <c r="H9" s="5">
        <f>VLOOKUP($H$5,'Sectors Trend'!$B$50:$AY$67,VLOOKUP(A9,$U:$V,2,),)</f>
        <v>6</v>
      </c>
      <c r="I9" s="5">
        <f>VLOOKUP($I$5,'Sectors Trend'!$B$50:$AY$67,VLOOKUP(A9,$U:$V,2,),)</f>
        <v>4</v>
      </c>
      <c r="J9" s="5">
        <f>VLOOKUP($J$5,'Sectors Trend'!$B$50:$AY$67,VLOOKUP(A9,$U:$V,2,),)</f>
        <v>1</v>
      </c>
      <c r="K9" s="5">
        <f>VLOOKUP($K$5,'Sectors Trend'!$B$50:$AY$67,VLOOKUP(A9,$U:$V,2,),)</f>
        <v>-2</v>
      </c>
      <c r="L9" s="5">
        <f>VLOOKUP($L$5,'Sectors Trend'!$B$50:$AY$67,VLOOKUP(A9,$U:$V,2,),)</f>
        <v>-3</v>
      </c>
      <c r="M9" s="5">
        <f>VLOOKUP($M$5,'Sectors Trend'!$B$50:$AY$67,VLOOKUP(A9,$U:$V,2,),)</f>
        <v>0</v>
      </c>
      <c r="N9" s="5">
        <f>VLOOKUP($N$5,'Sectors Trend'!$B$50:$AY$67,VLOOKUP(A9,$U:$V,2,),)</f>
        <v>3</v>
      </c>
      <c r="O9" s="5">
        <f>VLOOKUP($O$5,'Sectors Trend'!$B$50:$AY$67,VLOOKUP(A9,$U:$V,2,),)</f>
        <v>-4</v>
      </c>
      <c r="P9" s="5">
        <f>VLOOKUP($P$5,'Sectors Trend'!$B$50:$AY$67,VLOOKUP(A9,$U:$V,2,),)</f>
        <v>-1</v>
      </c>
      <c r="Q9" s="5">
        <f>VLOOKUP($Q$5,'Sectors Trend'!$B$50:$AY$67,VLOOKUP(A9,$U:$V,2,),)</f>
        <v>5</v>
      </c>
      <c r="R9" s="5">
        <f>VLOOKUP($R$5,'Sectors Trend'!$B$50:$AY$67,VLOOKUP(A9,$U:$V,2,),)</f>
        <v>-8</v>
      </c>
      <c r="S9" s="68">
        <f>VLOOKUP($S$5,'Sectors Trend'!$B$50:$AY$67,VLOOKUP(A9,$U:$V,2,),)</f>
        <v>-7</v>
      </c>
      <c r="U9" s="62">
        <f t="shared" si="0"/>
        <v>44774</v>
      </c>
      <c r="V9" s="13">
        <f t="shared" si="1"/>
        <v>44</v>
      </c>
    </row>
    <row r="10" spans="1:25" x14ac:dyDescent="0.2">
      <c r="A10" s="67">
        <f>DATE(YEAR(A11),MONTH(A11)-1,DAY(A11))</f>
        <v>44805</v>
      </c>
      <c r="B10" s="5">
        <f>VLOOKUP($B$5,'Sectors Trend'!$B$50:$AY$67,VLOOKUP(A10,$U:$V,2,),)</f>
        <v>5</v>
      </c>
      <c r="C10" s="5">
        <f>VLOOKUP($C$5,'Sectors Trend'!$B$50:$AY$67,VLOOKUP(A10,$U:$V,2,),)</f>
        <v>1</v>
      </c>
      <c r="D10" s="5">
        <f>VLOOKUP($D$5,'Sectors Trend'!$B$50:$AY$67,VLOOKUP(A10,$U:$V,2,),)</f>
        <v>0</v>
      </c>
      <c r="E10" s="5">
        <f>VLOOKUP($E$5,'Sectors Trend'!$B$50:$AY$67,VLOOKUP(A10,$U:$V,2,),)</f>
        <v>0</v>
      </c>
      <c r="F10" s="5">
        <f>VLOOKUP($F$5,'Sectors Trend'!$B$50:$AY$67,VLOOKUP(A10,$U:$V,2,),)</f>
        <v>-6</v>
      </c>
      <c r="G10" s="5">
        <f>VLOOKUP($G$5,'Sectors Trend'!$B$50:$AY$67,VLOOKUP(A10,$U:$V,2,),)</f>
        <v>7</v>
      </c>
      <c r="H10" s="5">
        <f>VLOOKUP($H$5,'Sectors Trend'!$B$50:$AY$67,VLOOKUP(A10,$U:$V,2,),)</f>
        <v>8</v>
      </c>
      <c r="I10" s="5">
        <f>VLOOKUP($I$5,'Sectors Trend'!$B$50:$AY$67,VLOOKUP(A10,$U:$V,2,),)</f>
        <v>-3</v>
      </c>
      <c r="J10" s="5">
        <f>VLOOKUP($J$5,'Sectors Trend'!$B$50:$AY$67,VLOOKUP(A10,$U:$V,2,),)</f>
        <v>6</v>
      </c>
      <c r="K10" s="5">
        <f>VLOOKUP($K$5,'Sectors Trend'!$B$50:$AY$67,VLOOKUP(A10,$U:$V,2,),)</f>
        <v>3</v>
      </c>
      <c r="L10" s="5">
        <f>VLOOKUP($L$5,'Sectors Trend'!$B$50:$AY$67,VLOOKUP(A10,$U:$V,2,),)</f>
        <v>-1</v>
      </c>
      <c r="M10" s="5">
        <f>VLOOKUP($M$5,'Sectors Trend'!$B$50:$AY$67,VLOOKUP(A10,$U:$V,2,),)</f>
        <v>-5</v>
      </c>
      <c r="N10" s="5">
        <f>VLOOKUP($N$5,'Sectors Trend'!$B$50:$AY$67,VLOOKUP(A10,$U:$V,2,),)</f>
        <v>0</v>
      </c>
      <c r="O10" s="5">
        <f>VLOOKUP($O$5,'Sectors Trend'!$B$50:$AY$67,VLOOKUP(A10,$U:$V,2,),)</f>
        <v>-2</v>
      </c>
      <c r="P10" s="5">
        <f>VLOOKUP($P$5,'Sectors Trend'!$B$50:$AY$67,VLOOKUP(A10,$U:$V,2,),)</f>
        <v>2</v>
      </c>
      <c r="Q10" s="5">
        <f>VLOOKUP($Q$5,'Sectors Trend'!$B$50:$AY$67,VLOOKUP(A10,$U:$V,2,),)</f>
        <v>4</v>
      </c>
      <c r="R10" s="5">
        <f>VLOOKUP($R$5,'Sectors Trend'!$B$50:$AY$67,VLOOKUP(A10,$U:$V,2,),)</f>
        <v>-7</v>
      </c>
      <c r="S10" s="68">
        <f>VLOOKUP($S$5,'Sectors Trend'!$B$50:$AY$67,VLOOKUP(A10,$U:$V,2,),)</f>
        <v>-4</v>
      </c>
      <c r="U10" s="62">
        <f t="shared" si="0"/>
        <v>44805</v>
      </c>
      <c r="V10" s="13">
        <f t="shared" si="1"/>
        <v>45</v>
      </c>
    </row>
    <row r="11" spans="1:25" ht="16" customHeight="1" thickBot="1" x14ac:dyDescent="0.25">
      <c r="A11" s="69">
        <f>L1</f>
        <v>44835</v>
      </c>
      <c r="B11" s="70">
        <f>VLOOKUP($B$5,'Sectors Trend'!$B$50:$AY$67,VLOOKUP(A11,$U:$V,2,),)</f>
        <v>2</v>
      </c>
      <c r="C11" s="70">
        <f>VLOOKUP($C$5,'Sectors Trend'!$B$50:$AY$67,VLOOKUP(A11,$U:$V,2,),)</f>
        <v>5</v>
      </c>
      <c r="D11" s="70">
        <f>VLOOKUP($D$5,'Sectors Trend'!$B$50:$AY$67,VLOOKUP(A11,$U:$V,2,),)</f>
        <v>-5</v>
      </c>
      <c r="E11" s="70">
        <f>VLOOKUP($E$5,'Sectors Trend'!$B$50:$AY$67,VLOOKUP(A11,$U:$V,2,),)</f>
        <v>0</v>
      </c>
      <c r="F11" s="70">
        <f>VLOOKUP($F$5,'Sectors Trend'!$B$50:$AY$67,VLOOKUP(A11,$U:$V,2,),)</f>
        <v>0</v>
      </c>
      <c r="G11" s="70">
        <f>VLOOKUP($G$5,'Sectors Trend'!$B$50:$AY$67,VLOOKUP(A11,$U:$V,2,),)</f>
        <v>3</v>
      </c>
      <c r="H11" s="70">
        <f>VLOOKUP($H$5,'Sectors Trend'!$B$50:$AY$67,VLOOKUP(A11,$U:$V,2,),)</f>
        <v>0</v>
      </c>
      <c r="I11" s="70">
        <f>VLOOKUP($I$5,'Sectors Trend'!$B$50:$AY$67,VLOOKUP(A11,$U:$V,2,),)</f>
        <v>-4</v>
      </c>
      <c r="J11" s="70">
        <f>VLOOKUP($J$5,'Sectors Trend'!$B$50:$AY$67,VLOOKUP(A11,$U:$V,2,),)</f>
        <v>6</v>
      </c>
      <c r="K11" s="70">
        <f>VLOOKUP($K$5,'Sectors Trend'!$B$50:$AY$67,VLOOKUP(A11,$U:$V,2,),)</f>
        <v>0</v>
      </c>
      <c r="L11" s="70">
        <f>VLOOKUP($L$5,'Sectors Trend'!$B$50:$AY$67,VLOOKUP(A11,$U:$V,2,),)</f>
        <v>-2</v>
      </c>
      <c r="M11" s="70">
        <f>VLOOKUP($M$5,'Sectors Trend'!$B$50:$AY$67,VLOOKUP(A11,$U:$V,2,),)</f>
        <v>-7</v>
      </c>
      <c r="N11" s="70">
        <f>VLOOKUP($N$5,'Sectors Trend'!$B$50:$AY$67,VLOOKUP(A11,$U:$V,2,),)</f>
        <v>4</v>
      </c>
      <c r="O11" s="70">
        <f>VLOOKUP($O$5,'Sectors Trend'!$B$50:$AY$67,VLOOKUP(A11,$U:$V,2,),)</f>
        <v>-1</v>
      </c>
      <c r="P11" s="70">
        <f>VLOOKUP($P$5,'Sectors Trend'!$B$50:$AY$67,VLOOKUP(A11,$U:$V,2,),)</f>
        <v>1</v>
      </c>
      <c r="Q11" s="70">
        <f>VLOOKUP($Q$5,'Sectors Trend'!$B$50:$AY$67,VLOOKUP(A11,$U:$V,2,),)</f>
        <v>-3</v>
      </c>
      <c r="R11" s="70">
        <f>VLOOKUP($R$5,'Sectors Trend'!$B$50:$AY$67,VLOOKUP(A11,$U:$V,2,),)</f>
        <v>-8</v>
      </c>
      <c r="S11" s="71">
        <f>VLOOKUP($S$5,'Sectors Trend'!$B$50:$AY$67,VLOOKUP(A11,$U:$V,2,),)</f>
        <v>-6</v>
      </c>
      <c r="U11" s="62">
        <f>L1</f>
        <v>44835</v>
      </c>
      <c r="V11" s="13">
        <f>L2</f>
        <v>46</v>
      </c>
    </row>
    <row r="12" spans="1:25" x14ac:dyDescent="0.2">
      <c r="R12" s="62"/>
    </row>
    <row r="13" spans="1:25" x14ac:dyDescent="0.2">
      <c r="R13" s="62"/>
    </row>
    <row r="14" spans="1:25" x14ac:dyDescent="0.2">
      <c r="R14" s="62"/>
    </row>
    <row r="15" spans="1:25" x14ac:dyDescent="0.2">
      <c r="R15" s="62"/>
    </row>
    <row r="16" spans="1:25" x14ac:dyDescent="0.2">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4" tint="-0.249977111117893"/>
  </sheetPr>
  <dimension ref="B1:WXD68"/>
  <sheetViews>
    <sheetView zoomScale="120" zoomScaleNormal="120" workbookViewId="0">
      <pane xSplit="2" ySplit="5" topLeftCell="AJ6" activePane="bottomRight" state="frozen"/>
      <selection activeCell="C68" sqref="C68"/>
      <selection pane="topRight" activeCell="C68" sqref="C68"/>
      <selection pane="bottomLeft" activeCell="C68" sqref="C68"/>
      <selection pane="bottomRight" activeCell="BA61" sqref="BA61"/>
    </sheetView>
  </sheetViews>
  <sheetFormatPr baseColWidth="10" defaultColWidth="8.83203125" defaultRowHeight="15" x14ac:dyDescent="0.2"/>
  <cols>
    <col min="1" max="1" width="9.1640625" style="91" customWidth="1"/>
    <col min="2" max="2" width="30.33203125" style="91" customWidth="1"/>
    <col min="3" max="47" width="10.6640625" style="19" customWidth="1"/>
    <col min="48" max="51" width="10.1640625" style="91" customWidth="1"/>
    <col min="52" max="53" width="9.1640625" style="91" customWidth="1"/>
    <col min="54" max="54" width="10.6640625" style="91" bestFit="1" customWidth="1"/>
    <col min="55" max="254" width="9.1640625" style="91" customWidth="1"/>
    <col min="255" max="255" width="28.6640625" style="91" customWidth="1"/>
    <col min="256" max="256" width="9" style="91" bestFit="1" customWidth="1"/>
    <col min="257" max="257" width="5.33203125" style="91" customWidth="1"/>
    <col min="258" max="258" width="9" style="91" bestFit="1" customWidth="1"/>
    <col min="259" max="259" width="5.33203125" style="91" customWidth="1"/>
    <col min="260" max="260" width="9" style="91" bestFit="1" customWidth="1"/>
    <col min="261" max="261" width="5" style="91" customWidth="1"/>
    <col min="262" max="262" width="9" style="91" bestFit="1" customWidth="1"/>
    <col min="263" max="263" width="5.1640625" style="91" customWidth="1"/>
    <col min="264" max="264" width="9.1640625" style="91" customWidth="1"/>
    <col min="265" max="265" width="6" style="91" customWidth="1"/>
    <col min="266" max="266" width="9.1640625" style="91" customWidth="1"/>
    <col min="267" max="267" width="6" style="91" customWidth="1"/>
    <col min="268" max="269" width="10.1640625" style="91" customWidth="1"/>
    <col min="270" max="270" width="10" style="91" customWidth="1"/>
    <col min="271" max="271" width="10.33203125" style="91" customWidth="1"/>
    <col min="272" max="282" width="9.1640625" style="91" customWidth="1"/>
    <col min="283" max="283" width="11.33203125" style="91" customWidth="1"/>
    <col min="284" max="304" width="13" style="91" hidden="1" customWidth="1"/>
    <col min="305" max="510" width="9.1640625" style="91" customWidth="1"/>
    <col min="511" max="511" width="28.6640625" style="91" customWidth="1"/>
    <col min="512" max="512" width="9" style="91" bestFit="1" customWidth="1"/>
    <col min="513" max="513" width="5.33203125" style="91" customWidth="1"/>
    <col min="514" max="514" width="9" style="91" bestFit="1" customWidth="1"/>
    <col min="515" max="515" width="5.33203125" style="91" customWidth="1"/>
    <col min="516" max="516" width="9" style="91" bestFit="1" customWidth="1"/>
    <col min="517" max="517" width="5" style="91" customWidth="1"/>
    <col min="518" max="518" width="9" style="91" bestFit="1" customWidth="1"/>
    <col min="519" max="519" width="5.1640625" style="91" customWidth="1"/>
    <col min="520" max="520" width="9.1640625" style="91" customWidth="1"/>
    <col min="521" max="521" width="6" style="91" customWidth="1"/>
    <col min="522" max="522" width="9.1640625" style="91" customWidth="1"/>
    <col min="523" max="523" width="6" style="91" customWidth="1"/>
    <col min="524" max="525" width="10.1640625" style="91" customWidth="1"/>
    <col min="526" max="526" width="10" style="91" customWidth="1"/>
    <col min="527" max="527" width="10.33203125" style="91" customWidth="1"/>
    <col min="528" max="538" width="9.1640625" style="91" customWidth="1"/>
    <col min="539" max="539" width="11.33203125" style="91" customWidth="1"/>
    <col min="540" max="560" width="13" style="91" hidden="1" customWidth="1"/>
    <col min="561" max="766" width="9.1640625" style="91" customWidth="1"/>
    <col min="767" max="767" width="28.6640625" style="91" customWidth="1"/>
    <col min="768" max="768" width="9" style="91" bestFit="1" customWidth="1"/>
    <col min="769" max="769" width="5.33203125" style="91" customWidth="1"/>
    <col min="770" max="770" width="9" style="91" bestFit="1" customWidth="1"/>
    <col min="771" max="771" width="5.33203125" style="91" customWidth="1"/>
    <col min="772" max="772" width="9" style="91" bestFit="1" customWidth="1"/>
    <col min="773" max="773" width="5" style="91" customWidth="1"/>
    <col min="774" max="774" width="9" style="91" bestFit="1" customWidth="1"/>
    <col min="775" max="775" width="5.1640625" style="91" customWidth="1"/>
    <col min="776" max="776" width="9.1640625" style="91" customWidth="1"/>
    <col min="777" max="777" width="6" style="91" customWidth="1"/>
    <col min="778" max="778" width="9.1640625" style="91" customWidth="1"/>
    <col min="779" max="779" width="6" style="91" customWidth="1"/>
    <col min="780" max="781" width="10.1640625" style="91" customWidth="1"/>
    <col min="782" max="782" width="10" style="91" customWidth="1"/>
    <col min="783" max="783" width="10.33203125" style="91" customWidth="1"/>
    <col min="784" max="794" width="9.1640625" style="91" customWidth="1"/>
    <col min="795" max="795" width="11.33203125" style="91" customWidth="1"/>
    <col min="796" max="816" width="13" style="91" hidden="1" customWidth="1"/>
    <col min="817" max="1022" width="9.1640625" style="91" customWidth="1"/>
    <col min="1023" max="1023" width="28.6640625" style="91" customWidth="1"/>
    <col min="1024" max="1024" width="9" style="91" bestFit="1" customWidth="1"/>
    <col min="1025" max="1025" width="5.33203125" style="91" customWidth="1"/>
    <col min="1026" max="1026" width="9" style="91" bestFit="1" customWidth="1"/>
    <col min="1027" max="1027" width="5.33203125" style="91" customWidth="1"/>
    <col min="1028" max="1028" width="9" style="91" bestFit="1" customWidth="1"/>
    <col min="1029" max="1029" width="5" style="91" customWidth="1"/>
    <col min="1030" max="1030" width="9" style="91" bestFit="1" customWidth="1"/>
    <col min="1031" max="1031" width="5.1640625" style="91" customWidth="1"/>
    <col min="1032" max="1032" width="9.1640625" style="91" customWidth="1"/>
    <col min="1033" max="1033" width="6" style="91" customWidth="1"/>
    <col min="1034" max="1034" width="9.1640625" style="91" customWidth="1"/>
    <col min="1035" max="1035" width="6" style="91" customWidth="1"/>
    <col min="1036" max="1037" width="10.1640625" style="91" customWidth="1"/>
    <col min="1038" max="1038" width="10" style="91" customWidth="1"/>
    <col min="1039" max="1039" width="10.33203125" style="91" customWidth="1"/>
    <col min="1040" max="1050" width="9.1640625" style="91" customWidth="1"/>
    <col min="1051" max="1051" width="11.33203125" style="91" customWidth="1"/>
    <col min="1052" max="1072" width="13" style="91" hidden="1" customWidth="1"/>
    <col min="1073" max="1278" width="9.1640625" style="91" customWidth="1"/>
    <col min="1279" max="1279" width="28.6640625" style="91" customWidth="1"/>
    <col min="1280" max="1280" width="9" style="91" bestFit="1" customWidth="1"/>
    <col min="1281" max="1281" width="5.33203125" style="91" customWidth="1"/>
    <col min="1282" max="1282" width="9" style="91" bestFit="1" customWidth="1"/>
    <col min="1283" max="1283" width="5.33203125" style="91" customWidth="1"/>
    <col min="1284" max="1284" width="9" style="91" bestFit="1" customWidth="1"/>
    <col min="1285" max="1285" width="5" style="91" customWidth="1"/>
    <col min="1286" max="1286" width="9" style="91" bestFit="1" customWidth="1"/>
    <col min="1287" max="1287" width="5.1640625" style="91" customWidth="1"/>
    <col min="1288" max="1288" width="9.1640625" style="91" customWidth="1"/>
    <col min="1289" max="1289" width="6" style="91" customWidth="1"/>
    <col min="1290" max="1290" width="9.1640625" style="91" customWidth="1"/>
    <col min="1291" max="1291" width="6" style="91" customWidth="1"/>
    <col min="1292" max="1293" width="10.1640625" style="91" customWidth="1"/>
    <col min="1294" max="1294" width="10" style="91" customWidth="1"/>
    <col min="1295" max="1295" width="10.33203125" style="91" customWidth="1"/>
    <col min="1296" max="1306" width="9.1640625" style="91" customWidth="1"/>
    <col min="1307" max="1307" width="11.33203125" style="91" customWidth="1"/>
    <col min="1308" max="1328" width="13" style="91" hidden="1" customWidth="1"/>
    <col min="1329" max="1534" width="9.1640625" style="91" customWidth="1"/>
    <col min="1535" max="1535" width="28.6640625" style="91" customWidth="1"/>
    <col min="1536" max="1536" width="9" style="91" bestFit="1" customWidth="1"/>
    <col min="1537" max="1537" width="5.33203125" style="91" customWidth="1"/>
    <col min="1538" max="1538" width="9" style="91" bestFit="1" customWidth="1"/>
    <col min="1539" max="1539" width="5.33203125" style="91" customWidth="1"/>
    <col min="1540" max="1540" width="9" style="91" bestFit="1" customWidth="1"/>
    <col min="1541" max="1541" width="5" style="91" customWidth="1"/>
    <col min="1542" max="1542" width="9" style="91" bestFit="1" customWidth="1"/>
    <col min="1543" max="1543" width="5.1640625" style="91" customWidth="1"/>
    <col min="1544" max="1544" width="9.1640625" style="91" customWidth="1"/>
    <col min="1545" max="1545" width="6" style="91" customWidth="1"/>
    <col min="1546" max="1546" width="9.1640625" style="91" customWidth="1"/>
    <col min="1547" max="1547" width="6" style="91" customWidth="1"/>
    <col min="1548" max="1549" width="10.1640625" style="91" customWidth="1"/>
    <col min="1550" max="1550" width="10" style="91" customWidth="1"/>
    <col min="1551" max="1551" width="10.33203125" style="91" customWidth="1"/>
    <col min="1552" max="1562" width="9.1640625" style="91" customWidth="1"/>
    <col min="1563" max="1563" width="11.33203125" style="91" customWidth="1"/>
    <col min="1564" max="1584" width="13" style="91" hidden="1" customWidth="1"/>
    <col min="1585" max="1790" width="9.1640625" style="91" customWidth="1"/>
    <col min="1791" max="1791" width="28.6640625" style="91" customWidth="1"/>
    <col min="1792" max="1792" width="9" style="91" bestFit="1" customWidth="1"/>
    <col min="1793" max="1793" width="5.33203125" style="91" customWidth="1"/>
    <col min="1794" max="1794" width="9" style="91" bestFit="1" customWidth="1"/>
    <col min="1795" max="1795" width="5.33203125" style="91" customWidth="1"/>
    <col min="1796" max="1796" width="9" style="91" bestFit="1" customWidth="1"/>
    <col min="1797" max="1797" width="5" style="91" customWidth="1"/>
    <col min="1798" max="1798" width="9" style="91" bestFit="1" customWidth="1"/>
    <col min="1799" max="1799" width="5.1640625" style="91" customWidth="1"/>
    <col min="1800" max="1800" width="9.1640625" style="91" customWidth="1"/>
    <col min="1801" max="1801" width="6" style="91" customWidth="1"/>
    <col min="1802" max="1802" width="9.1640625" style="91" customWidth="1"/>
    <col min="1803" max="1803" width="6" style="91" customWidth="1"/>
    <col min="1804" max="1805" width="10.1640625" style="91" customWidth="1"/>
    <col min="1806" max="1806" width="10" style="91" customWidth="1"/>
    <col min="1807" max="1807" width="10.33203125" style="91" customWidth="1"/>
    <col min="1808" max="1818" width="9.1640625" style="91" customWidth="1"/>
    <col min="1819" max="1819" width="11.33203125" style="91" customWidth="1"/>
    <col min="1820" max="1840" width="13" style="91" hidden="1" customWidth="1"/>
    <col min="1841" max="2046" width="9.1640625" style="91" customWidth="1"/>
    <col min="2047" max="2047" width="28.6640625" style="91" customWidth="1"/>
    <col min="2048" max="2048" width="9" style="91" bestFit="1" customWidth="1"/>
    <col min="2049" max="2049" width="5.33203125" style="91" customWidth="1"/>
    <col min="2050" max="2050" width="9" style="91" bestFit="1" customWidth="1"/>
    <col min="2051" max="2051" width="5.33203125" style="91" customWidth="1"/>
    <col min="2052" max="2052" width="9" style="91" bestFit="1" customWidth="1"/>
    <col min="2053" max="2053" width="5" style="91" customWidth="1"/>
    <col min="2054" max="2054" width="9" style="91" bestFit="1" customWidth="1"/>
    <col min="2055" max="2055" width="5.1640625" style="91" customWidth="1"/>
    <col min="2056" max="2056" width="9.1640625" style="91" customWidth="1"/>
    <col min="2057" max="2057" width="6" style="91" customWidth="1"/>
    <col min="2058" max="2058" width="9.1640625" style="91" customWidth="1"/>
    <col min="2059" max="2059" width="6" style="91" customWidth="1"/>
    <col min="2060" max="2061" width="10.1640625" style="91" customWidth="1"/>
    <col min="2062" max="2062" width="10" style="91" customWidth="1"/>
    <col min="2063" max="2063" width="10.33203125" style="91" customWidth="1"/>
    <col min="2064" max="2074" width="9.1640625" style="91" customWidth="1"/>
    <col min="2075" max="2075" width="11.33203125" style="91" customWidth="1"/>
    <col min="2076" max="2096" width="13" style="91" hidden="1" customWidth="1"/>
    <col min="2097" max="2302" width="9.1640625" style="91" customWidth="1"/>
    <col min="2303" max="2303" width="28.6640625" style="91" customWidth="1"/>
    <col min="2304" max="2304" width="9" style="91" bestFit="1" customWidth="1"/>
    <col min="2305" max="2305" width="5.33203125" style="91" customWidth="1"/>
    <col min="2306" max="2306" width="9" style="91" bestFit="1" customWidth="1"/>
    <col min="2307" max="2307" width="5.33203125" style="91" customWidth="1"/>
    <col min="2308" max="2308" width="9" style="91" bestFit="1" customWidth="1"/>
    <col min="2309" max="2309" width="5" style="91" customWidth="1"/>
    <col min="2310" max="2310" width="9" style="91" bestFit="1" customWidth="1"/>
    <col min="2311" max="2311" width="5.1640625" style="91" customWidth="1"/>
    <col min="2312" max="2312" width="9.1640625" style="91" customWidth="1"/>
    <col min="2313" max="2313" width="6" style="91" customWidth="1"/>
    <col min="2314" max="2314" width="9.1640625" style="91" customWidth="1"/>
    <col min="2315" max="2315" width="6" style="91" customWidth="1"/>
    <col min="2316" max="2317" width="10.1640625" style="91" customWidth="1"/>
    <col min="2318" max="2318" width="10" style="91" customWidth="1"/>
    <col min="2319" max="2319" width="10.33203125" style="91" customWidth="1"/>
    <col min="2320" max="2330" width="9.1640625" style="91" customWidth="1"/>
    <col min="2331" max="2331" width="11.33203125" style="91" customWidth="1"/>
    <col min="2332" max="2352" width="13" style="91" hidden="1" customWidth="1"/>
    <col min="2353" max="2558" width="9.1640625" style="91" customWidth="1"/>
    <col min="2559" max="2559" width="28.6640625" style="91" customWidth="1"/>
    <col min="2560" max="2560" width="9" style="91" bestFit="1" customWidth="1"/>
    <col min="2561" max="2561" width="5.33203125" style="91" customWidth="1"/>
    <col min="2562" max="2562" width="9" style="91" bestFit="1" customWidth="1"/>
    <col min="2563" max="2563" width="5.33203125" style="91" customWidth="1"/>
    <col min="2564" max="2564" width="9" style="91" bestFit="1" customWidth="1"/>
    <col min="2565" max="2565" width="5" style="91" customWidth="1"/>
    <col min="2566" max="2566" width="9" style="91" bestFit="1" customWidth="1"/>
    <col min="2567" max="2567" width="5.1640625" style="91" customWidth="1"/>
    <col min="2568" max="2568" width="9.1640625" style="91" customWidth="1"/>
    <col min="2569" max="2569" width="6" style="91" customWidth="1"/>
    <col min="2570" max="2570" width="9.1640625" style="91" customWidth="1"/>
    <col min="2571" max="2571" width="6" style="91" customWidth="1"/>
    <col min="2572" max="2573" width="10.1640625" style="91" customWidth="1"/>
    <col min="2574" max="2574" width="10" style="91" customWidth="1"/>
    <col min="2575" max="2575" width="10.33203125" style="91" customWidth="1"/>
    <col min="2576" max="2586" width="9.1640625" style="91" customWidth="1"/>
    <col min="2587" max="2587" width="11.33203125" style="91" customWidth="1"/>
    <col min="2588" max="2608" width="13" style="91" hidden="1" customWidth="1"/>
    <col min="2609" max="2814" width="9.1640625" style="91" customWidth="1"/>
    <col min="2815" max="2815" width="28.6640625" style="91" customWidth="1"/>
    <col min="2816" max="2816" width="9" style="91" bestFit="1" customWidth="1"/>
    <col min="2817" max="2817" width="5.33203125" style="91" customWidth="1"/>
    <col min="2818" max="2818" width="9" style="91" bestFit="1" customWidth="1"/>
    <col min="2819" max="2819" width="5.33203125" style="91" customWidth="1"/>
    <col min="2820" max="2820" width="9" style="91" bestFit="1" customWidth="1"/>
    <col min="2821" max="2821" width="5" style="91" customWidth="1"/>
    <col min="2822" max="2822" width="9" style="91" bestFit="1" customWidth="1"/>
    <col min="2823" max="2823" width="5.1640625" style="91" customWidth="1"/>
    <col min="2824" max="2824" width="9.1640625" style="91" customWidth="1"/>
    <col min="2825" max="2825" width="6" style="91" customWidth="1"/>
    <col min="2826" max="2826" width="9.1640625" style="91" customWidth="1"/>
    <col min="2827" max="2827" width="6" style="91" customWidth="1"/>
    <col min="2828" max="2829" width="10.1640625" style="91" customWidth="1"/>
    <col min="2830" max="2830" width="10" style="91" customWidth="1"/>
    <col min="2831" max="2831" width="10.33203125" style="91" customWidth="1"/>
    <col min="2832" max="2842" width="9.1640625" style="91" customWidth="1"/>
    <col min="2843" max="2843" width="11.33203125" style="91" customWidth="1"/>
    <col min="2844" max="2864" width="13" style="91" hidden="1" customWidth="1"/>
    <col min="2865" max="3070" width="9.1640625" style="91" customWidth="1"/>
    <col min="3071" max="3071" width="28.6640625" style="91" customWidth="1"/>
    <col min="3072" max="3072" width="9" style="91" bestFit="1" customWidth="1"/>
    <col min="3073" max="3073" width="5.33203125" style="91" customWidth="1"/>
    <col min="3074" max="3074" width="9" style="91" bestFit="1" customWidth="1"/>
    <col min="3075" max="3075" width="5.33203125" style="91" customWidth="1"/>
    <col min="3076" max="3076" width="9" style="91" bestFit="1" customWidth="1"/>
    <col min="3077" max="3077" width="5" style="91" customWidth="1"/>
    <col min="3078" max="3078" width="9" style="91" bestFit="1" customWidth="1"/>
    <col min="3079" max="3079" width="5.1640625" style="91" customWidth="1"/>
    <col min="3080" max="3080" width="9.1640625" style="91" customWidth="1"/>
    <col min="3081" max="3081" width="6" style="91" customWidth="1"/>
    <col min="3082" max="3082" width="9.1640625" style="91" customWidth="1"/>
    <col min="3083" max="3083" width="6" style="91" customWidth="1"/>
    <col min="3084" max="3085" width="10.1640625" style="91" customWidth="1"/>
    <col min="3086" max="3086" width="10" style="91" customWidth="1"/>
    <col min="3087" max="3087" width="10.33203125" style="91" customWidth="1"/>
    <col min="3088" max="3098" width="9.1640625" style="91" customWidth="1"/>
    <col min="3099" max="3099" width="11.33203125" style="91" customWidth="1"/>
    <col min="3100" max="3120" width="13" style="91" hidden="1" customWidth="1"/>
    <col min="3121" max="3326" width="9.1640625" style="91" customWidth="1"/>
    <col min="3327" max="3327" width="28.6640625" style="91" customWidth="1"/>
    <col min="3328" max="3328" width="9" style="91" bestFit="1" customWidth="1"/>
    <col min="3329" max="3329" width="5.33203125" style="91" customWidth="1"/>
    <col min="3330" max="3330" width="9" style="91" bestFit="1" customWidth="1"/>
    <col min="3331" max="3331" width="5.33203125" style="91" customWidth="1"/>
    <col min="3332" max="3332" width="9" style="91" bestFit="1" customWidth="1"/>
    <col min="3333" max="3333" width="5" style="91" customWidth="1"/>
    <col min="3334" max="3334" width="9" style="91" bestFit="1" customWidth="1"/>
    <col min="3335" max="3335" width="5.1640625" style="91" customWidth="1"/>
    <col min="3336" max="3336" width="9.1640625" style="91" customWidth="1"/>
    <col min="3337" max="3337" width="6" style="91" customWidth="1"/>
    <col min="3338" max="3338" width="9.1640625" style="91" customWidth="1"/>
    <col min="3339" max="3339" width="6" style="91" customWidth="1"/>
    <col min="3340" max="3341" width="10.1640625" style="91" customWidth="1"/>
    <col min="3342" max="3342" width="10" style="91" customWidth="1"/>
    <col min="3343" max="3343" width="10.33203125" style="91" customWidth="1"/>
    <col min="3344" max="3354" width="9.1640625" style="91" customWidth="1"/>
    <col min="3355" max="3355" width="11.33203125" style="91" customWidth="1"/>
    <col min="3356" max="3376" width="13" style="91" hidden="1" customWidth="1"/>
    <col min="3377" max="3582" width="9.1640625" style="91" customWidth="1"/>
    <col min="3583" max="3583" width="28.6640625" style="91" customWidth="1"/>
    <col min="3584" max="3584" width="9" style="91" bestFit="1" customWidth="1"/>
    <col min="3585" max="3585" width="5.33203125" style="91" customWidth="1"/>
    <col min="3586" max="3586" width="9" style="91" bestFit="1" customWidth="1"/>
    <col min="3587" max="3587" width="5.33203125" style="91" customWidth="1"/>
    <col min="3588" max="3588" width="9" style="91" bestFit="1" customWidth="1"/>
    <col min="3589" max="3589" width="5" style="91" customWidth="1"/>
    <col min="3590" max="3590" width="9" style="91" bestFit="1" customWidth="1"/>
    <col min="3591" max="3591" width="5.1640625" style="91" customWidth="1"/>
    <col min="3592" max="3592" width="9.1640625" style="91" customWidth="1"/>
    <col min="3593" max="3593" width="6" style="91" customWidth="1"/>
    <col min="3594" max="3594" width="9.1640625" style="91" customWidth="1"/>
    <col min="3595" max="3595" width="6" style="91" customWidth="1"/>
    <col min="3596" max="3597" width="10.1640625" style="91" customWidth="1"/>
    <col min="3598" max="3598" width="10" style="91" customWidth="1"/>
    <col min="3599" max="3599" width="10.33203125" style="91" customWidth="1"/>
    <col min="3600" max="3610" width="9.1640625" style="91" customWidth="1"/>
    <col min="3611" max="3611" width="11.33203125" style="91" customWidth="1"/>
    <col min="3612" max="3632" width="13" style="91" hidden="1" customWidth="1"/>
    <col min="3633" max="3838" width="9.1640625" style="91" customWidth="1"/>
    <col min="3839" max="3839" width="28.6640625" style="91" customWidth="1"/>
    <col min="3840" max="3840" width="9" style="91" bestFit="1" customWidth="1"/>
    <col min="3841" max="3841" width="5.33203125" style="91" customWidth="1"/>
    <col min="3842" max="3842" width="9" style="91" bestFit="1" customWidth="1"/>
    <col min="3843" max="3843" width="5.33203125" style="91" customWidth="1"/>
    <col min="3844" max="3844" width="9" style="91" bestFit="1" customWidth="1"/>
    <col min="3845" max="3845" width="5" style="91" customWidth="1"/>
    <col min="3846" max="3846" width="9" style="91" bestFit="1" customWidth="1"/>
    <col min="3847" max="3847" width="5.1640625" style="91" customWidth="1"/>
    <col min="3848" max="3848" width="9.1640625" style="91" customWidth="1"/>
    <col min="3849" max="3849" width="6" style="91" customWidth="1"/>
    <col min="3850" max="3850" width="9.1640625" style="91" customWidth="1"/>
    <col min="3851" max="3851" width="6" style="91" customWidth="1"/>
    <col min="3852" max="3853" width="10.1640625" style="91" customWidth="1"/>
    <col min="3854" max="3854" width="10" style="91" customWidth="1"/>
    <col min="3855" max="3855" width="10.33203125" style="91" customWidth="1"/>
    <col min="3856" max="3866" width="9.1640625" style="91" customWidth="1"/>
    <col min="3867" max="3867" width="11.33203125" style="91" customWidth="1"/>
    <col min="3868" max="3888" width="13" style="91" hidden="1" customWidth="1"/>
    <col min="3889" max="4094" width="9.1640625" style="91" customWidth="1"/>
    <col min="4095" max="4095" width="28.6640625" style="91" customWidth="1"/>
    <col min="4096" max="4096" width="9" style="91" bestFit="1" customWidth="1"/>
    <col min="4097" max="4097" width="5.33203125" style="91" customWidth="1"/>
    <col min="4098" max="4098" width="9" style="91" bestFit="1" customWidth="1"/>
    <col min="4099" max="4099" width="5.33203125" style="91" customWidth="1"/>
    <col min="4100" max="4100" width="9" style="91" bestFit="1" customWidth="1"/>
    <col min="4101" max="4101" width="5" style="91" customWidth="1"/>
    <col min="4102" max="4102" width="9" style="91" bestFit="1" customWidth="1"/>
    <col min="4103" max="4103" width="5.1640625" style="91" customWidth="1"/>
    <col min="4104" max="4104" width="9.1640625" style="91" customWidth="1"/>
    <col min="4105" max="4105" width="6" style="91" customWidth="1"/>
    <col min="4106" max="4106" width="9.1640625" style="91" customWidth="1"/>
    <col min="4107" max="4107" width="6" style="91" customWidth="1"/>
    <col min="4108" max="4109" width="10.1640625" style="91" customWidth="1"/>
    <col min="4110" max="4110" width="10" style="91" customWidth="1"/>
    <col min="4111" max="4111" width="10.33203125" style="91" customWidth="1"/>
    <col min="4112" max="4122" width="9.1640625" style="91" customWidth="1"/>
    <col min="4123" max="4123" width="11.33203125" style="91" customWidth="1"/>
    <col min="4124" max="4144" width="13" style="91" hidden="1" customWidth="1"/>
    <col min="4145" max="4350" width="9.1640625" style="91" customWidth="1"/>
    <col min="4351" max="4351" width="28.6640625" style="91" customWidth="1"/>
    <col min="4352" max="4352" width="9" style="91" bestFit="1" customWidth="1"/>
    <col min="4353" max="4353" width="5.33203125" style="91" customWidth="1"/>
    <col min="4354" max="4354" width="9" style="91" bestFit="1" customWidth="1"/>
    <col min="4355" max="4355" width="5.33203125" style="91" customWidth="1"/>
    <col min="4356" max="4356" width="9" style="91" bestFit="1" customWidth="1"/>
    <col min="4357" max="4357" width="5" style="91" customWidth="1"/>
    <col min="4358" max="4358" width="9" style="91" bestFit="1" customWidth="1"/>
    <col min="4359" max="4359" width="5.1640625" style="91" customWidth="1"/>
    <col min="4360" max="4360" width="9.1640625" style="91" customWidth="1"/>
    <col min="4361" max="4361" width="6" style="91" customWidth="1"/>
    <col min="4362" max="4362" width="9.1640625" style="91" customWidth="1"/>
    <col min="4363" max="4363" width="6" style="91" customWidth="1"/>
    <col min="4364" max="4365" width="10.1640625" style="91" customWidth="1"/>
    <col min="4366" max="4366" width="10" style="91" customWidth="1"/>
    <col min="4367" max="4367" width="10.33203125" style="91" customWidth="1"/>
    <col min="4368" max="4378" width="9.1640625" style="91" customWidth="1"/>
    <col min="4379" max="4379" width="11.33203125" style="91" customWidth="1"/>
    <col min="4380" max="4400" width="13" style="91" hidden="1" customWidth="1"/>
    <col min="4401" max="4606" width="9.1640625" style="91" customWidth="1"/>
    <col min="4607" max="4607" width="28.6640625" style="91" customWidth="1"/>
    <col min="4608" max="4608" width="9" style="91" bestFit="1" customWidth="1"/>
    <col min="4609" max="4609" width="5.33203125" style="91" customWidth="1"/>
    <col min="4610" max="4610" width="9" style="91" bestFit="1" customWidth="1"/>
    <col min="4611" max="4611" width="5.33203125" style="91" customWidth="1"/>
    <col min="4612" max="4612" width="9" style="91" bestFit="1" customWidth="1"/>
    <col min="4613" max="4613" width="5" style="91" customWidth="1"/>
    <col min="4614" max="4614" width="9" style="91" bestFit="1" customWidth="1"/>
    <col min="4615" max="4615" width="5.1640625" style="91" customWidth="1"/>
    <col min="4616" max="4616" width="9.1640625" style="91" customWidth="1"/>
    <col min="4617" max="4617" width="6" style="91" customWidth="1"/>
    <col min="4618" max="4618" width="9.1640625" style="91" customWidth="1"/>
    <col min="4619" max="4619" width="6" style="91" customWidth="1"/>
    <col min="4620" max="4621" width="10.1640625" style="91" customWidth="1"/>
    <col min="4622" max="4622" width="10" style="91" customWidth="1"/>
    <col min="4623" max="4623" width="10.33203125" style="91" customWidth="1"/>
    <col min="4624" max="4634" width="9.1640625" style="91" customWidth="1"/>
    <col min="4635" max="4635" width="11.33203125" style="91" customWidth="1"/>
    <col min="4636" max="4656" width="13" style="91" hidden="1" customWidth="1"/>
    <col min="4657" max="4862" width="9.1640625" style="91" customWidth="1"/>
    <col min="4863" max="4863" width="28.6640625" style="91" customWidth="1"/>
    <col min="4864" max="4864" width="9" style="91" bestFit="1" customWidth="1"/>
    <col min="4865" max="4865" width="5.33203125" style="91" customWidth="1"/>
    <col min="4866" max="4866" width="9" style="91" bestFit="1" customWidth="1"/>
    <col min="4867" max="4867" width="5.33203125" style="91" customWidth="1"/>
    <col min="4868" max="4868" width="9" style="91" bestFit="1" customWidth="1"/>
    <col min="4869" max="4869" width="5" style="91" customWidth="1"/>
    <col min="4870" max="4870" width="9" style="91" bestFit="1" customWidth="1"/>
    <col min="4871" max="4871" width="5.1640625" style="91" customWidth="1"/>
    <col min="4872" max="4872" width="9.1640625" style="91" customWidth="1"/>
    <col min="4873" max="4873" width="6" style="91" customWidth="1"/>
    <col min="4874" max="4874" width="9.1640625" style="91" customWidth="1"/>
    <col min="4875" max="4875" width="6" style="91" customWidth="1"/>
    <col min="4876" max="4877" width="10.1640625" style="91" customWidth="1"/>
    <col min="4878" max="4878" width="10" style="91" customWidth="1"/>
    <col min="4879" max="4879" width="10.33203125" style="91" customWidth="1"/>
    <col min="4880" max="4890" width="9.1640625" style="91" customWidth="1"/>
    <col min="4891" max="4891" width="11.33203125" style="91" customWidth="1"/>
    <col min="4892" max="4912" width="13" style="91" hidden="1" customWidth="1"/>
    <col min="4913" max="5118" width="9.1640625" style="91" customWidth="1"/>
    <col min="5119" max="5119" width="28.6640625" style="91" customWidth="1"/>
    <col min="5120" max="5120" width="9" style="91" bestFit="1" customWidth="1"/>
    <col min="5121" max="5121" width="5.33203125" style="91" customWidth="1"/>
    <col min="5122" max="5122" width="9" style="91" bestFit="1" customWidth="1"/>
    <col min="5123" max="5123" width="5.33203125" style="91" customWidth="1"/>
    <col min="5124" max="5124" width="9" style="91" bestFit="1" customWidth="1"/>
    <col min="5125" max="5125" width="5" style="91" customWidth="1"/>
    <col min="5126" max="5126" width="9" style="91" bestFit="1" customWidth="1"/>
    <col min="5127" max="5127" width="5.1640625" style="91" customWidth="1"/>
    <col min="5128" max="5128" width="9.1640625" style="91" customWidth="1"/>
    <col min="5129" max="5129" width="6" style="91" customWidth="1"/>
    <col min="5130" max="5130" width="9.1640625" style="91" customWidth="1"/>
    <col min="5131" max="5131" width="6" style="91" customWidth="1"/>
    <col min="5132" max="5133" width="10.1640625" style="91" customWidth="1"/>
    <col min="5134" max="5134" width="10" style="91" customWidth="1"/>
    <col min="5135" max="5135" width="10.33203125" style="91" customWidth="1"/>
    <col min="5136" max="5146" width="9.1640625" style="91" customWidth="1"/>
    <col min="5147" max="5147" width="11.33203125" style="91" customWidth="1"/>
    <col min="5148" max="5168" width="13" style="91" hidden="1" customWidth="1"/>
    <col min="5169" max="5374" width="9.1640625" style="91" customWidth="1"/>
    <col min="5375" max="5375" width="28.6640625" style="91" customWidth="1"/>
    <col min="5376" max="5376" width="9" style="91" bestFit="1" customWidth="1"/>
    <col min="5377" max="5377" width="5.33203125" style="91" customWidth="1"/>
    <col min="5378" max="5378" width="9" style="91" bestFit="1" customWidth="1"/>
    <col min="5379" max="5379" width="5.33203125" style="91" customWidth="1"/>
    <col min="5380" max="5380" width="9" style="91" bestFit="1" customWidth="1"/>
    <col min="5381" max="5381" width="5" style="91" customWidth="1"/>
    <col min="5382" max="5382" width="9" style="91" bestFit="1" customWidth="1"/>
    <col min="5383" max="5383" width="5.1640625" style="91" customWidth="1"/>
    <col min="5384" max="5384" width="9.1640625" style="91" customWidth="1"/>
    <col min="5385" max="5385" width="6" style="91" customWidth="1"/>
    <col min="5386" max="5386" width="9.1640625" style="91" customWidth="1"/>
    <col min="5387" max="5387" width="6" style="91" customWidth="1"/>
    <col min="5388" max="5389" width="10.1640625" style="91" customWidth="1"/>
    <col min="5390" max="5390" width="10" style="91" customWidth="1"/>
    <col min="5391" max="5391" width="10.33203125" style="91" customWidth="1"/>
    <col min="5392" max="5402" width="9.1640625" style="91" customWidth="1"/>
    <col min="5403" max="5403" width="11.33203125" style="91" customWidth="1"/>
    <col min="5404" max="5424" width="13" style="91" hidden="1" customWidth="1"/>
    <col min="5425" max="5630" width="9.1640625" style="91" customWidth="1"/>
    <col min="5631" max="5631" width="28.6640625" style="91" customWidth="1"/>
    <col min="5632" max="5632" width="9" style="91" bestFit="1" customWidth="1"/>
    <col min="5633" max="5633" width="5.33203125" style="91" customWidth="1"/>
    <col min="5634" max="5634" width="9" style="91" bestFit="1" customWidth="1"/>
    <col min="5635" max="5635" width="5.33203125" style="91" customWidth="1"/>
    <col min="5636" max="5636" width="9" style="91" bestFit="1" customWidth="1"/>
    <col min="5637" max="5637" width="5" style="91" customWidth="1"/>
    <col min="5638" max="5638" width="9" style="91" bestFit="1" customWidth="1"/>
    <col min="5639" max="5639" width="5.1640625" style="91" customWidth="1"/>
    <col min="5640" max="5640" width="9.1640625" style="91" customWidth="1"/>
    <col min="5641" max="5641" width="6" style="91" customWidth="1"/>
    <col min="5642" max="5642" width="9.1640625" style="91" customWidth="1"/>
    <col min="5643" max="5643" width="6" style="91" customWidth="1"/>
    <col min="5644" max="5645" width="10.1640625" style="91" customWidth="1"/>
    <col min="5646" max="5646" width="10" style="91" customWidth="1"/>
    <col min="5647" max="5647" width="10.33203125" style="91" customWidth="1"/>
    <col min="5648" max="5658" width="9.1640625" style="91" customWidth="1"/>
    <col min="5659" max="5659" width="11.33203125" style="91" customWidth="1"/>
    <col min="5660" max="5680" width="13" style="91" hidden="1" customWidth="1"/>
    <col min="5681" max="5886" width="9.1640625" style="91" customWidth="1"/>
    <col min="5887" max="5887" width="28.6640625" style="91" customWidth="1"/>
    <col min="5888" max="5888" width="9" style="91" bestFit="1" customWidth="1"/>
    <col min="5889" max="5889" width="5.33203125" style="91" customWidth="1"/>
    <col min="5890" max="5890" width="9" style="91" bestFit="1" customWidth="1"/>
    <col min="5891" max="5891" width="5.33203125" style="91" customWidth="1"/>
    <col min="5892" max="5892" width="9" style="91" bestFit="1" customWidth="1"/>
    <col min="5893" max="5893" width="5" style="91" customWidth="1"/>
    <col min="5894" max="5894" width="9" style="91" bestFit="1" customWidth="1"/>
    <col min="5895" max="5895" width="5.1640625" style="91" customWidth="1"/>
    <col min="5896" max="5896" width="9.1640625" style="91" customWidth="1"/>
    <col min="5897" max="5897" width="6" style="91" customWidth="1"/>
    <col min="5898" max="5898" width="9.1640625" style="91" customWidth="1"/>
    <col min="5899" max="5899" width="6" style="91" customWidth="1"/>
    <col min="5900" max="5901" width="10.1640625" style="91" customWidth="1"/>
    <col min="5902" max="5902" width="10" style="91" customWidth="1"/>
    <col min="5903" max="5903" width="10.33203125" style="91" customWidth="1"/>
    <col min="5904" max="5914" width="9.1640625" style="91" customWidth="1"/>
    <col min="5915" max="5915" width="11.33203125" style="91" customWidth="1"/>
    <col min="5916" max="5936" width="13" style="91" hidden="1" customWidth="1"/>
    <col min="5937" max="6142" width="9.1640625" style="91" customWidth="1"/>
    <col min="6143" max="6143" width="28.6640625" style="91" customWidth="1"/>
    <col min="6144" max="6144" width="9" style="91" bestFit="1" customWidth="1"/>
    <col min="6145" max="6145" width="5.33203125" style="91" customWidth="1"/>
    <col min="6146" max="6146" width="9" style="91" bestFit="1" customWidth="1"/>
    <col min="6147" max="6147" width="5.33203125" style="91" customWidth="1"/>
    <col min="6148" max="6148" width="9" style="91" bestFit="1" customWidth="1"/>
    <col min="6149" max="6149" width="5" style="91" customWidth="1"/>
    <col min="6150" max="6150" width="9" style="91" bestFit="1" customWidth="1"/>
    <col min="6151" max="6151" width="5.1640625" style="91" customWidth="1"/>
    <col min="6152" max="6152" width="9.1640625" style="91" customWidth="1"/>
    <col min="6153" max="6153" width="6" style="91" customWidth="1"/>
    <col min="6154" max="6154" width="9.1640625" style="91" customWidth="1"/>
    <col min="6155" max="6155" width="6" style="91" customWidth="1"/>
    <col min="6156" max="6157" width="10.1640625" style="91" customWidth="1"/>
    <col min="6158" max="6158" width="10" style="91" customWidth="1"/>
    <col min="6159" max="6159" width="10.33203125" style="91" customWidth="1"/>
    <col min="6160" max="6170" width="9.1640625" style="91" customWidth="1"/>
    <col min="6171" max="6171" width="11.33203125" style="91" customWidth="1"/>
    <col min="6172" max="6192" width="13" style="91" hidden="1" customWidth="1"/>
    <col min="6193" max="6398" width="9.1640625" style="91" customWidth="1"/>
    <col min="6399" max="6399" width="28.6640625" style="91" customWidth="1"/>
    <col min="6400" max="6400" width="9" style="91" bestFit="1" customWidth="1"/>
    <col min="6401" max="6401" width="5.33203125" style="91" customWidth="1"/>
    <col min="6402" max="6402" width="9" style="91" bestFit="1" customWidth="1"/>
    <col min="6403" max="6403" width="5.33203125" style="91" customWidth="1"/>
    <col min="6404" max="6404" width="9" style="91" bestFit="1" customWidth="1"/>
    <col min="6405" max="6405" width="5" style="91" customWidth="1"/>
    <col min="6406" max="6406" width="9" style="91" bestFit="1" customWidth="1"/>
    <col min="6407" max="6407" width="5.1640625" style="91" customWidth="1"/>
    <col min="6408" max="6408" width="9.1640625" style="91" customWidth="1"/>
    <col min="6409" max="6409" width="6" style="91" customWidth="1"/>
    <col min="6410" max="6410" width="9.1640625" style="91" customWidth="1"/>
    <col min="6411" max="6411" width="6" style="91" customWidth="1"/>
    <col min="6412" max="6413" width="10.1640625" style="91" customWidth="1"/>
    <col min="6414" max="6414" width="10" style="91" customWidth="1"/>
    <col min="6415" max="6415" width="10.33203125" style="91" customWidth="1"/>
    <col min="6416" max="6426" width="9.1640625" style="91" customWidth="1"/>
    <col min="6427" max="6427" width="11.33203125" style="91" customWidth="1"/>
    <col min="6428" max="6448" width="13" style="91" hidden="1" customWidth="1"/>
    <col min="6449" max="6654" width="9.1640625" style="91" customWidth="1"/>
    <col min="6655" max="6655" width="28.6640625" style="91" customWidth="1"/>
    <col min="6656" max="6656" width="9" style="91" bestFit="1" customWidth="1"/>
    <col min="6657" max="6657" width="5.33203125" style="91" customWidth="1"/>
    <col min="6658" max="6658" width="9" style="91" bestFit="1" customWidth="1"/>
    <col min="6659" max="6659" width="5.33203125" style="91" customWidth="1"/>
    <col min="6660" max="6660" width="9" style="91" bestFit="1" customWidth="1"/>
    <col min="6661" max="6661" width="5" style="91" customWidth="1"/>
    <col min="6662" max="6662" width="9" style="91" bestFit="1" customWidth="1"/>
    <col min="6663" max="6663" width="5.1640625" style="91" customWidth="1"/>
    <col min="6664" max="6664" width="9.1640625" style="91" customWidth="1"/>
    <col min="6665" max="6665" width="6" style="91" customWidth="1"/>
    <col min="6666" max="6666" width="9.1640625" style="91" customWidth="1"/>
    <col min="6667" max="6667" width="6" style="91" customWidth="1"/>
    <col min="6668" max="6669" width="10.1640625" style="91" customWidth="1"/>
    <col min="6670" max="6670" width="10" style="91" customWidth="1"/>
    <col min="6671" max="6671" width="10.33203125" style="91" customWidth="1"/>
    <col min="6672" max="6682" width="9.1640625" style="91" customWidth="1"/>
    <col min="6683" max="6683" width="11.33203125" style="91" customWidth="1"/>
    <col min="6684" max="6704" width="13" style="91" hidden="1" customWidth="1"/>
    <col min="6705" max="6910" width="9.1640625" style="91" customWidth="1"/>
    <col min="6911" max="6911" width="28.6640625" style="91" customWidth="1"/>
    <col min="6912" max="6912" width="9" style="91" bestFit="1" customWidth="1"/>
    <col min="6913" max="6913" width="5.33203125" style="91" customWidth="1"/>
    <col min="6914" max="6914" width="9" style="91" bestFit="1" customWidth="1"/>
    <col min="6915" max="6915" width="5.33203125" style="91" customWidth="1"/>
    <col min="6916" max="6916" width="9" style="91" bestFit="1" customWidth="1"/>
    <col min="6917" max="6917" width="5" style="91" customWidth="1"/>
    <col min="6918" max="6918" width="9" style="91" bestFit="1" customWidth="1"/>
    <col min="6919" max="6919" width="5.1640625" style="91" customWidth="1"/>
    <col min="6920" max="6920" width="9.1640625" style="91" customWidth="1"/>
    <col min="6921" max="6921" width="6" style="91" customWidth="1"/>
    <col min="6922" max="6922" width="9.1640625" style="91" customWidth="1"/>
    <col min="6923" max="6923" width="6" style="91" customWidth="1"/>
    <col min="6924" max="6925" width="10.1640625" style="91" customWidth="1"/>
    <col min="6926" max="6926" width="10" style="91" customWidth="1"/>
    <col min="6927" max="6927" width="10.33203125" style="91" customWidth="1"/>
    <col min="6928" max="6938" width="9.1640625" style="91" customWidth="1"/>
    <col min="6939" max="6939" width="11.33203125" style="91" customWidth="1"/>
    <col min="6940" max="6960" width="13" style="91" hidden="1" customWidth="1"/>
    <col min="6961" max="7166" width="9.1640625" style="91" customWidth="1"/>
    <col min="7167" max="7167" width="28.6640625" style="91" customWidth="1"/>
    <col min="7168" max="7168" width="9" style="91" bestFit="1" customWidth="1"/>
    <col min="7169" max="7169" width="5.33203125" style="91" customWidth="1"/>
    <col min="7170" max="7170" width="9" style="91" bestFit="1" customWidth="1"/>
    <col min="7171" max="7171" width="5.33203125" style="91" customWidth="1"/>
    <col min="7172" max="7172" width="9" style="91" bestFit="1" customWidth="1"/>
    <col min="7173" max="7173" width="5" style="91" customWidth="1"/>
    <col min="7174" max="7174" width="9" style="91" bestFit="1" customWidth="1"/>
    <col min="7175" max="7175" width="5.1640625" style="91" customWidth="1"/>
    <col min="7176" max="7176" width="9.1640625" style="91" customWidth="1"/>
    <col min="7177" max="7177" width="6" style="91" customWidth="1"/>
    <col min="7178" max="7178" width="9.1640625" style="91" customWidth="1"/>
    <col min="7179" max="7179" width="6" style="91" customWidth="1"/>
    <col min="7180" max="7181" width="10.1640625" style="91" customWidth="1"/>
    <col min="7182" max="7182" width="10" style="91" customWidth="1"/>
    <col min="7183" max="7183" width="10.33203125" style="91" customWidth="1"/>
    <col min="7184" max="7194" width="9.1640625" style="91" customWidth="1"/>
    <col min="7195" max="7195" width="11.33203125" style="91" customWidth="1"/>
    <col min="7196" max="7216" width="13" style="91" hidden="1" customWidth="1"/>
    <col min="7217" max="7422" width="9.1640625" style="91" customWidth="1"/>
    <col min="7423" max="7423" width="28.6640625" style="91" customWidth="1"/>
    <col min="7424" max="7424" width="9" style="91" bestFit="1" customWidth="1"/>
    <col min="7425" max="7425" width="5.33203125" style="91" customWidth="1"/>
    <col min="7426" max="7426" width="9" style="91" bestFit="1" customWidth="1"/>
    <col min="7427" max="7427" width="5.33203125" style="91" customWidth="1"/>
    <col min="7428" max="7428" width="9" style="91" bestFit="1" customWidth="1"/>
    <col min="7429" max="7429" width="5" style="91" customWidth="1"/>
    <col min="7430" max="7430" width="9" style="91" bestFit="1" customWidth="1"/>
    <col min="7431" max="7431" width="5.1640625" style="91" customWidth="1"/>
    <col min="7432" max="7432" width="9.1640625" style="91" customWidth="1"/>
    <col min="7433" max="7433" width="6" style="91" customWidth="1"/>
    <col min="7434" max="7434" width="9.1640625" style="91" customWidth="1"/>
    <col min="7435" max="7435" width="6" style="91" customWidth="1"/>
    <col min="7436" max="7437" width="10.1640625" style="91" customWidth="1"/>
    <col min="7438" max="7438" width="10" style="91" customWidth="1"/>
    <col min="7439" max="7439" width="10.33203125" style="91" customWidth="1"/>
    <col min="7440" max="7450" width="9.1640625" style="91" customWidth="1"/>
    <col min="7451" max="7451" width="11.33203125" style="91" customWidth="1"/>
    <col min="7452" max="7472" width="13" style="91" hidden="1" customWidth="1"/>
    <col min="7473" max="7678" width="9.1640625" style="91" customWidth="1"/>
    <col min="7679" max="7679" width="28.6640625" style="91" customWidth="1"/>
    <col min="7680" max="7680" width="9" style="91" bestFit="1" customWidth="1"/>
    <col min="7681" max="7681" width="5.33203125" style="91" customWidth="1"/>
    <col min="7682" max="7682" width="9" style="91" bestFit="1" customWidth="1"/>
    <col min="7683" max="7683" width="5.33203125" style="91" customWidth="1"/>
    <col min="7684" max="7684" width="9" style="91" bestFit="1" customWidth="1"/>
    <col min="7685" max="7685" width="5" style="91" customWidth="1"/>
    <col min="7686" max="7686" width="9" style="91" bestFit="1" customWidth="1"/>
    <col min="7687" max="7687" width="5.1640625" style="91" customWidth="1"/>
    <col min="7688" max="7688" width="9.1640625" style="91" customWidth="1"/>
    <col min="7689" max="7689" width="6" style="91" customWidth="1"/>
    <col min="7690" max="7690" width="9.1640625" style="91" customWidth="1"/>
    <col min="7691" max="7691" width="6" style="91" customWidth="1"/>
    <col min="7692" max="7693" width="10.1640625" style="91" customWidth="1"/>
    <col min="7694" max="7694" width="10" style="91" customWidth="1"/>
    <col min="7695" max="7695" width="10.33203125" style="91" customWidth="1"/>
    <col min="7696" max="7706" width="9.1640625" style="91" customWidth="1"/>
    <col min="7707" max="7707" width="11.33203125" style="91" customWidth="1"/>
    <col min="7708" max="7728" width="13" style="91" hidden="1" customWidth="1"/>
    <col min="7729" max="7934" width="9.1640625" style="91" customWidth="1"/>
    <col min="7935" max="7935" width="28.6640625" style="91" customWidth="1"/>
    <col min="7936" max="7936" width="9" style="91" bestFit="1" customWidth="1"/>
    <col min="7937" max="7937" width="5.33203125" style="91" customWidth="1"/>
    <col min="7938" max="7938" width="9" style="91" bestFit="1" customWidth="1"/>
    <col min="7939" max="7939" width="5.33203125" style="91" customWidth="1"/>
    <col min="7940" max="7940" width="9" style="91" bestFit="1" customWidth="1"/>
    <col min="7941" max="7941" width="5" style="91" customWidth="1"/>
    <col min="7942" max="7942" width="9" style="91" bestFit="1" customWidth="1"/>
    <col min="7943" max="7943" width="5.1640625" style="91" customWidth="1"/>
    <col min="7944" max="7944" width="9.1640625" style="91" customWidth="1"/>
    <col min="7945" max="7945" width="6" style="91" customWidth="1"/>
    <col min="7946" max="7946" width="9.1640625" style="91" customWidth="1"/>
    <col min="7947" max="7947" width="6" style="91" customWidth="1"/>
    <col min="7948" max="7949" width="10.1640625" style="91" customWidth="1"/>
    <col min="7950" max="7950" width="10" style="91" customWidth="1"/>
    <col min="7951" max="7951" width="10.33203125" style="91" customWidth="1"/>
    <col min="7952" max="7962" width="9.1640625" style="91" customWidth="1"/>
    <col min="7963" max="7963" width="11.33203125" style="91" customWidth="1"/>
    <col min="7964" max="7984" width="13" style="91" hidden="1" customWidth="1"/>
    <col min="7985" max="8190" width="9.1640625" style="91" customWidth="1"/>
    <col min="8191" max="8191" width="28.6640625" style="91" customWidth="1"/>
    <col min="8192" max="8192" width="9" style="91" bestFit="1" customWidth="1"/>
    <col min="8193" max="8193" width="5.33203125" style="91" customWidth="1"/>
    <col min="8194" max="8194" width="9" style="91" bestFit="1" customWidth="1"/>
    <col min="8195" max="8195" width="5.33203125" style="91" customWidth="1"/>
    <col min="8196" max="8196" width="9" style="91" bestFit="1" customWidth="1"/>
    <col min="8197" max="8197" width="5" style="91" customWidth="1"/>
    <col min="8198" max="8198" width="9" style="91" bestFit="1" customWidth="1"/>
    <col min="8199" max="8199" width="5.1640625" style="91" customWidth="1"/>
    <col min="8200" max="8200" width="9.1640625" style="91" customWidth="1"/>
    <col min="8201" max="8201" width="6" style="91" customWidth="1"/>
    <col min="8202" max="8202" width="9.1640625" style="91" customWidth="1"/>
    <col min="8203" max="8203" width="6" style="91" customWidth="1"/>
    <col min="8204" max="8205" width="10.1640625" style="91" customWidth="1"/>
    <col min="8206" max="8206" width="10" style="91" customWidth="1"/>
    <col min="8207" max="8207" width="10.33203125" style="91" customWidth="1"/>
    <col min="8208" max="8218" width="9.1640625" style="91" customWidth="1"/>
    <col min="8219" max="8219" width="11.33203125" style="91" customWidth="1"/>
    <col min="8220" max="8240" width="13" style="91" hidden="1" customWidth="1"/>
    <col min="8241" max="8446" width="9.1640625" style="91" customWidth="1"/>
    <col min="8447" max="8447" width="28.6640625" style="91" customWidth="1"/>
    <col min="8448" max="8448" width="9" style="91" bestFit="1" customWidth="1"/>
    <col min="8449" max="8449" width="5.33203125" style="91" customWidth="1"/>
    <col min="8450" max="8450" width="9" style="91" bestFit="1" customWidth="1"/>
    <col min="8451" max="8451" width="5.33203125" style="91" customWidth="1"/>
    <col min="8452" max="8452" width="9" style="91" bestFit="1" customWidth="1"/>
    <col min="8453" max="8453" width="5" style="91" customWidth="1"/>
    <col min="8454" max="8454" width="9" style="91" bestFit="1" customWidth="1"/>
    <col min="8455" max="8455" width="5.1640625" style="91" customWidth="1"/>
    <col min="8456" max="8456" width="9.1640625" style="91" customWidth="1"/>
    <col min="8457" max="8457" width="6" style="91" customWidth="1"/>
    <col min="8458" max="8458" width="9.1640625" style="91" customWidth="1"/>
    <col min="8459" max="8459" width="6" style="91" customWidth="1"/>
    <col min="8460" max="8461" width="10.1640625" style="91" customWidth="1"/>
    <col min="8462" max="8462" width="10" style="91" customWidth="1"/>
    <col min="8463" max="8463" width="10.33203125" style="91" customWidth="1"/>
    <col min="8464" max="8474" width="9.1640625" style="91" customWidth="1"/>
    <col min="8475" max="8475" width="11.33203125" style="91" customWidth="1"/>
    <col min="8476" max="8496" width="13" style="91" hidden="1" customWidth="1"/>
    <col min="8497" max="8702" width="9.1640625" style="91" customWidth="1"/>
    <col min="8703" max="8703" width="28.6640625" style="91" customWidth="1"/>
    <col min="8704" max="8704" width="9" style="91" bestFit="1" customWidth="1"/>
    <col min="8705" max="8705" width="5.33203125" style="91" customWidth="1"/>
    <col min="8706" max="8706" width="9" style="91" bestFit="1" customWidth="1"/>
    <col min="8707" max="8707" width="5.33203125" style="91" customWidth="1"/>
    <col min="8708" max="8708" width="9" style="91" bestFit="1" customWidth="1"/>
    <col min="8709" max="8709" width="5" style="91" customWidth="1"/>
    <col min="8710" max="8710" width="9" style="91" bestFit="1" customWidth="1"/>
    <col min="8711" max="8711" width="5.1640625" style="91" customWidth="1"/>
    <col min="8712" max="8712" width="9.1640625" style="91" customWidth="1"/>
    <col min="8713" max="8713" width="6" style="91" customWidth="1"/>
    <col min="8714" max="8714" width="9.1640625" style="91" customWidth="1"/>
    <col min="8715" max="8715" width="6" style="91" customWidth="1"/>
    <col min="8716" max="8717" width="10.1640625" style="91" customWidth="1"/>
    <col min="8718" max="8718" width="10" style="91" customWidth="1"/>
    <col min="8719" max="8719" width="10.33203125" style="91" customWidth="1"/>
    <col min="8720" max="8730" width="9.1640625" style="91" customWidth="1"/>
    <col min="8731" max="8731" width="11.33203125" style="91" customWidth="1"/>
    <col min="8732" max="8752" width="13" style="91" hidden="1" customWidth="1"/>
    <col min="8753" max="8958" width="9.1640625" style="91" customWidth="1"/>
    <col min="8959" max="8959" width="28.6640625" style="91" customWidth="1"/>
    <col min="8960" max="8960" width="9" style="91" bestFit="1" customWidth="1"/>
    <col min="8961" max="8961" width="5.33203125" style="91" customWidth="1"/>
    <col min="8962" max="8962" width="9" style="91" bestFit="1" customWidth="1"/>
    <col min="8963" max="8963" width="5.33203125" style="91" customWidth="1"/>
    <col min="8964" max="8964" width="9" style="91" bestFit="1" customWidth="1"/>
    <col min="8965" max="8965" width="5" style="91" customWidth="1"/>
    <col min="8966" max="8966" width="9" style="91" bestFit="1" customWidth="1"/>
    <col min="8967" max="8967" width="5.1640625" style="91" customWidth="1"/>
    <col min="8968" max="8968" width="9.1640625" style="91" customWidth="1"/>
    <col min="8969" max="8969" width="6" style="91" customWidth="1"/>
    <col min="8970" max="8970" width="9.1640625" style="91" customWidth="1"/>
    <col min="8971" max="8971" width="6" style="91" customWidth="1"/>
    <col min="8972" max="8973" width="10.1640625" style="91" customWidth="1"/>
    <col min="8974" max="8974" width="10" style="91" customWidth="1"/>
    <col min="8975" max="8975" width="10.33203125" style="91" customWidth="1"/>
    <col min="8976" max="8986" width="9.1640625" style="91" customWidth="1"/>
    <col min="8987" max="8987" width="11.33203125" style="91" customWidth="1"/>
    <col min="8988" max="9008" width="13" style="91" hidden="1" customWidth="1"/>
    <col min="9009" max="9214" width="9.1640625" style="91" customWidth="1"/>
    <col min="9215" max="9215" width="28.6640625" style="91" customWidth="1"/>
    <col min="9216" max="9216" width="9" style="91" bestFit="1" customWidth="1"/>
    <col min="9217" max="9217" width="5.33203125" style="91" customWidth="1"/>
    <col min="9218" max="9218" width="9" style="91" bestFit="1" customWidth="1"/>
    <col min="9219" max="9219" width="5.33203125" style="91" customWidth="1"/>
    <col min="9220" max="9220" width="9" style="91" bestFit="1" customWidth="1"/>
    <col min="9221" max="9221" width="5" style="91" customWidth="1"/>
    <col min="9222" max="9222" width="9" style="91" bestFit="1" customWidth="1"/>
    <col min="9223" max="9223" width="5.1640625" style="91" customWidth="1"/>
    <col min="9224" max="9224" width="9.1640625" style="91" customWidth="1"/>
    <col min="9225" max="9225" width="6" style="91" customWidth="1"/>
    <col min="9226" max="9226" width="9.1640625" style="91" customWidth="1"/>
    <col min="9227" max="9227" width="6" style="91" customWidth="1"/>
    <col min="9228" max="9229" width="10.1640625" style="91" customWidth="1"/>
    <col min="9230" max="9230" width="10" style="91" customWidth="1"/>
    <col min="9231" max="9231" width="10.33203125" style="91" customWidth="1"/>
    <col min="9232" max="9242" width="9.1640625" style="91" customWidth="1"/>
    <col min="9243" max="9243" width="11.33203125" style="91" customWidth="1"/>
    <col min="9244" max="9264" width="13" style="91" hidden="1" customWidth="1"/>
    <col min="9265" max="9470" width="9.1640625" style="91" customWidth="1"/>
    <col min="9471" max="9471" width="28.6640625" style="91" customWidth="1"/>
    <col min="9472" max="9472" width="9" style="91" bestFit="1" customWidth="1"/>
    <col min="9473" max="9473" width="5.33203125" style="91" customWidth="1"/>
    <col min="9474" max="9474" width="9" style="91" bestFit="1" customWidth="1"/>
    <col min="9475" max="9475" width="5.33203125" style="91" customWidth="1"/>
    <col min="9476" max="9476" width="9" style="91" bestFit="1" customWidth="1"/>
    <col min="9477" max="9477" width="5" style="91" customWidth="1"/>
    <col min="9478" max="9478" width="9" style="91" bestFit="1" customWidth="1"/>
    <col min="9479" max="9479" width="5.1640625" style="91" customWidth="1"/>
    <col min="9480" max="9480" width="9.1640625" style="91" customWidth="1"/>
    <col min="9481" max="9481" width="6" style="91" customWidth="1"/>
    <col min="9482" max="9482" width="9.1640625" style="91" customWidth="1"/>
    <col min="9483" max="9483" width="6" style="91" customWidth="1"/>
    <col min="9484" max="9485" width="10.1640625" style="91" customWidth="1"/>
    <col min="9486" max="9486" width="10" style="91" customWidth="1"/>
    <col min="9487" max="9487" width="10.33203125" style="91" customWidth="1"/>
    <col min="9488" max="9498" width="9.1640625" style="91" customWidth="1"/>
    <col min="9499" max="9499" width="11.33203125" style="91" customWidth="1"/>
    <col min="9500" max="9520" width="13" style="91" hidden="1" customWidth="1"/>
    <col min="9521" max="9726" width="9.1640625" style="91" customWidth="1"/>
    <col min="9727" max="9727" width="28.6640625" style="91" customWidth="1"/>
    <col min="9728" max="9728" width="9" style="91" bestFit="1" customWidth="1"/>
    <col min="9729" max="9729" width="5.33203125" style="91" customWidth="1"/>
    <col min="9730" max="9730" width="9" style="91" bestFit="1" customWidth="1"/>
    <col min="9731" max="9731" width="5.33203125" style="91" customWidth="1"/>
    <col min="9732" max="9732" width="9" style="91" bestFit="1" customWidth="1"/>
    <col min="9733" max="9733" width="5" style="91" customWidth="1"/>
    <col min="9734" max="9734" width="9" style="91" bestFit="1" customWidth="1"/>
    <col min="9735" max="9735" width="5.1640625" style="91" customWidth="1"/>
    <col min="9736" max="9736" width="9.1640625" style="91" customWidth="1"/>
    <col min="9737" max="9737" width="6" style="91" customWidth="1"/>
    <col min="9738" max="9738" width="9.1640625" style="91" customWidth="1"/>
    <col min="9739" max="9739" width="6" style="91" customWidth="1"/>
    <col min="9740" max="9741" width="10.1640625" style="91" customWidth="1"/>
    <col min="9742" max="9742" width="10" style="91" customWidth="1"/>
    <col min="9743" max="9743" width="10.33203125" style="91" customWidth="1"/>
    <col min="9744" max="9754" width="9.1640625" style="91" customWidth="1"/>
    <col min="9755" max="9755" width="11.33203125" style="91" customWidth="1"/>
    <col min="9756" max="9776" width="13" style="91" hidden="1" customWidth="1"/>
    <col min="9777" max="9982" width="9.1640625" style="91" customWidth="1"/>
    <col min="9983" max="9983" width="28.6640625" style="91" customWidth="1"/>
    <col min="9984" max="9984" width="9" style="91" bestFit="1" customWidth="1"/>
    <col min="9985" max="9985" width="5.33203125" style="91" customWidth="1"/>
    <col min="9986" max="9986" width="9" style="91" bestFit="1" customWidth="1"/>
    <col min="9987" max="9987" width="5.33203125" style="91" customWidth="1"/>
    <col min="9988" max="9988" width="9" style="91" bestFit="1" customWidth="1"/>
    <col min="9989" max="9989" width="5" style="91" customWidth="1"/>
    <col min="9990" max="9990" width="9" style="91" bestFit="1" customWidth="1"/>
    <col min="9991" max="9991" width="5.1640625" style="91" customWidth="1"/>
    <col min="9992" max="9992" width="9.1640625" style="91" customWidth="1"/>
    <col min="9993" max="9993" width="6" style="91" customWidth="1"/>
    <col min="9994" max="9994" width="9.1640625" style="91" customWidth="1"/>
    <col min="9995" max="9995" width="6" style="91" customWidth="1"/>
    <col min="9996" max="9997" width="10.1640625" style="91" customWidth="1"/>
    <col min="9998" max="9998" width="10" style="91" customWidth="1"/>
    <col min="9999" max="9999" width="10.33203125" style="91" customWidth="1"/>
    <col min="10000" max="10010" width="9.1640625" style="91" customWidth="1"/>
    <col min="10011" max="10011" width="11.33203125" style="91" customWidth="1"/>
    <col min="10012" max="10032" width="13" style="91" hidden="1" customWidth="1"/>
    <col min="10033" max="10238" width="9.1640625" style="91" customWidth="1"/>
    <col min="10239" max="10239" width="28.6640625" style="91" customWidth="1"/>
    <col min="10240" max="10240" width="9" style="91" bestFit="1" customWidth="1"/>
    <col min="10241" max="10241" width="5.33203125" style="91" customWidth="1"/>
    <col min="10242" max="10242" width="9" style="91" bestFit="1" customWidth="1"/>
    <col min="10243" max="10243" width="5.33203125" style="91" customWidth="1"/>
    <col min="10244" max="10244" width="9" style="91" bestFit="1" customWidth="1"/>
    <col min="10245" max="10245" width="5" style="91" customWidth="1"/>
    <col min="10246" max="10246" width="9" style="91" bestFit="1" customWidth="1"/>
    <col min="10247" max="10247" width="5.1640625" style="91" customWidth="1"/>
    <col min="10248" max="10248" width="9.1640625" style="91" customWidth="1"/>
    <col min="10249" max="10249" width="6" style="91" customWidth="1"/>
    <col min="10250" max="10250" width="9.1640625" style="91" customWidth="1"/>
    <col min="10251" max="10251" width="6" style="91" customWidth="1"/>
    <col min="10252" max="10253" width="10.1640625" style="91" customWidth="1"/>
    <col min="10254" max="10254" width="10" style="91" customWidth="1"/>
    <col min="10255" max="10255" width="10.33203125" style="91" customWidth="1"/>
    <col min="10256" max="10266" width="9.1640625" style="91" customWidth="1"/>
    <col min="10267" max="10267" width="11.33203125" style="91" customWidth="1"/>
    <col min="10268" max="10288" width="13" style="91" hidden="1" customWidth="1"/>
    <col min="10289" max="10494" width="9.1640625" style="91" customWidth="1"/>
    <col min="10495" max="10495" width="28.6640625" style="91" customWidth="1"/>
    <col min="10496" max="10496" width="9" style="91" bestFit="1" customWidth="1"/>
    <col min="10497" max="10497" width="5.33203125" style="91" customWidth="1"/>
    <col min="10498" max="10498" width="9" style="91" bestFit="1" customWidth="1"/>
    <col min="10499" max="10499" width="5.33203125" style="91" customWidth="1"/>
    <col min="10500" max="10500" width="9" style="91" bestFit="1" customWidth="1"/>
    <col min="10501" max="10501" width="5" style="91" customWidth="1"/>
    <col min="10502" max="10502" width="9" style="91" bestFit="1" customWidth="1"/>
    <col min="10503" max="10503" width="5.1640625" style="91" customWidth="1"/>
    <col min="10504" max="10504" width="9.1640625" style="91" customWidth="1"/>
    <col min="10505" max="10505" width="6" style="91" customWidth="1"/>
    <col min="10506" max="10506" width="9.1640625" style="91" customWidth="1"/>
    <col min="10507" max="10507" width="6" style="91" customWidth="1"/>
    <col min="10508" max="10509" width="10.1640625" style="91" customWidth="1"/>
    <col min="10510" max="10510" width="10" style="91" customWidth="1"/>
    <col min="10511" max="10511" width="10.33203125" style="91" customWidth="1"/>
    <col min="10512" max="10522" width="9.1640625" style="91" customWidth="1"/>
    <col min="10523" max="10523" width="11.33203125" style="91" customWidth="1"/>
    <col min="10524" max="10544" width="13" style="91" hidden="1" customWidth="1"/>
    <col min="10545" max="10750" width="9.1640625" style="91" customWidth="1"/>
    <col min="10751" max="10751" width="28.6640625" style="91" customWidth="1"/>
    <col min="10752" max="10752" width="9" style="91" bestFit="1" customWidth="1"/>
    <col min="10753" max="10753" width="5.33203125" style="91" customWidth="1"/>
    <col min="10754" max="10754" width="9" style="91" bestFit="1" customWidth="1"/>
    <col min="10755" max="10755" width="5.33203125" style="91" customWidth="1"/>
    <col min="10756" max="10756" width="9" style="91" bestFit="1" customWidth="1"/>
    <col min="10757" max="10757" width="5" style="91" customWidth="1"/>
    <col min="10758" max="10758" width="9" style="91" bestFit="1" customWidth="1"/>
    <col min="10759" max="10759" width="5.1640625" style="91" customWidth="1"/>
    <col min="10760" max="10760" width="9.1640625" style="91" customWidth="1"/>
    <col min="10761" max="10761" width="6" style="91" customWidth="1"/>
    <col min="10762" max="10762" width="9.1640625" style="91" customWidth="1"/>
    <col min="10763" max="10763" width="6" style="91" customWidth="1"/>
    <col min="10764" max="10765" width="10.1640625" style="91" customWidth="1"/>
    <col min="10766" max="10766" width="10" style="91" customWidth="1"/>
    <col min="10767" max="10767" width="10.33203125" style="91" customWidth="1"/>
    <col min="10768" max="10778" width="9.1640625" style="91" customWidth="1"/>
    <col min="10779" max="10779" width="11.33203125" style="91" customWidth="1"/>
    <col min="10780" max="10800" width="13" style="91" hidden="1" customWidth="1"/>
    <col min="10801" max="11006" width="9.1640625" style="91" customWidth="1"/>
    <col min="11007" max="11007" width="28.6640625" style="91" customWidth="1"/>
    <col min="11008" max="11008" width="9" style="91" bestFit="1" customWidth="1"/>
    <col min="11009" max="11009" width="5.33203125" style="91" customWidth="1"/>
    <col min="11010" max="11010" width="9" style="91" bestFit="1" customWidth="1"/>
    <col min="11011" max="11011" width="5.33203125" style="91" customWidth="1"/>
    <col min="11012" max="11012" width="9" style="91" bestFit="1" customWidth="1"/>
    <col min="11013" max="11013" width="5" style="91" customWidth="1"/>
    <col min="11014" max="11014" width="9" style="91" bestFit="1" customWidth="1"/>
    <col min="11015" max="11015" width="5.1640625" style="91" customWidth="1"/>
    <col min="11016" max="11016" width="9.1640625" style="91" customWidth="1"/>
    <col min="11017" max="11017" width="6" style="91" customWidth="1"/>
    <col min="11018" max="11018" width="9.1640625" style="91" customWidth="1"/>
    <col min="11019" max="11019" width="6" style="91" customWidth="1"/>
    <col min="11020" max="11021" width="10.1640625" style="91" customWidth="1"/>
    <col min="11022" max="11022" width="10" style="91" customWidth="1"/>
    <col min="11023" max="11023" width="10.33203125" style="91" customWidth="1"/>
    <col min="11024" max="11034" width="9.1640625" style="91" customWidth="1"/>
    <col min="11035" max="11035" width="11.33203125" style="91" customWidth="1"/>
    <col min="11036" max="11056" width="13" style="91" hidden="1" customWidth="1"/>
    <col min="11057" max="11262" width="9.1640625" style="91" customWidth="1"/>
    <col min="11263" max="11263" width="28.6640625" style="91" customWidth="1"/>
    <col min="11264" max="11264" width="9" style="91" bestFit="1" customWidth="1"/>
    <col min="11265" max="11265" width="5.33203125" style="91" customWidth="1"/>
    <col min="11266" max="11266" width="9" style="91" bestFit="1" customWidth="1"/>
    <col min="11267" max="11267" width="5.33203125" style="91" customWidth="1"/>
    <col min="11268" max="11268" width="9" style="91" bestFit="1" customWidth="1"/>
    <col min="11269" max="11269" width="5" style="91" customWidth="1"/>
    <col min="11270" max="11270" width="9" style="91" bestFit="1" customWidth="1"/>
    <col min="11271" max="11271" width="5.1640625" style="91" customWidth="1"/>
    <col min="11272" max="11272" width="9.1640625" style="91" customWidth="1"/>
    <col min="11273" max="11273" width="6" style="91" customWidth="1"/>
    <col min="11274" max="11274" width="9.1640625" style="91" customWidth="1"/>
    <col min="11275" max="11275" width="6" style="91" customWidth="1"/>
    <col min="11276" max="11277" width="10.1640625" style="91" customWidth="1"/>
    <col min="11278" max="11278" width="10" style="91" customWidth="1"/>
    <col min="11279" max="11279" width="10.33203125" style="91" customWidth="1"/>
    <col min="11280" max="11290" width="9.1640625" style="91" customWidth="1"/>
    <col min="11291" max="11291" width="11.33203125" style="91" customWidth="1"/>
    <col min="11292" max="11312" width="13" style="91" hidden="1" customWidth="1"/>
    <col min="11313" max="11518" width="9.1640625" style="91" customWidth="1"/>
    <col min="11519" max="11519" width="28.6640625" style="91" customWidth="1"/>
    <col min="11520" max="11520" width="9" style="91" bestFit="1" customWidth="1"/>
    <col min="11521" max="11521" width="5.33203125" style="91" customWidth="1"/>
    <col min="11522" max="11522" width="9" style="91" bestFit="1" customWidth="1"/>
    <col min="11523" max="11523" width="5.33203125" style="91" customWidth="1"/>
    <col min="11524" max="11524" width="9" style="91" bestFit="1" customWidth="1"/>
    <col min="11525" max="11525" width="5" style="91" customWidth="1"/>
    <col min="11526" max="11526" width="9" style="91" bestFit="1" customWidth="1"/>
    <col min="11527" max="11527" width="5.1640625" style="91" customWidth="1"/>
    <col min="11528" max="11528" width="9.1640625" style="91" customWidth="1"/>
    <col min="11529" max="11529" width="6" style="91" customWidth="1"/>
    <col min="11530" max="11530" width="9.1640625" style="91" customWidth="1"/>
    <col min="11531" max="11531" width="6" style="91" customWidth="1"/>
    <col min="11532" max="11533" width="10.1640625" style="91" customWidth="1"/>
    <col min="11534" max="11534" width="10" style="91" customWidth="1"/>
    <col min="11535" max="11535" width="10.33203125" style="91" customWidth="1"/>
    <col min="11536" max="11546" width="9.1640625" style="91" customWidth="1"/>
    <col min="11547" max="11547" width="11.33203125" style="91" customWidth="1"/>
    <col min="11548" max="11568" width="13" style="91" hidden="1" customWidth="1"/>
    <col min="11569" max="11774" width="9.1640625" style="91" customWidth="1"/>
    <col min="11775" max="11775" width="28.6640625" style="91" customWidth="1"/>
    <col min="11776" max="11776" width="9" style="91" bestFit="1" customWidth="1"/>
    <col min="11777" max="11777" width="5.33203125" style="91" customWidth="1"/>
    <col min="11778" max="11778" width="9" style="91" bestFit="1" customWidth="1"/>
    <col min="11779" max="11779" width="5.33203125" style="91" customWidth="1"/>
    <col min="11780" max="11780" width="9" style="91" bestFit="1" customWidth="1"/>
    <col min="11781" max="11781" width="5" style="91" customWidth="1"/>
    <col min="11782" max="11782" width="9" style="91" bestFit="1" customWidth="1"/>
    <col min="11783" max="11783" width="5.1640625" style="91" customWidth="1"/>
    <col min="11784" max="11784" width="9.1640625" style="91" customWidth="1"/>
    <col min="11785" max="11785" width="6" style="91" customWidth="1"/>
    <col min="11786" max="11786" width="9.1640625" style="91" customWidth="1"/>
    <col min="11787" max="11787" width="6" style="91" customWidth="1"/>
    <col min="11788" max="11789" width="10.1640625" style="91" customWidth="1"/>
    <col min="11790" max="11790" width="10" style="91" customWidth="1"/>
    <col min="11791" max="11791" width="10.33203125" style="91" customWidth="1"/>
    <col min="11792" max="11802" width="9.1640625" style="91" customWidth="1"/>
    <col min="11803" max="11803" width="11.33203125" style="91" customWidth="1"/>
    <col min="11804" max="11824" width="13" style="91" hidden="1" customWidth="1"/>
    <col min="11825" max="12030" width="9.1640625" style="91" customWidth="1"/>
    <col min="12031" max="12031" width="28.6640625" style="91" customWidth="1"/>
    <col min="12032" max="12032" width="9" style="91" bestFit="1" customWidth="1"/>
    <col min="12033" max="12033" width="5.33203125" style="91" customWidth="1"/>
    <col min="12034" max="12034" width="9" style="91" bestFit="1" customWidth="1"/>
    <col min="12035" max="12035" width="5.33203125" style="91" customWidth="1"/>
    <col min="12036" max="12036" width="9" style="91" bestFit="1" customWidth="1"/>
    <col min="12037" max="12037" width="5" style="91" customWidth="1"/>
    <col min="12038" max="12038" width="9" style="91" bestFit="1" customWidth="1"/>
    <col min="12039" max="12039" width="5.1640625" style="91" customWidth="1"/>
    <col min="12040" max="12040" width="9.1640625" style="91" customWidth="1"/>
    <col min="12041" max="12041" width="6" style="91" customWidth="1"/>
    <col min="12042" max="12042" width="9.1640625" style="91" customWidth="1"/>
    <col min="12043" max="12043" width="6" style="91" customWidth="1"/>
    <col min="12044" max="12045" width="10.1640625" style="91" customWidth="1"/>
    <col min="12046" max="12046" width="10" style="91" customWidth="1"/>
    <col min="12047" max="12047" width="10.33203125" style="91" customWidth="1"/>
    <col min="12048" max="12058" width="9.1640625" style="91" customWidth="1"/>
    <col min="12059" max="12059" width="11.33203125" style="91" customWidth="1"/>
    <col min="12060" max="12080" width="13" style="91" hidden="1" customWidth="1"/>
    <col min="12081" max="12286" width="9.1640625" style="91" customWidth="1"/>
    <col min="12287" max="12287" width="28.6640625" style="91" customWidth="1"/>
    <col min="12288" max="12288" width="9" style="91" bestFit="1" customWidth="1"/>
    <col min="12289" max="12289" width="5.33203125" style="91" customWidth="1"/>
    <col min="12290" max="12290" width="9" style="91" bestFit="1" customWidth="1"/>
    <col min="12291" max="12291" width="5.33203125" style="91" customWidth="1"/>
    <col min="12292" max="12292" width="9" style="91" bestFit="1" customWidth="1"/>
    <col min="12293" max="12293" width="5" style="91" customWidth="1"/>
    <col min="12294" max="12294" width="9" style="91" bestFit="1" customWidth="1"/>
    <col min="12295" max="12295" width="5.1640625" style="91" customWidth="1"/>
    <col min="12296" max="12296" width="9.1640625" style="91" customWidth="1"/>
    <col min="12297" max="12297" width="6" style="91" customWidth="1"/>
    <col min="12298" max="12298" width="9.1640625" style="91" customWidth="1"/>
    <col min="12299" max="12299" width="6" style="91" customWidth="1"/>
    <col min="12300" max="12301" width="10.1640625" style="91" customWidth="1"/>
    <col min="12302" max="12302" width="10" style="91" customWidth="1"/>
    <col min="12303" max="12303" width="10.33203125" style="91" customWidth="1"/>
    <col min="12304" max="12314" width="9.1640625" style="91" customWidth="1"/>
    <col min="12315" max="12315" width="11.33203125" style="91" customWidth="1"/>
    <col min="12316" max="12336" width="13" style="91" hidden="1" customWidth="1"/>
    <col min="12337" max="12542" width="9.1640625" style="91" customWidth="1"/>
    <col min="12543" max="12543" width="28.6640625" style="91" customWidth="1"/>
    <col min="12544" max="12544" width="9" style="91" bestFit="1" customWidth="1"/>
    <col min="12545" max="12545" width="5.33203125" style="91" customWidth="1"/>
    <col min="12546" max="12546" width="9" style="91" bestFit="1" customWidth="1"/>
    <col min="12547" max="12547" width="5.33203125" style="91" customWidth="1"/>
    <col min="12548" max="12548" width="9" style="91" bestFit="1" customWidth="1"/>
    <col min="12549" max="12549" width="5" style="91" customWidth="1"/>
    <col min="12550" max="12550" width="9" style="91" bestFit="1" customWidth="1"/>
    <col min="12551" max="12551" width="5.1640625" style="91" customWidth="1"/>
    <col min="12552" max="12552" width="9.1640625" style="91" customWidth="1"/>
    <col min="12553" max="12553" width="6" style="91" customWidth="1"/>
    <col min="12554" max="12554" width="9.1640625" style="91" customWidth="1"/>
    <col min="12555" max="12555" width="6" style="91" customWidth="1"/>
    <col min="12556" max="12557" width="10.1640625" style="91" customWidth="1"/>
    <col min="12558" max="12558" width="10" style="91" customWidth="1"/>
    <col min="12559" max="12559" width="10.33203125" style="91" customWidth="1"/>
    <col min="12560" max="12570" width="9.1640625" style="91" customWidth="1"/>
    <col min="12571" max="12571" width="11.33203125" style="91" customWidth="1"/>
    <col min="12572" max="12592" width="13" style="91" hidden="1" customWidth="1"/>
    <col min="12593" max="12798" width="9.1640625" style="91" customWidth="1"/>
    <col min="12799" max="12799" width="28.6640625" style="91" customWidth="1"/>
    <col min="12800" max="12800" width="9" style="91" bestFit="1" customWidth="1"/>
    <col min="12801" max="12801" width="5.33203125" style="91" customWidth="1"/>
    <col min="12802" max="12802" width="9" style="91" bestFit="1" customWidth="1"/>
    <col min="12803" max="12803" width="5.33203125" style="91" customWidth="1"/>
    <col min="12804" max="12804" width="9" style="91" bestFit="1" customWidth="1"/>
    <col min="12805" max="12805" width="5" style="91" customWidth="1"/>
    <col min="12806" max="12806" width="9" style="91" bestFit="1" customWidth="1"/>
    <col min="12807" max="12807" width="5.1640625" style="91" customWidth="1"/>
    <col min="12808" max="12808" width="9.1640625" style="91" customWidth="1"/>
    <col min="12809" max="12809" width="6" style="91" customWidth="1"/>
    <col min="12810" max="12810" width="9.1640625" style="91" customWidth="1"/>
    <col min="12811" max="12811" width="6" style="91" customWidth="1"/>
    <col min="12812" max="12813" width="10.1640625" style="91" customWidth="1"/>
    <col min="12814" max="12814" width="10" style="91" customWidth="1"/>
    <col min="12815" max="12815" width="10.33203125" style="91" customWidth="1"/>
    <col min="12816" max="12826" width="9.1640625" style="91" customWidth="1"/>
    <col min="12827" max="12827" width="11.33203125" style="91" customWidth="1"/>
    <col min="12828" max="12848" width="13" style="91" hidden="1" customWidth="1"/>
    <col min="12849" max="13054" width="9.1640625" style="91" customWidth="1"/>
    <col min="13055" max="13055" width="28.6640625" style="91" customWidth="1"/>
    <col min="13056" max="13056" width="9" style="91" bestFit="1" customWidth="1"/>
    <col min="13057" max="13057" width="5.33203125" style="91" customWidth="1"/>
    <col min="13058" max="13058" width="9" style="91" bestFit="1" customWidth="1"/>
    <col min="13059" max="13059" width="5.33203125" style="91" customWidth="1"/>
    <col min="13060" max="13060" width="9" style="91" bestFit="1" customWidth="1"/>
    <col min="13061" max="13061" width="5" style="91" customWidth="1"/>
    <col min="13062" max="13062" width="9" style="91" bestFit="1" customWidth="1"/>
    <col min="13063" max="13063" width="5.1640625" style="91" customWidth="1"/>
    <col min="13064" max="13064" width="9.1640625" style="91" customWidth="1"/>
    <col min="13065" max="13065" width="6" style="91" customWidth="1"/>
    <col min="13066" max="13066" width="9.1640625" style="91" customWidth="1"/>
    <col min="13067" max="13067" width="6" style="91" customWidth="1"/>
    <col min="13068" max="13069" width="10.1640625" style="91" customWidth="1"/>
    <col min="13070" max="13070" width="10" style="91" customWidth="1"/>
    <col min="13071" max="13071" width="10.33203125" style="91" customWidth="1"/>
    <col min="13072" max="13082" width="9.1640625" style="91" customWidth="1"/>
    <col min="13083" max="13083" width="11.33203125" style="91" customWidth="1"/>
    <col min="13084" max="13104" width="13" style="91" hidden="1" customWidth="1"/>
    <col min="13105" max="13310" width="9.1640625" style="91" customWidth="1"/>
    <col min="13311" max="13311" width="28.6640625" style="91" customWidth="1"/>
    <col min="13312" max="13312" width="9" style="91" bestFit="1" customWidth="1"/>
    <col min="13313" max="13313" width="5.33203125" style="91" customWidth="1"/>
    <col min="13314" max="13314" width="9" style="91" bestFit="1" customWidth="1"/>
    <col min="13315" max="13315" width="5.33203125" style="91" customWidth="1"/>
    <col min="13316" max="13316" width="9" style="91" bestFit="1" customWidth="1"/>
    <col min="13317" max="13317" width="5" style="91" customWidth="1"/>
    <col min="13318" max="13318" width="9" style="91" bestFit="1" customWidth="1"/>
    <col min="13319" max="13319" width="5.1640625" style="91" customWidth="1"/>
    <col min="13320" max="13320" width="9.1640625" style="91" customWidth="1"/>
    <col min="13321" max="13321" width="6" style="91" customWidth="1"/>
    <col min="13322" max="13322" width="9.1640625" style="91" customWidth="1"/>
    <col min="13323" max="13323" width="6" style="91" customWidth="1"/>
    <col min="13324" max="13325" width="10.1640625" style="91" customWidth="1"/>
    <col min="13326" max="13326" width="10" style="91" customWidth="1"/>
    <col min="13327" max="13327" width="10.33203125" style="91" customWidth="1"/>
    <col min="13328" max="13338" width="9.1640625" style="91" customWidth="1"/>
    <col min="13339" max="13339" width="11.33203125" style="91" customWidth="1"/>
    <col min="13340" max="13360" width="13" style="91" hidden="1" customWidth="1"/>
    <col min="13361" max="13566" width="9.1640625" style="91" customWidth="1"/>
    <col min="13567" max="13567" width="28.6640625" style="91" customWidth="1"/>
    <col min="13568" max="13568" width="9" style="91" bestFit="1" customWidth="1"/>
    <col min="13569" max="13569" width="5.33203125" style="91" customWidth="1"/>
    <col min="13570" max="13570" width="9" style="91" bestFit="1" customWidth="1"/>
    <col min="13571" max="13571" width="5.33203125" style="91" customWidth="1"/>
    <col min="13572" max="13572" width="9" style="91" bestFit="1" customWidth="1"/>
    <col min="13573" max="13573" width="5" style="91" customWidth="1"/>
    <col min="13574" max="13574" width="9" style="91" bestFit="1" customWidth="1"/>
    <col min="13575" max="13575" width="5.1640625" style="91" customWidth="1"/>
    <col min="13576" max="13576" width="9.1640625" style="91" customWidth="1"/>
    <col min="13577" max="13577" width="6" style="91" customWidth="1"/>
    <col min="13578" max="13578" width="9.1640625" style="91" customWidth="1"/>
    <col min="13579" max="13579" width="6" style="91" customWidth="1"/>
    <col min="13580" max="13581" width="10.1640625" style="91" customWidth="1"/>
    <col min="13582" max="13582" width="10" style="91" customWidth="1"/>
    <col min="13583" max="13583" width="10.33203125" style="91" customWidth="1"/>
    <col min="13584" max="13594" width="9.1640625" style="91" customWidth="1"/>
    <col min="13595" max="13595" width="11.33203125" style="91" customWidth="1"/>
    <col min="13596" max="13616" width="13" style="91" hidden="1" customWidth="1"/>
    <col min="13617" max="13822" width="9.1640625" style="91" customWidth="1"/>
    <col min="13823" max="13823" width="28.6640625" style="91" customWidth="1"/>
    <col min="13824" max="13824" width="9" style="91" bestFit="1" customWidth="1"/>
    <col min="13825" max="13825" width="5.33203125" style="91" customWidth="1"/>
    <col min="13826" max="13826" width="9" style="91" bestFit="1" customWidth="1"/>
    <col min="13827" max="13827" width="5.33203125" style="91" customWidth="1"/>
    <col min="13828" max="13828" width="9" style="91" bestFit="1" customWidth="1"/>
    <col min="13829" max="13829" width="5" style="91" customWidth="1"/>
    <col min="13830" max="13830" width="9" style="91" bestFit="1" customWidth="1"/>
    <col min="13831" max="13831" width="5.1640625" style="91" customWidth="1"/>
    <col min="13832" max="13832" width="9.1640625" style="91" customWidth="1"/>
    <col min="13833" max="13833" width="6" style="91" customWidth="1"/>
    <col min="13834" max="13834" width="9.1640625" style="91" customWidth="1"/>
    <col min="13835" max="13835" width="6" style="91" customWidth="1"/>
    <col min="13836" max="13837" width="10.1640625" style="91" customWidth="1"/>
    <col min="13838" max="13838" width="10" style="91" customWidth="1"/>
    <col min="13839" max="13839" width="10.33203125" style="91" customWidth="1"/>
    <col min="13840" max="13850" width="9.1640625" style="91" customWidth="1"/>
    <col min="13851" max="13851" width="11.33203125" style="91" customWidth="1"/>
    <col min="13852" max="13872" width="13" style="91" hidden="1" customWidth="1"/>
    <col min="13873" max="14078" width="9.1640625" style="91" customWidth="1"/>
    <col min="14079" max="14079" width="28.6640625" style="91" customWidth="1"/>
    <col min="14080" max="14080" width="9" style="91" bestFit="1" customWidth="1"/>
    <col min="14081" max="14081" width="5.33203125" style="91" customWidth="1"/>
    <col min="14082" max="14082" width="9" style="91" bestFit="1" customWidth="1"/>
    <col min="14083" max="14083" width="5.33203125" style="91" customWidth="1"/>
    <col min="14084" max="14084" width="9" style="91" bestFit="1" customWidth="1"/>
    <col min="14085" max="14085" width="5" style="91" customWidth="1"/>
    <col min="14086" max="14086" width="9" style="91" bestFit="1" customWidth="1"/>
    <col min="14087" max="14087" width="5.1640625" style="91" customWidth="1"/>
    <col min="14088" max="14088" width="9.1640625" style="91" customWidth="1"/>
    <col min="14089" max="14089" width="6" style="91" customWidth="1"/>
    <col min="14090" max="14090" width="9.1640625" style="91" customWidth="1"/>
    <col min="14091" max="14091" width="6" style="91" customWidth="1"/>
    <col min="14092" max="14093" width="10.1640625" style="91" customWidth="1"/>
    <col min="14094" max="14094" width="10" style="91" customWidth="1"/>
    <col min="14095" max="14095" width="10.33203125" style="91" customWidth="1"/>
    <col min="14096" max="14106" width="9.1640625" style="91" customWidth="1"/>
    <col min="14107" max="14107" width="11.33203125" style="91" customWidth="1"/>
    <col min="14108" max="14128" width="13" style="91" hidden="1" customWidth="1"/>
    <col min="14129" max="14334" width="9.1640625" style="91" customWidth="1"/>
    <col min="14335" max="14335" width="28.6640625" style="91" customWidth="1"/>
    <col min="14336" max="14336" width="9" style="91" bestFit="1" customWidth="1"/>
    <col min="14337" max="14337" width="5.33203125" style="91" customWidth="1"/>
    <col min="14338" max="14338" width="9" style="91" bestFit="1" customWidth="1"/>
    <col min="14339" max="14339" width="5.33203125" style="91" customWidth="1"/>
    <col min="14340" max="14340" width="9" style="91" bestFit="1" customWidth="1"/>
    <col min="14341" max="14341" width="5" style="91" customWidth="1"/>
    <col min="14342" max="14342" width="9" style="91" bestFit="1" customWidth="1"/>
    <col min="14343" max="14343" width="5.1640625" style="91" customWidth="1"/>
    <col min="14344" max="14344" width="9.1640625" style="91" customWidth="1"/>
    <col min="14345" max="14345" width="6" style="91" customWidth="1"/>
    <col min="14346" max="14346" width="9.1640625" style="91" customWidth="1"/>
    <col min="14347" max="14347" width="6" style="91" customWidth="1"/>
    <col min="14348" max="14349" width="10.1640625" style="91" customWidth="1"/>
    <col min="14350" max="14350" width="10" style="91" customWidth="1"/>
    <col min="14351" max="14351" width="10.33203125" style="91" customWidth="1"/>
    <col min="14352" max="14362" width="9.1640625" style="91" customWidth="1"/>
    <col min="14363" max="14363" width="11.33203125" style="91" customWidth="1"/>
    <col min="14364" max="14384" width="13" style="91" hidden="1" customWidth="1"/>
    <col min="14385" max="14590" width="9.1640625" style="91" customWidth="1"/>
    <col min="14591" max="14591" width="28.6640625" style="91" customWidth="1"/>
    <col min="14592" max="14592" width="9" style="91" bestFit="1" customWidth="1"/>
    <col min="14593" max="14593" width="5.33203125" style="91" customWidth="1"/>
    <col min="14594" max="14594" width="9" style="91" bestFit="1" customWidth="1"/>
    <col min="14595" max="14595" width="5.33203125" style="91" customWidth="1"/>
    <col min="14596" max="14596" width="9" style="91" bestFit="1" customWidth="1"/>
    <col min="14597" max="14597" width="5" style="91" customWidth="1"/>
    <col min="14598" max="14598" width="9" style="91" bestFit="1" customWidth="1"/>
    <col min="14599" max="14599" width="5.1640625" style="91" customWidth="1"/>
    <col min="14600" max="14600" width="9.1640625" style="91" customWidth="1"/>
    <col min="14601" max="14601" width="6" style="91" customWidth="1"/>
    <col min="14602" max="14602" width="9.1640625" style="91" customWidth="1"/>
    <col min="14603" max="14603" width="6" style="91" customWidth="1"/>
    <col min="14604" max="14605" width="10.1640625" style="91" customWidth="1"/>
    <col min="14606" max="14606" width="10" style="91" customWidth="1"/>
    <col min="14607" max="14607" width="10.33203125" style="91" customWidth="1"/>
    <col min="14608" max="14618" width="9.1640625" style="91" customWidth="1"/>
    <col min="14619" max="14619" width="11.33203125" style="91" customWidth="1"/>
    <col min="14620" max="14640" width="13" style="91" hidden="1" customWidth="1"/>
    <col min="14641" max="14846" width="9.1640625" style="91" customWidth="1"/>
    <col min="14847" max="14847" width="28.6640625" style="91" customWidth="1"/>
    <col min="14848" max="14848" width="9" style="91" bestFit="1" customWidth="1"/>
    <col min="14849" max="14849" width="5.33203125" style="91" customWidth="1"/>
    <col min="14850" max="14850" width="9" style="91" bestFit="1" customWidth="1"/>
    <col min="14851" max="14851" width="5.33203125" style="91" customWidth="1"/>
    <col min="14852" max="14852" width="9" style="91" bestFit="1" customWidth="1"/>
    <col min="14853" max="14853" width="5" style="91" customWidth="1"/>
    <col min="14854" max="14854" width="9" style="91" bestFit="1" customWidth="1"/>
    <col min="14855" max="14855" width="5.1640625" style="91" customWidth="1"/>
    <col min="14856" max="14856" width="9.1640625" style="91" customWidth="1"/>
    <col min="14857" max="14857" width="6" style="91" customWidth="1"/>
    <col min="14858" max="14858" width="9.1640625" style="91" customWidth="1"/>
    <col min="14859" max="14859" width="6" style="91" customWidth="1"/>
    <col min="14860" max="14861" width="10.1640625" style="91" customWidth="1"/>
    <col min="14862" max="14862" width="10" style="91" customWidth="1"/>
    <col min="14863" max="14863" width="10.33203125" style="91" customWidth="1"/>
    <col min="14864" max="14874" width="9.1640625" style="91" customWidth="1"/>
    <col min="14875" max="14875" width="11.33203125" style="91" customWidth="1"/>
    <col min="14876" max="14896" width="13" style="91" hidden="1" customWidth="1"/>
    <col min="14897" max="15102" width="9.1640625" style="91" customWidth="1"/>
    <col min="15103" max="15103" width="28.6640625" style="91" customWidth="1"/>
    <col min="15104" max="15104" width="9" style="91" bestFit="1" customWidth="1"/>
    <col min="15105" max="15105" width="5.33203125" style="91" customWidth="1"/>
    <col min="15106" max="15106" width="9" style="91" bestFit="1" customWidth="1"/>
    <col min="15107" max="15107" width="5.33203125" style="91" customWidth="1"/>
    <col min="15108" max="15108" width="9" style="91" bestFit="1" customWidth="1"/>
    <col min="15109" max="15109" width="5" style="91" customWidth="1"/>
    <col min="15110" max="15110" width="9" style="91" bestFit="1" customWidth="1"/>
    <col min="15111" max="15111" width="5.1640625" style="91" customWidth="1"/>
    <col min="15112" max="15112" width="9.1640625" style="91" customWidth="1"/>
    <col min="15113" max="15113" width="6" style="91" customWidth="1"/>
    <col min="15114" max="15114" width="9.1640625" style="91" customWidth="1"/>
    <col min="15115" max="15115" width="6" style="91" customWidth="1"/>
    <col min="15116" max="15117" width="10.1640625" style="91" customWidth="1"/>
    <col min="15118" max="15118" width="10" style="91" customWidth="1"/>
    <col min="15119" max="15119" width="10.33203125" style="91" customWidth="1"/>
    <col min="15120" max="15130" width="9.1640625" style="91" customWidth="1"/>
    <col min="15131" max="15131" width="11.33203125" style="91" customWidth="1"/>
    <col min="15132" max="15152" width="13" style="91" hidden="1" customWidth="1"/>
    <col min="15153" max="15358" width="9.1640625" style="91" customWidth="1"/>
    <col min="15359" max="15359" width="28.6640625" style="91" customWidth="1"/>
    <col min="15360" max="15360" width="9" style="91" bestFit="1" customWidth="1"/>
    <col min="15361" max="15361" width="5.33203125" style="91" customWidth="1"/>
    <col min="15362" max="15362" width="9" style="91" bestFit="1" customWidth="1"/>
    <col min="15363" max="15363" width="5.33203125" style="91" customWidth="1"/>
    <col min="15364" max="15364" width="9" style="91" bestFit="1" customWidth="1"/>
    <col min="15365" max="15365" width="5" style="91" customWidth="1"/>
    <col min="15366" max="15366" width="9" style="91" bestFit="1" customWidth="1"/>
    <col min="15367" max="15367" width="5.1640625" style="91" customWidth="1"/>
    <col min="15368" max="15368" width="9.1640625" style="91" customWidth="1"/>
    <col min="15369" max="15369" width="6" style="91" customWidth="1"/>
    <col min="15370" max="15370" width="9.1640625" style="91" customWidth="1"/>
    <col min="15371" max="15371" width="6" style="91" customWidth="1"/>
    <col min="15372" max="15373" width="10.1640625" style="91" customWidth="1"/>
    <col min="15374" max="15374" width="10" style="91" customWidth="1"/>
    <col min="15375" max="15375" width="10.33203125" style="91" customWidth="1"/>
    <col min="15376" max="15386" width="9.1640625" style="91" customWidth="1"/>
    <col min="15387" max="15387" width="11.33203125" style="91" customWidth="1"/>
    <col min="15388" max="15408" width="13" style="91" hidden="1" customWidth="1"/>
    <col min="15409" max="15614" width="9.1640625" style="91" customWidth="1"/>
    <col min="15615" max="15615" width="28.6640625" style="91" customWidth="1"/>
    <col min="15616" max="15616" width="9" style="91" bestFit="1" customWidth="1"/>
    <col min="15617" max="15617" width="5.33203125" style="91" customWidth="1"/>
    <col min="15618" max="15618" width="9" style="91" bestFit="1" customWidth="1"/>
    <col min="15619" max="15619" width="5.33203125" style="91" customWidth="1"/>
    <col min="15620" max="15620" width="9" style="91" bestFit="1" customWidth="1"/>
    <col min="15621" max="15621" width="5" style="91" customWidth="1"/>
    <col min="15622" max="15622" width="9" style="91" bestFit="1" customWidth="1"/>
    <col min="15623" max="15623" width="5.1640625" style="91" customWidth="1"/>
    <col min="15624" max="15624" width="9.1640625" style="91" customWidth="1"/>
    <col min="15625" max="15625" width="6" style="91" customWidth="1"/>
    <col min="15626" max="15626" width="9.1640625" style="91" customWidth="1"/>
    <col min="15627" max="15627" width="6" style="91" customWidth="1"/>
    <col min="15628" max="15629" width="10.1640625" style="91" customWidth="1"/>
    <col min="15630" max="15630" width="10" style="91" customWidth="1"/>
    <col min="15631" max="15631" width="10.33203125" style="91" customWidth="1"/>
    <col min="15632" max="15642" width="9.1640625" style="91" customWidth="1"/>
    <col min="15643" max="15643" width="11.33203125" style="91" customWidth="1"/>
    <col min="15644" max="15664" width="13" style="91" hidden="1" customWidth="1"/>
    <col min="15665" max="15870" width="9.1640625" style="91" customWidth="1"/>
    <col min="15871" max="15871" width="28.6640625" style="91" customWidth="1"/>
    <col min="15872" max="15872" width="9" style="91" bestFit="1" customWidth="1"/>
    <col min="15873" max="15873" width="5.33203125" style="91" customWidth="1"/>
    <col min="15874" max="15874" width="9" style="91" bestFit="1" customWidth="1"/>
    <col min="15875" max="15875" width="5.33203125" style="91" customWidth="1"/>
    <col min="15876" max="15876" width="9" style="91" bestFit="1" customWidth="1"/>
    <col min="15877" max="15877" width="5" style="91" customWidth="1"/>
    <col min="15878" max="15878" width="9" style="91" bestFit="1" customWidth="1"/>
    <col min="15879" max="15879" width="5.1640625" style="91" customWidth="1"/>
    <col min="15880" max="15880" width="9.1640625" style="91" customWidth="1"/>
    <col min="15881" max="15881" width="6" style="91" customWidth="1"/>
    <col min="15882" max="15882" width="9.1640625" style="91" customWidth="1"/>
    <col min="15883" max="15883" width="6" style="91" customWidth="1"/>
    <col min="15884" max="15885" width="10.1640625" style="91" customWidth="1"/>
    <col min="15886" max="15886" width="10" style="91" customWidth="1"/>
    <col min="15887" max="15887" width="10.33203125" style="91" customWidth="1"/>
    <col min="15888" max="15898" width="9.1640625" style="91" customWidth="1"/>
    <col min="15899" max="15899" width="11.33203125" style="91" customWidth="1"/>
    <col min="15900" max="15920" width="13" style="91" hidden="1" customWidth="1"/>
    <col min="15921" max="16126" width="9.1640625" style="91" customWidth="1"/>
    <col min="16127" max="16127" width="28.6640625" style="91" customWidth="1"/>
    <col min="16128" max="16128" width="9" style="91" bestFit="1" customWidth="1"/>
    <col min="16129" max="16129" width="5.33203125" style="91" customWidth="1"/>
    <col min="16130" max="16130" width="9" style="91" bestFit="1" customWidth="1"/>
    <col min="16131" max="16131" width="5.33203125" style="91" customWidth="1"/>
    <col min="16132" max="16132" width="9" style="91" bestFit="1" customWidth="1"/>
    <col min="16133" max="16133" width="5" style="91" customWidth="1"/>
    <col min="16134" max="16134" width="9" style="91" bestFit="1" customWidth="1"/>
    <col min="16135" max="16135" width="5.1640625" style="91" customWidth="1"/>
    <col min="16136" max="16136" width="9.1640625" style="91" customWidth="1"/>
    <col min="16137" max="16137" width="6" style="91" customWidth="1"/>
    <col min="16138" max="16138" width="9.1640625" style="91" customWidth="1"/>
    <col min="16139" max="16139" width="6" style="91" customWidth="1"/>
    <col min="16140" max="16141" width="10.1640625" style="91" customWidth="1"/>
    <col min="16142" max="16142" width="10" style="91" customWidth="1"/>
    <col min="16143" max="16143" width="10.33203125" style="91" customWidth="1"/>
    <col min="16144" max="16154" width="9.1640625" style="91" customWidth="1"/>
    <col min="16155" max="16155" width="11.33203125" style="91" customWidth="1"/>
    <col min="16156" max="16176" width="13" style="91" hidden="1" customWidth="1"/>
    <col min="16177" max="16384" width="9.1640625" style="91" customWidth="1"/>
  </cols>
  <sheetData>
    <row r="1" spans="2:51" x14ac:dyDescent="0.2">
      <c r="AV1" s="33" t="s">
        <v>75</v>
      </c>
      <c r="AW1" s="119" t="s">
        <v>76</v>
      </c>
      <c r="AX1" s="98"/>
      <c r="AY1" s="98"/>
    </row>
    <row r="2" spans="2:51" x14ac:dyDescent="0.2">
      <c r="B2" s="12"/>
    </row>
    <row r="3" spans="2:51" ht="16" customHeight="1" thickBot="1" x14ac:dyDescent="0.25">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X3" s="120" t="s">
        <v>77</v>
      </c>
      <c r="AY3" s="101"/>
    </row>
    <row r="4" spans="2:51" x14ac:dyDescent="0.2">
      <c r="B4" s="117" t="s">
        <v>78</v>
      </c>
      <c r="C4" s="29">
        <v>43497</v>
      </c>
      <c r="D4" s="24">
        <v>43525</v>
      </c>
      <c r="E4" s="25">
        <v>43556</v>
      </c>
      <c r="F4" s="25">
        <v>43586</v>
      </c>
      <c r="G4" s="25">
        <v>43617</v>
      </c>
      <c r="H4" s="25">
        <v>43647</v>
      </c>
      <c r="I4" s="26">
        <v>43678</v>
      </c>
      <c r="J4" s="26">
        <v>43709</v>
      </c>
      <c r="K4" s="26">
        <v>43739</v>
      </c>
      <c r="L4" s="26">
        <v>43770</v>
      </c>
      <c r="M4" s="26">
        <v>43800</v>
      </c>
      <c r="N4" s="26">
        <v>43831</v>
      </c>
      <c r="O4" s="26">
        <v>43862</v>
      </c>
      <c r="P4" s="26">
        <v>43891</v>
      </c>
      <c r="Q4" s="26">
        <v>43922</v>
      </c>
      <c r="R4" s="26">
        <v>43952</v>
      </c>
      <c r="S4" s="26">
        <v>43983</v>
      </c>
      <c r="T4" s="26">
        <v>44013</v>
      </c>
      <c r="U4" s="26">
        <v>44044</v>
      </c>
      <c r="V4" s="26">
        <v>44075</v>
      </c>
      <c r="W4" s="26">
        <v>44105</v>
      </c>
      <c r="X4" s="26">
        <v>44136</v>
      </c>
      <c r="Y4" s="26">
        <v>44166</v>
      </c>
      <c r="Z4" s="26">
        <v>44197</v>
      </c>
      <c r="AA4" s="26">
        <v>44228</v>
      </c>
      <c r="AB4" s="26">
        <v>44256</v>
      </c>
      <c r="AC4" s="26">
        <v>44287</v>
      </c>
      <c r="AD4" s="26">
        <v>44317</v>
      </c>
      <c r="AE4" s="26">
        <v>44348</v>
      </c>
      <c r="AF4" s="26">
        <v>44378</v>
      </c>
      <c r="AG4" s="26">
        <v>44409</v>
      </c>
      <c r="AH4" s="26">
        <v>44440</v>
      </c>
      <c r="AI4" s="26">
        <v>44470</v>
      </c>
      <c r="AJ4" s="26">
        <v>44501</v>
      </c>
      <c r="AK4" s="26">
        <v>44531</v>
      </c>
      <c r="AL4" s="26">
        <v>44562</v>
      </c>
      <c r="AM4" s="26">
        <v>44593</v>
      </c>
      <c r="AN4" s="26">
        <v>44621</v>
      </c>
      <c r="AO4" s="26">
        <v>44652</v>
      </c>
      <c r="AP4" s="26">
        <v>44682</v>
      </c>
      <c r="AQ4" s="26">
        <v>44713</v>
      </c>
      <c r="AR4" s="26">
        <v>44743</v>
      </c>
      <c r="AS4" s="26">
        <v>44774</v>
      </c>
      <c r="AT4" s="26">
        <v>44805</v>
      </c>
      <c r="AU4" s="26">
        <v>44835</v>
      </c>
      <c r="AV4" s="11"/>
      <c r="AW4" s="121" t="s">
        <v>79</v>
      </c>
      <c r="AX4" s="121" t="s">
        <v>80</v>
      </c>
      <c r="AY4" s="121" t="s">
        <v>81</v>
      </c>
    </row>
    <row r="5" spans="2:51" ht="16" customHeight="1" thickBot="1" x14ac:dyDescent="0.25">
      <c r="B5" s="118"/>
      <c r="C5" s="28"/>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11"/>
      <c r="AW5" s="122"/>
      <c r="AX5" s="122"/>
      <c r="AY5" s="122"/>
    </row>
    <row r="6" spans="2:51" x14ac:dyDescent="0.2">
      <c r="B6" s="14" t="s">
        <v>11</v>
      </c>
      <c r="C6" s="20">
        <f>VLOOKUP(C$4,'DB Manufacturing ISM'!$A:$S,MATCH($B6,'DB Manufacturing ISM'!$A$1:$S$1,0),0)</f>
        <v>3</v>
      </c>
      <c r="D6" s="20">
        <f>VLOOKUP(D$4,'DB Manufacturing ISM'!$A:$S,MATCH($B6,'DB Manufacturing ISM'!$A$1:$S$1,0),0)</f>
        <v>1</v>
      </c>
      <c r="E6" s="20">
        <f>VLOOKUP(E$4,'DB Manufacturing ISM'!$A:$S,MATCH($B6,'DB Manufacturing ISM'!$A$1:$S$1,0),0)</f>
        <v>6</v>
      </c>
      <c r="F6" s="20">
        <f>VLOOKUP(F$4,'DB Manufacturing ISM'!$A:$S,MATCH($B6,'DB Manufacturing ISM'!$A$1:$S$1,0),0)</f>
        <v>1</v>
      </c>
      <c r="G6" s="20">
        <f>VLOOKUP(G$4,'DB Manufacturing ISM'!$A:$S,MATCH($B6,'DB Manufacturing ISM'!$A$1:$S$1,0),0)</f>
        <v>1</v>
      </c>
      <c r="H6" s="20">
        <f>VLOOKUP(H$4,'DB Manufacturing ISM'!$A:$S,MATCH($B6,'DB Manufacturing ISM'!$A$1:$S$1,0),0)</f>
        <v>-1</v>
      </c>
      <c r="I6" s="20">
        <f>VLOOKUP(I$4,'DB Manufacturing ISM'!$A:$S,MATCH($B6,'DB Manufacturing ISM'!$A$1:$S$1,0),0)</f>
        <v>3</v>
      </c>
      <c r="J6" s="20">
        <f>VLOOKUP(J$4,'DB Manufacturing ISM'!$A:$S,MATCH($B6,'DB Manufacturing ISM'!$A$1:$S$1,0),0)</f>
        <v>-3</v>
      </c>
      <c r="K6" s="20">
        <f>VLOOKUP(K$4,'DB Manufacturing ISM'!$A:$S,MATCH($B6,'DB Manufacturing ISM'!$A$1:$S$1,0),0)</f>
        <v>-7</v>
      </c>
      <c r="L6" s="20">
        <f>VLOOKUP(L$4,'DB Manufacturing ISM'!$A:$S,MATCH($B6,'DB Manufacturing ISM'!$A$1:$S$1,0),0)</f>
        <v>-3</v>
      </c>
      <c r="M6" s="20">
        <f>VLOOKUP(M$4,'DB Manufacturing ISM'!$A:$S,MATCH($B6,'DB Manufacturing ISM'!$A$1:$S$1,0),0)</f>
        <v>-1</v>
      </c>
      <c r="N6" s="20">
        <f>VLOOKUP(N$4,'DB Manufacturing ISM'!$A:$S,MATCH($B6,'DB Manufacturing ISM'!$A$1:$S$1,0),0)</f>
        <v>-1</v>
      </c>
      <c r="O6" s="20">
        <f>VLOOKUP(O$4,'DB Manufacturing ISM'!$A:$S,MATCH($B6,'DB Manufacturing ISM'!$A$1:$S$1,0),0)</f>
        <v>2</v>
      </c>
      <c r="P6" s="20">
        <f>VLOOKUP(P$4,'DB Manufacturing ISM'!$A:$S,MATCH($B6,'DB Manufacturing ISM'!$A$1:$S$1,0),0)</f>
        <v>-1</v>
      </c>
      <c r="Q6" s="20">
        <f>VLOOKUP(Q$4,'DB Manufacturing ISM'!$A:$S,MATCH($B6,'DB Manufacturing ISM'!$A$1:$S$1,0),0)</f>
        <v>-9</v>
      </c>
      <c r="R6" s="20">
        <f>VLOOKUP(R$4,'DB Manufacturing ISM'!$A:$S,MATCH($B6,'DB Manufacturing ISM'!$A$1:$S$1,0),0)</f>
        <v>-6</v>
      </c>
      <c r="S6" s="20">
        <f>VLOOKUP(S$4,'DB Manufacturing ISM'!$A:$S,MATCH($B6,'DB Manufacturing ISM'!$A$1:$S$1,0),0)</f>
        <v>-1</v>
      </c>
      <c r="T6" s="20">
        <f>VLOOKUP(T$4,'DB Manufacturing ISM'!$A:$S,MATCH($B6,'DB Manufacturing ISM'!$A$1:$S$1,0),0)</f>
        <v>-2</v>
      </c>
      <c r="U6" s="20">
        <f>VLOOKUP(U$4,'DB Manufacturing ISM'!$A:$S,MATCH($B6,'DB Manufacturing ISM'!$A$1:$S$1,0),0)</f>
        <v>7</v>
      </c>
      <c r="V6" s="20">
        <f>VLOOKUP(V$4,'DB Manufacturing ISM'!$A:$S,MATCH($B6,'DB Manufacturing ISM'!$A$1:$S$1,0),0)</f>
        <v>4</v>
      </c>
      <c r="W6" s="20">
        <f>VLOOKUP(W$4,'DB Manufacturing ISM'!$A:$S,MATCH($B6,'DB Manufacturing ISM'!$A$1:$S$1,0),0)</f>
        <v>10</v>
      </c>
      <c r="X6" s="20">
        <f>VLOOKUP(X$4,'DB Manufacturing ISM'!$A:$S,MATCH($B6,'DB Manufacturing ISM'!$A$1:$S$1,0),0)</f>
        <v>7</v>
      </c>
      <c r="Y6" s="20">
        <f>VLOOKUP(Y$4,'DB Manufacturing ISM'!$A:$S,MATCH($B6,'DB Manufacturing ISM'!$A$1:$S$1,0),0)</f>
        <v>12</v>
      </c>
      <c r="Z6" s="20">
        <f>VLOOKUP(Z$4,'DB Manufacturing ISM'!$A:$S,MATCH($B6,'DB Manufacturing ISM'!$A$1:$S$1,0),0)</f>
        <v>15</v>
      </c>
      <c r="AA6" s="20">
        <f>VLOOKUP(AA$4,'DB Manufacturing ISM'!$A:$S,MATCH($B6,'DB Manufacturing ISM'!$A$1:$S$1,0),0)</f>
        <v>11</v>
      </c>
      <c r="AB6" s="20">
        <f>VLOOKUP(AB$4,'DB Manufacturing ISM'!$A:$S,MATCH($B6,'DB Manufacturing ISM'!$A$1:$S$1,0),0)</f>
        <v>15</v>
      </c>
      <c r="AC6" s="20">
        <f>VLOOKUP(AC$4,'DB Manufacturing ISM'!$A:$S,MATCH($B6,'DB Manufacturing ISM'!$A$1:$S$1,0),0)</f>
        <v>15</v>
      </c>
      <c r="AD6" s="20">
        <f>VLOOKUP(AD$4,'DB Manufacturing ISM'!$A:$S,MATCH($B6,'DB Manufacturing ISM'!$A$1:$S$1,0),0)</f>
        <v>7</v>
      </c>
      <c r="AE6" s="20">
        <f>VLOOKUP(AE$4,'DB Manufacturing ISM'!$A:$S,MATCH($B6,'DB Manufacturing ISM'!$A$1:$S$1,0),0)</f>
        <v>16</v>
      </c>
      <c r="AF6" s="20">
        <f>VLOOKUP(AF$4,'DB Manufacturing ISM'!$A:$S,MATCH($B6,'DB Manufacturing ISM'!$A$1:$S$1,0),0)</f>
        <v>11</v>
      </c>
      <c r="AG6" s="20">
        <f>VLOOKUP(AG$4,'DB Manufacturing ISM'!$A:$S,MATCH($B6,'DB Manufacturing ISM'!$A$1:$S$1,0),0)</f>
        <v>13</v>
      </c>
      <c r="AH6" s="20">
        <f>VLOOKUP(AH$4,'DB Manufacturing ISM'!$A:$S,MATCH($B6,'DB Manufacturing ISM'!$A$1:$S$1,0),0)</f>
        <v>15</v>
      </c>
      <c r="AI6" s="20">
        <f>VLOOKUP(AI$4,'DB Manufacturing ISM'!$A:$S,MATCH($B6,'DB Manufacturing ISM'!$A$1:$S$1,0),0)</f>
        <v>12</v>
      </c>
      <c r="AJ6" s="20">
        <f>VLOOKUP(AJ$4,'DB Manufacturing ISM'!$A:$S,MATCH($B6,'DB Manufacturing ISM'!$A$1:$S$1,0),0)</f>
        <v>9</v>
      </c>
      <c r="AK6" s="20">
        <f>VLOOKUP(AK$4,'DB Manufacturing ISM'!$A:$S,MATCH($B6,'DB Manufacturing ISM'!$A$1:$S$1,0),0)</f>
        <v>11</v>
      </c>
      <c r="AL6" s="20">
        <f>VLOOKUP(AL$4,'DB Manufacturing ISM'!$A:$S,MATCH($B6,'DB Manufacturing ISM'!$A$1:$S$1,0),0)</f>
        <v>10</v>
      </c>
      <c r="AM6" s="20">
        <f>VLOOKUP(AM$4,'DB Manufacturing ISM'!$A:$S,MATCH($B6,'DB Manufacturing ISM'!$A$1:$S$1,0),0)</f>
        <v>12</v>
      </c>
      <c r="AN6" s="20">
        <f>VLOOKUP(AN$4,'DB Manufacturing ISM'!$A:$S,MATCH($B6,'DB Manufacturing ISM'!$A$1:$S$1,0),0)</f>
        <v>10</v>
      </c>
      <c r="AO6" s="20">
        <f>VLOOKUP(AO$4,'DB Manufacturing ISM'!$A:$S,MATCH($B6,'DB Manufacturing ISM'!$A$1:$S$1,0),0)</f>
        <v>16</v>
      </c>
      <c r="AP6" s="20">
        <f>VLOOKUP(AP$4,'DB Manufacturing ISM'!$A:$S,MATCH($B6,'DB Manufacturing ISM'!$A$1:$S$1,0),0)</f>
        <v>13</v>
      </c>
      <c r="AQ6" s="20">
        <f>VLOOKUP(AQ$4,'DB Manufacturing ISM'!$A:$S,MATCH($B6,'DB Manufacturing ISM'!$A$1:$S$1,0),0)</f>
        <v>11</v>
      </c>
      <c r="AR6" s="20">
        <f>VLOOKUP(AR$4,'DB Manufacturing ISM'!$A:$S,MATCH($B6,'DB Manufacturing ISM'!$A$1:$S$1,0),0)</f>
        <v>5</v>
      </c>
      <c r="AS6" s="20">
        <f>VLOOKUP(AS$4,'DB Manufacturing ISM'!$A:$S,MATCH($B6,'DB Manufacturing ISM'!$A$1:$S$1,0),0)</f>
        <v>3</v>
      </c>
      <c r="AT6" s="20">
        <f>VLOOKUP(AT$4,'DB Manufacturing ISM'!$A:$S,MATCH($B6,'DB Manufacturing ISM'!$A$1:$S$1,0),0)</f>
        <v>8</v>
      </c>
      <c r="AU6" s="20">
        <f>VLOOKUP(AU$4,'DB Manufacturing ISM'!$A:$S,MATCH($B6,'DB Manufacturing ISM'!$A$1:$S$1,0),0)</f>
        <v>6</v>
      </c>
      <c r="AV6" s="13"/>
      <c r="AW6" s="20">
        <f>AU6-AT6</f>
        <v>-2</v>
      </c>
      <c r="AX6" s="23">
        <f>AVERAGE(AS6:AU6)</f>
        <v>5.666666666666667</v>
      </c>
      <c r="AY6" s="23">
        <f>AVERAGE(AP6:AU6)</f>
        <v>7.666666666666667</v>
      </c>
    </row>
    <row r="7" spans="2:51" x14ac:dyDescent="0.2">
      <c r="B7" s="14" t="s">
        <v>9</v>
      </c>
      <c r="C7" s="20">
        <f>VLOOKUP(C$4,'DB Manufacturing ISM'!$A:$S,MATCH($B7,'DB Manufacturing ISM'!$A$1:$S$1,0),0)</f>
        <v>14</v>
      </c>
      <c r="D7" s="20">
        <f>VLOOKUP(D$4,'DB Manufacturing ISM'!$A:$S,MATCH($B7,'DB Manufacturing ISM'!$A$1:$S$1,0),0)</f>
        <v>12</v>
      </c>
      <c r="E7" s="20">
        <f>VLOOKUP(E$4,'DB Manufacturing ISM'!$A:$S,MATCH($B7,'DB Manufacturing ISM'!$A$1:$S$1,0),0)</f>
        <v>3</v>
      </c>
      <c r="F7" s="20">
        <f>VLOOKUP(F$4,'DB Manufacturing ISM'!$A:$S,MATCH($B7,'DB Manufacturing ISM'!$A$1:$S$1,0),0)</f>
        <v>5</v>
      </c>
      <c r="G7" s="20">
        <f>VLOOKUP(G$4,'DB Manufacturing ISM'!$A:$S,MATCH($B7,'DB Manufacturing ISM'!$A$1:$S$1,0),0)</f>
        <v>5</v>
      </c>
      <c r="H7" s="20">
        <f>VLOOKUP(H$4,'DB Manufacturing ISM'!$A:$S,MATCH($B7,'DB Manufacturing ISM'!$A$1:$S$1,0),0)</f>
        <v>4</v>
      </c>
      <c r="I7" s="20">
        <f>VLOOKUP(I$4,'DB Manufacturing ISM'!$A:$S,MATCH($B7,'DB Manufacturing ISM'!$A$1:$S$1,0),0)</f>
        <v>0</v>
      </c>
      <c r="J7" s="20">
        <f>VLOOKUP(J$4,'DB Manufacturing ISM'!$A:$S,MATCH($B7,'DB Manufacturing ISM'!$A$1:$S$1,0),0)</f>
        <v>-1</v>
      </c>
      <c r="K7" s="20">
        <f>VLOOKUP(K$4,'DB Manufacturing ISM'!$A:$S,MATCH($B7,'DB Manufacturing ISM'!$A$1:$S$1,0),0)</f>
        <v>1</v>
      </c>
      <c r="L7" s="20">
        <f>VLOOKUP(L$4,'DB Manufacturing ISM'!$A:$S,MATCH($B7,'DB Manufacturing ISM'!$A$1:$S$1,0),0)</f>
        <v>1</v>
      </c>
      <c r="M7" s="20">
        <f>VLOOKUP(M$4,'DB Manufacturing ISM'!$A:$S,MATCH($B7,'DB Manufacturing ISM'!$A$1:$S$1,0),0)</f>
        <v>1</v>
      </c>
      <c r="N7" s="20">
        <f>VLOOKUP(N$4,'DB Manufacturing ISM'!$A:$S,MATCH($B7,'DB Manufacturing ISM'!$A$1:$S$1,0),0)</f>
        <v>5</v>
      </c>
      <c r="O7" s="20">
        <f>VLOOKUP(O$4,'DB Manufacturing ISM'!$A:$S,MATCH($B7,'DB Manufacturing ISM'!$A$1:$S$1,0),0)</f>
        <v>6</v>
      </c>
      <c r="P7" s="20">
        <f>VLOOKUP(P$4,'DB Manufacturing ISM'!$A:$S,MATCH($B7,'DB Manufacturing ISM'!$A$1:$S$1,0),0)</f>
        <v>4</v>
      </c>
      <c r="Q7" s="20">
        <f>VLOOKUP(Q$4,'DB Manufacturing ISM'!$A:$S,MATCH($B7,'DB Manufacturing ISM'!$A$1:$S$1,0),0)</f>
        <v>-3</v>
      </c>
      <c r="R7" s="20">
        <f>VLOOKUP(R$4,'DB Manufacturing ISM'!$A:$S,MATCH($B7,'DB Manufacturing ISM'!$A$1:$S$1,0),0)</f>
        <v>-2</v>
      </c>
      <c r="S7" s="20">
        <f>VLOOKUP(S$4,'DB Manufacturing ISM'!$A:$S,MATCH($B7,'DB Manufacturing ISM'!$A$1:$S$1,0),0)</f>
        <v>7</v>
      </c>
      <c r="T7" s="20">
        <f>VLOOKUP(T$4,'DB Manufacturing ISM'!$A:$S,MATCH($B7,'DB Manufacturing ISM'!$A$1:$S$1,0),0)</f>
        <v>5</v>
      </c>
      <c r="U7" s="20">
        <f>VLOOKUP(U$4,'DB Manufacturing ISM'!$A:$S,MATCH($B7,'DB Manufacturing ISM'!$A$1:$S$1,0),0)</f>
        <v>10</v>
      </c>
      <c r="V7" s="20">
        <f>VLOOKUP(V$4,'DB Manufacturing ISM'!$A:$S,MATCH($B7,'DB Manufacturing ISM'!$A$1:$S$1,0),0)</f>
        <v>2</v>
      </c>
      <c r="W7" s="20">
        <f>VLOOKUP(W$4,'DB Manufacturing ISM'!$A:$S,MATCH($B7,'DB Manufacturing ISM'!$A$1:$S$1,0),0)</f>
        <v>4</v>
      </c>
      <c r="X7" s="20">
        <f>VLOOKUP(X$4,'DB Manufacturing ISM'!$A:$S,MATCH($B7,'DB Manufacturing ISM'!$A$1:$S$1,0),0)</f>
        <v>6</v>
      </c>
      <c r="Y7" s="20">
        <f>VLOOKUP(Y$4,'DB Manufacturing ISM'!$A:$S,MATCH($B7,'DB Manufacturing ISM'!$A$1:$S$1,0),0)</f>
        <v>11</v>
      </c>
      <c r="Z7" s="20">
        <f>VLOOKUP(Z$4,'DB Manufacturing ISM'!$A:$S,MATCH($B7,'DB Manufacturing ISM'!$A$1:$S$1,0),0)</f>
        <v>1</v>
      </c>
      <c r="AA7" s="20">
        <f>VLOOKUP(AA$4,'DB Manufacturing ISM'!$A:$S,MATCH($B7,'DB Manufacturing ISM'!$A$1:$S$1,0),0)</f>
        <v>6</v>
      </c>
      <c r="AB7" s="20">
        <f>VLOOKUP(AB$4,'DB Manufacturing ISM'!$A:$S,MATCH($B7,'DB Manufacturing ISM'!$A$1:$S$1,0),0)</f>
        <v>14</v>
      </c>
      <c r="AC7" s="20">
        <f>VLOOKUP(AC$4,'DB Manufacturing ISM'!$A:$S,MATCH($B7,'DB Manufacturing ISM'!$A$1:$S$1,0),0)</f>
        <v>8</v>
      </c>
      <c r="AD7" s="20">
        <f>VLOOKUP(AD$4,'DB Manufacturing ISM'!$A:$S,MATCH($B7,'DB Manufacturing ISM'!$A$1:$S$1,0),0)</f>
        <v>11</v>
      </c>
      <c r="AE7" s="20">
        <f>VLOOKUP(AE$4,'DB Manufacturing ISM'!$A:$S,MATCH($B7,'DB Manufacturing ISM'!$A$1:$S$1,0),0)</f>
        <v>14</v>
      </c>
      <c r="AF7" s="20">
        <f>VLOOKUP(AF$4,'DB Manufacturing ISM'!$A:$S,MATCH($B7,'DB Manufacturing ISM'!$A$1:$S$1,0),0)</f>
        <v>13</v>
      </c>
      <c r="AG7" s="20">
        <f>VLOOKUP(AG$4,'DB Manufacturing ISM'!$A:$S,MATCH($B7,'DB Manufacturing ISM'!$A$1:$S$1,0),0)</f>
        <v>14</v>
      </c>
      <c r="AH7" s="20">
        <f>VLOOKUP(AH$4,'DB Manufacturing ISM'!$A:$S,MATCH($B7,'DB Manufacturing ISM'!$A$1:$S$1,0),0)</f>
        <v>13</v>
      </c>
      <c r="AI7" s="20">
        <f>VLOOKUP(AI$4,'DB Manufacturing ISM'!$A:$S,MATCH($B7,'DB Manufacturing ISM'!$A$1:$S$1,0),0)</f>
        <v>9</v>
      </c>
      <c r="AJ7" s="20">
        <f>VLOOKUP(AJ$4,'DB Manufacturing ISM'!$A:$S,MATCH($B7,'DB Manufacturing ISM'!$A$1:$S$1,0),0)</f>
        <v>10</v>
      </c>
      <c r="AK7" s="20">
        <f>VLOOKUP(AK$4,'DB Manufacturing ISM'!$A:$S,MATCH($B7,'DB Manufacturing ISM'!$A$1:$S$1,0),0)</f>
        <v>5</v>
      </c>
      <c r="AL7" s="20">
        <f>VLOOKUP(AL$4,'DB Manufacturing ISM'!$A:$S,MATCH($B7,'DB Manufacturing ISM'!$A$1:$S$1,0),0)</f>
        <v>4</v>
      </c>
      <c r="AM7" s="20">
        <f>VLOOKUP(AM$4,'DB Manufacturing ISM'!$A:$S,MATCH($B7,'DB Manufacturing ISM'!$A$1:$S$1,0),0)</f>
        <v>8</v>
      </c>
      <c r="AN7" s="20">
        <f>VLOOKUP(AN$4,'DB Manufacturing ISM'!$A:$S,MATCH($B7,'DB Manufacturing ISM'!$A$1:$S$1,0),0)</f>
        <v>4</v>
      </c>
      <c r="AO7" s="20">
        <f>VLOOKUP(AO$4,'DB Manufacturing ISM'!$A:$S,MATCH($B7,'DB Manufacturing ISM'!$A$1:$S$1,0),0)</f>
        <v>13</v>
      </c>
      <c r="AP7" s="20">
        <f>VLOOKUP(AP$4,'DB Manufacturing ISM'!$A:$S,MATCH($B7,'DB Manufacturing ISM'!$A$1:$S$1,0),0)</f>
        <v>11</v>
      </c>
      <c r="AQ7" s="20">
        <f>VLOOKUP(AQ$4,'DB Manufacturing ISM'!$A:$S,MATCH($B7,'DB Manufacturing ISM'!$A$1:$S$1,0),0)</f>
        <v>12</v>
      </c>
      <c r="AR7" s="20">
        <f>VLOOKUP(AR$4,'DB Manufacturing ISM'!$A:$S,MATCH($B7,'DB Manufacturing ISM'!$A$1:$S$1,0),0)</f>
        <v>7</v>
      </c>
      <c r="AS7" s="20">
        <f>VLOOKUP(AS$4,'DB Manufacturing ISM'!$A:$S,MATCH($B7,'DB Manufacturing ISM'!$A$1:$S$1,0),0)</f>
        <v>7</v>
      </c>
      <c r="AT7" s="20">
        <f>VLOOKUP(AT$4,'DB Manufacturing ISM'!$A:$S,MATCH($B7,'DB Manufacturing ISM'!$A$1:$S$1,0),0)</f>
        <v>2</v>
      </c>
      <c r="AU7" s="20">
        <f>VLOOKUP(AU$4,'DB Manufacturing ISM'!$A:$S,MATCH($B7,'DB Manufacturing ISM'!$A$1:$S$1,0),0)</f>
        <v>-2</v>
      </c>
      <c r="AV7" s="13"/>
      <c r="AW7" s="20">
        <f t="shared" ref="AW7:AW23" si="0">AU7-AT7</f>
        <v>-4</v>
      </c>
      <c r="AX7" s="23">
        <f t="shared" ref="AX7:AX23" si="1">AVERAGE(AS7:AU7)</f>
        <v>2.3333333333333335</v>
      </c>
      <c r="AY7" s="23">
        <f t="shared" ref="AY7:AY23" si="2">AVERAGE(AP7:AU7)</f>
        <v>6.166666666666667</v>
      </c>
    </row>
    <row r="8" spans="2:51" x14ac:dyDescent="0.2">
      <c r="B8" s="14" t="s">
        <v>13</v>
      </c>
      <c r="C8" s="20">
        <f>VLOOKUP(C$4,'DB Manufacturing ISM'!$A:$S,MATCH($B8,'DB Manufacturing ISM'!$A$1:$S$1,0),0)</f>
        <v>11</v>
      </c>
      <c r="D8" s="20">
        <f>VLOOKUP(D$4,'DB Manufacturing ISM'!$A:$S,MATCH($B8,'DB Manufacturing ISM'!$A$1:$S$1,0),0)</f>
        <v>-1</v>
      </c>
      <c r="E8" s="20">
        <f>VLOOKUP(E$4,'DB Manufacturing ISM'!$A:$S,MATCH($B8,'DB Manufacturing ISM'!$A$1:$S$1,0),0)</f>
        <v>2</v>
      </c>
      <c r="F8" s="20">
        <f>VLOOKUP(F$4,'DB Manufacturing ISM'!$A:$S,MATCH($B8,'DB Manufacturing ISM'!$A$1:$S$1,0),0)</f>
        <v>-2</v>
      </c>
      <c r="G8" s="20">
        <f>VLOOKUP(G$4,'DB Manufacturing ISM'!$A:$S,MATCH($B8,'DB Manufacturing ISM'!$A$1:$S$1,0),0)</f>
        <v>4</v>
      </c>
      <c r="H8" s="20">
        <f>VLOOKUP(H$4,'DB Manufacturing ISM'!$A:$S,MATCH($B8,'DB Manufacturing ISM'!$A$1:$S$1,0),0)</f>
        <v>-4</v>
      </c>
      <c r="I8" s="20">
        <f>VLOOKUP(I$4,'DB Manufacturing ISM'!$A:$S,MATCH($B8,'DB Manufacturing ISM'!$A$1:$S$1,0),0)</f>
        <v>-2</v>
      </c>
      <c r="J8" s="20">
        <f>VLOOKUP(J$4,'DB Manufacturing ISM'!$A:$S,MATCH($B8,'DB Manufacturing ISM'!$A$1:$S$1,0),0)</f>
        <v>-10</v>
      </c>
      <c r="K8" s="20">
        <f>VLOOKUP(K$4,'DB Manufacturing ISM'!$A:$S,MATCH($B8,'DB Manufacturing ISM'!$A$1:$S$1,0),0)</f>
        <v>-1</v>
      </c>
      <c r="L8" s="20">
        <f>VLOOKUP(L$4,'DB Manufacturing ISM'!$A:$S,MATCH($B8,'DB Manufacturing ISM'!$A$1:$S$1,0),0)</f>
        <v>3</v>
      </c>
      <c r="M8" s="20">
        <f>VLOOKUP(M$4,'DB Manufacturing ISM'!$A:$S,MATCH($B8,'DB Manufacturing ISM'!$A$1:$S$1,0),0)</f>
        <v>-9</v>
      </c>
      <c r="N8" s="20">
        <f>VLOOKUP(N$4,'DB Manufacturing ISM'!$A:$S,MATCH($B8,'DB Manufacturing ISM'!$A$1:$S$1,0),0)</f>
        <v>0</v>
      </c>
      <c r="O8" s="20">
        <f>VLOOKUP(O$4,'DB Manufacturing ISM'!$A:$S,MATCH($B8,'DB Manufacturing ISM'!$A$1:$S$1,0),0)</f>
        <v>10</v>
      </c>
      <c r="P8" s="20">
        <f>VLOOKUP(P$4,'DB Manufacturing ISM'!$A:$S,MATCH($B8,'DB Manufacturing ISM'!$A$1:$S$1,0),0)</f>
        <v>6</v>
      </c>
      <c r="Q8" s="20">
        <f>VLOOKUP(Q$4,'DB Manufacturing ISM'!$A:$S,MATCH($B8,'DB Manufacturing ISM'!$A$1:$S$1,0),0)</f>
        <v>2</v>
      </c>
      <c r="R8" s="20">
        <f>VLOOKUP(R$4,'DB Manufacturing ISM'!$A:$S,MATCH($B8,'DB Manufacturing ISM'!$A$1:$S$1,0),0)</f>
        <v>2</v>
      </c>
      <c r="S8" s="20">
        <f>VLOOKUP(S$4,'DB Manufacturing ISM'!$A:$S,MATCH($B8,'DB Manufacturing ISM'!$A$1:$S$1,0),0)</f>
        <v>2</v>
      </c>
      <c r="T8" s="20">
        <f>VLOOKUP(T$4,'DB Manufacturing ISM'!$A:$S,MATCH($B8,'DB Manufacturing ISM'!$A$1:$S$1,0),0)</f>
        <v>0</v>
      </c>
      <c r="U8" s="20">
        <f>VLOOKUP(U$4,'DB Manufacturing ISM'!$A:$S,MATCH($B8,'DB Manufacturing ISM'!$A$1:$S$1,0),0)</f>
        <v>2</v>
      </c>
      <c r="V8" s="20">
        <f>VLOOKUP(V$4,'DB Manufacturing ISM'!$A:$S,MATCH($B8,'DB Manufacturing ISM'!$A$1:$S$1,0),0)</f>
        <v>14</v>
      </c>
      <c r="W8" s="20">
        <f>VLOOKUP(W$4,'DB Manufacturing ISM'!$A:$S,MATCH($B8,'DB Manufacturing ISM'!$A$1:$S$1,0),0)</f>
        <v>8</v>
      </c>
      <c r="X8" s="20">
        <f>VLOOKUP(X$4,'DB Manufacturing ISM'!$A:$S,MATCH($B8,'DB Manufacturing ISM'!$A$1:$S$1,0),0)</f>
        <v>5</v>
      </c>
      <c r="Y8" s="20">
        <f>VLOOKUP(Y$4,'DB Manufacturing ISM'!$A:$S,MATCH($B8,'DB Manufacturing ISM'!$A$1:$S$1,0),0)</f>
        <v>8</v>
      </c>
      <c r="Z8" s="20">
        <f>VLOOKUP(Z$4,'DB Manufacturing ISM'!$A:$S,MATCH($B8,'DB Manufacturing ISM'!$A$1:$S$1,0),0)</f>
        <v>8</v>
      </c>
      <c r="AA8" s="20">
        <f>VLOOKUP(AA$4,'DB Manufacturing ISM'!$A:$S,MATCH($B8,'DB Manufacturing ISM'!$A$1:$S$1,0),0)</f>
        <v>13</v>
      </c>
      <c r="AB8" s="20">
        <f>VLOOKUP(AB$4,'DB Manufacturing ISM'!$A:$S,MATCH($B8,'DB Manufacturing ISM'!$A$1:$S$1,0),0)</f>
        <v>7</v>
      </c>
      <c r="AC8" s="20">
        <f>VLOOKUP(AC$4,'DB Manufacturing ISM'!$A:$S,MATCH($B8,'DB Manufacturing ISM'!$A$1:$S$1,0),0)</f>
        <v>4</v>
      </c>
      <c r="AD8" s="20">
        <f>VLOOKUP(AD$4,'DB Manufacturing ISM'!$A:$S,MATCH($B8,'DB Manufacturing ISM'!$A$1:$S$1,0),0)</f>
        <v>2</v>
      </c>
      <c r="AE8" s="20">
        <f>VLOOKUP(AE$4,'DB Manufacturing ISM'!$A:$S,MATCH($B8,'DB Manufacturing ISM'!$A$1:$S$1,0),0)</f>
        <v>4</v>
      </c>
      <c r="AF8" s="20">
        <f>VLOOKUP(AF$4,'DB Manufacturing ISM'!$A:$S,MATCH($B8,'DB Manufacturing ISM'!$A$1:$S$1,0),0)</f>
        <v>9</v>
      </c>
      <c r="AG8" s="20">
        <f>VLOOKUP(AG$4,'DB Manufacturing ISM'!$A:$S,MATCH($B8,'DB Manufacturing ISM'!$A$1:$S$1,0),0)</f>
        <v>2</v>
      </c>
      <c r="AH8" s="20">
        <f>VLOOKUP(AH$4,'DB Manufacturing ISM'!$A:$S,MATCH($B8,'DB Manufacturing ISM'!$A$1:$S$1,0),0)</f>
        <v>9</v>
      </c>
      <c r="AI8" s="20">
        <f>VLOOKUP(AI$4,'DB Manufacturing ISM'!$A:$S,MATCH($B8,'DB Manufacturing ISM'!$A$1:$S$1,0),0)</f>
        <v>3</v>
      </c>
      <c r="AJ8" s="20">
        <f>VLOOKUP(AJ$4,'DB Manufacturing ISM'!$A:$S,MATCH($B8,'DB Manufacturing ISM'!$A$1:$S$1,0),0)</f>
        <v>7</v>
      </c>
      <c r="AK8" s="20">
        <f>VLOOKUP(AK$4,'DB Manufacturing ISM'!$A:$S,MATCH($B8,'DB Manufacturing ISM'!$A$1:$S$1,0),0)</f>
        <v>-1</v>
      </c>
      <c r="AL8" s="20">
        <f>VLOOKUP(AL$4,'DB Manufacturing ISM'!$A:$S,MATCH($B8,'DB Manufacturing ISM'!$A$1:$S$1,0),0)</f>
        <v>-1</v>
      </c>
      <c r="AM8" s="20">
        <f>VLOOKUP(AM$4,'DB Manufacturing ISM'!$A:$S,MATCH($B8,'DB Manufacturing ISM'!$A$1:$S$1,0),0)</f>
        <v>14</v>
      </c>
      <c r="AN8" s="20">
        <f>VLOOKUP(AN$4,'DB Manufacturing ISM'!$A:$S,MATCH($B8,'DB Manufacturing ISM'!$A$1:$S$1,0),0)</f>
        <v>6</v>
      </c>
      <c r="AO8" s="20">
        <f>VLOOKUP(AO$4,'DB Manufacturing ISM'!$A:$S,MATCH($B8,'DB Manufacturing ISM'!$A$1:$S$1,0),0)</f>
        <v>8</v>
      </c>
      <c r="AP8" s="20">
        <f>VLOOKUP(AP$4,'DB Manufacturing ISM'!$A:$S,MATCH($B8,'DB Manufacturing ISM'!$A$1:$S$1,0),0)</f>
        <v>8</v>
      </c>
      <c r="AQ8" s="20">
        <f>VLOOKUP(AQ$4,'DB Manufacturing ISM'!$A:$S,MATCH($B8,'DB Manufacturing ISM'!$A$1:$S$1,0),0)</f>
        <v>-3</v>
      </c>
      <c r="AR8" s="20">
        <f>VLOOKUP(AR$4,'DB Manufacturing ISM'!$A:$S,MATCH($B8,'DB Manufacturing ISM'!$A$1:$S$1,0),0)</f>
        <v>-5</v>
      </c>
      <c r="AS8" s="20">
        <f>VLOOKUP(AS$4,'DB Manufacturing ISM'!$A:$S,MATCH($B8,'DB Manufacturing ISM'!$A$1:$S$1,0),0)</f>
        <v>-4</v>
      </c>
      <c r="AT8" s="20">
        <f>VLOOKUP(AT$4,'DB Manufacturing ISM'!$A:$S,MATCH($B8,'DB Manufacturing ISM'!$A$1:$S$1,0),0)</f>
        <v>-3</v>
      </c>
      <c r="AU8" s="20">
        <f>VLOOKUP(AU$4,'DB Manufacturing ISM'!$A:$S,MATCH($B8,'DB Manufacturing ISM'!$A$1:$S$1,0),0)</f>
        <v>-8</v>
      </c>
      <c r="AV8" s="13"/>
      <c r="AW8" s="20">
        <f t="shared" si="0"/>
        <v>-5</v>
      </c>
      <c r="AX8" s="23">
        <f t="shared" si="1"/>
        <v>-5</v>
      </c>
      <c r="AY8" s="23">
        <f t="shared" si="2"/>
        <v>-2.5</v>
      </c>
    </row>
    <row r="9" spans="2:51" x14ac:dyDescent="0.2">
      <c r="B9" s="14" t="s">
        <v>12</v>
      </c>
      <c r="C9" s="20">
        <f>VLOOKUP(C$4,'DB Manufacturing ISM'!$A:$S,MATCH($B9,'DB Manufacturing ISM'!$A$1:$S$1,0),0)</f>
        <v>0</v>
      </c>
      <c r="D9" s="20">
        <f>VLOOKUP(D$4,'DB Manufacturing ISM'!$A:$S,MATCH($B9,'DB Manufacturing ISM'!$A$1:$S$1,0),0)</f>
        <v>-2</v>
      </c>
      <c r="E9" s="20">
        <f>VLOOKUP(E$4,'DB Manufacturing ISM'!$A:$S,MATCH($B9,'DB Manufacturing ISM'!$A$1:$S$1,0),0)</f>
        <v>-5</v>
      </c>
      <c r="F9" s="20">
        <f>VLOOKUP(F$4,'DB Manufacturing ISM'!$A:$S,MATCH($B9,'DB Manufacturing ISM'!$A$1:$S$1,0),0)</f>
        <v>-6</v>
      </c>
      <c r="G9" s="20">
        <f>VLOOKUP(G$4,'DB Manufacturing ISM'!$A:$S,MATCH($B9,'DB Manufacturing ISM'!$A$1:$S$1,0),0)</f>
        <v>-5</v>
      </c>
      <c r="H9" s="20">
        <f>VLOOKUP(H$4,'DB Manufacturing ISM'!$A:$S,MATCH($B9,'DB Manufacturing ISM'!$A$1:$S$1,0),0)</f>
        <v>-9</v>
      </c>
      <c r="I9" s="20">
        <f>VLOOKUP(I$4,'DB Manufacturing ISM'!$A:$S,MATCH($B9,'DB Manufacturing ISM'!$A$1:$S$1,0),0)</f>
        <v>-7</v>
      </c>
      <c r="J9" s="20">
        <f>VLOOKUP(J$4,'DB Manufacturing ISM'!$A:$S,MATCH($B9,'DB Manufacturing ISM'!$A$1:$S$1,0),0)</f>
        <v>-15</v>
      </c>
      <c r="K9" s="20">
        <f>VLOOKUP(K$4,'DB Manufacturing ISM'!$A:$S,MATCH($B9,'DB Manufacturing ISM'!$A$1:$S$1,0),0)</f>
        <v>-11</v>
      </c>
      <c r="L9" s="20">
        <f>VLOOKUP(L$4,'DB Manufacturing ISM'!$A:$S,MATCH($B9,'DB Manufacturing ISM'!$A$1:$S$1,0),0)</f>
        <v>5</v>
      </c>
      <c r="M9" s="20">
        <f>VLOOKUP(M$4,'DB Manufacturing ISM'!$A:$S,MATCH($B9,'DB Manufacturing ISM'!$A$1:$S$1,0),0)</f>
        <v>-15</v>
      </c>
      <c r="N9" s="20">
        <f>VLOOKUP(N$4,'DB Manufacturing ISM'!$A:$S,MATCH($B9,'DB Manufacturing ISM'!$A$1:$S$1,0),0)</f>
        <v>-7</v>
      </c>
      <c r="O9" s="20">
        <f>VLOOKUP(O$4,'DB Manufacturing ISM'!$A:$S,MATCH($B9,'DB Manufacturing ISM'!$A$1:$S$1,0),0)</f>
        <v>0</v>
      </c>
      <c r="P9" s="20">
        <f>VLOOKUP(P$4,'DB Manufacturing ISM'!$A:$S,MATCH($B9,'DB Manufacturing ISM'!$A$1:$S$1,0),0)</f>
        <v>8</v>
      </c>
      <c r="Q9" s="20">
        <f>VLOOKUP(Q$4,'DB Manufacturing ISM'!$A:$S,MATCH($B9,'DB Manufacturing ISM'!$A$1:$S$1,0),0)</f>
        <v>0</v>
      </c>
      <c r="R9" s="20">
        <f>VLOOKUP(R$4,'DB Manufacturing ISM'!$A:$S,MATCH($B9,'DB Manufacturing ISM'!$A$1:$S$1,0),0)</f>
        <v>4</v>
      </c>
      <c r="S9" s="20">
        <f>VLOOKUP(S$4,'DB Manufacturing ISM'!$A:$S,MATCH($B9,'DB Manufacturing ISM'!$A$1:$S$1,0),0)</f>
        <v>9</v>
      </c>
      <c r="T9" s="20">
        <f>VLOOKUP(T$4,'DB Manufacturing ISM'!$A:$S,MATCH($B9,'DB Manufacturing ISM'!$A$1:$S$1,0),0)</f>
        <v>6</v>
      </c>
      <c r="U9" s="20">
        <f>VLOOKUP(U$4,'DB Manufacturing ISM'!$A:$S,MATCH($B9,'DB Manufacturing ISM'!$A$1:$S$1,0),0)</f>
        <v>6</v>
      </c>
      <c r="V9" s="20">
        <f>VLOOKUP(V$4,'DB Manufacturing ISM'!$A:$S,MATCH($B9,'DB Manufacturing ISM'!$A$1:$S$1,0),0)</f>
        <v>-4</v>
      </c>
      <c r="W9" s="20">
        <f>VLOOKUP(W$4,'DB Manufacturing ISM'!$A:$S,MATCH($B9,'DB Manufacturing ISM'!$A$1:$S$1,0),0)</f>
        <v>15</v>
      </c>
      <c r="X9" s="20">
        <f>VLOOKUP(X$4,'DB Manufacturing ISM'!$A:$S,MATCH($B9,'DB Manufacturing ISM'!$A$1:$S$1,0),0)</f>
        <v>16</v>
      </c>
      <c r="Y9" s="20">
        <f>VLOOKUP(Y$4,'DB Manufacturing ISM'!$A:$S,MATCH($B9,'DB Manufacturing ISM'!$A$1:$S$1,0),0)</f>
        <v>16</v>
      </c>
      <c r="Z9" s="20">
        <f>VLOOKUP(Z$4,'DB Manufacturing ISM'!$A:$S,MATCH($B9,'DB Manufacturing ISM'!$A$1:$S$1,0),0)</f>
        <v>9</v>
      </c>
      <c r="AA9" s="20">
        <f>VLOOKUP(AA$4,'DB Manufacturing ISM'!$A:$S,MATCH($B9,'DB Manufacturing ISM'!$A$1:$S$1,0),0)</f>
        <v>5</v>
      </c>
      <c r="AB9" s="20">
        <f>VLOOKUP(AB$4,'DB Manufacturing ISM'!$A:$S,MATCH($B9,'DB Manufacturing ISM'!$A$1:$S$1,0),0)</f>
        <v>13</v>
      </c>
      <c r="AC9" s="20">
        <f>VLOOKUP(AC$4,'DB Manufacturing ISM'!$A:$S,MATCH($B9,'DB Manufacturing ISM'!$A$1:$S$1,0),0)</f>
        <v>6</v>
      </c>
      <c r="AD9" s="20">
        <f>VLOOKUP(AD$4,'DB Manufacturing ISM'!$A:$S,MATCH($B9,'DB Manufacturing ISM'!$A$1:$S$1,0),0)</f>
        <v>0</v>
      </c>
      <c r="AE9" s="20">
        <f>VLOOKUP(AE$4,'DB Manufacturing ISM'!$A:$S,MATCH($B9,'DB Manufacturing ISM'!$A$1:$S$1,0),0)</f>
        <v>0</v>
      </c>
      <c r="AF9" s="20">
        <f>VLOOKUP(AF$4,'DB Manufacturing ISM'!$A:$S,MATCH($B9,'DB Manufacturing ISM'!$A$1:$S$1,0),0)</f>
        <v>15</v>
      </c>
      <c r="AG9" s="20">
        <f>VLOOKUP(AG$4,'DB Manufacturing ISM'!$A:$S,MATCH($B9,'DB Manufacturing ISM'!$A$1:$S$1,0),0)</f>
        <v>0</v>
      </c>
      <c r="AH9" s="20">
        <f>VLOOKUP(AH$4,'DB Manufacturing ISM'!$A:$S,MATCH($B9,'DB Manufacturing ISM'!$A$1:$S$1,0),0)</f>
        <v>11</v>
      </c>
      <c r="AI9" s="20">
        <f>VLOOKUP(AI$4,'DB Manufacturing ISM'!$A:$S,MATCH($B9,'DB Manufacturing ISM'!$A$1:$S$1,0),0)</f>
        <v>16</v>
      </c>
      <c r="AJ9" s="20">
        <f>VLOOKUP(AJ$4,'DB Manufacturing ISM'!$A:$S,MATCH($B9,'DB Manufacturing ISM'!$A$1:$S$1,0),0)</f>
        <v>13</v>
      </c>
      <c r="AK9" s="20">
        <f>VLOOKUP(AK$4,'DB Manufacturing ISM'!$A:$S,MATCH($B9,'DB Manufacturing ISM'!$A$1:$S$1,0),0)</f>
        <v>15</v>
      </c>
      <c r="AL9" s="20">
        <f>VLOOKUP(AL$4,'DB Manufacturing ISM'!$A:$S,MATCH($B9,'DB Manufacturing ISM'!$A$1:$S$1,0),0)</f>
        <v>14</v>
      </c>
      <c r="AM9" s="20">
        <f>VLOOKUP(AM$4,'DB Manufacturing ISM'!$A:$S,MATCH($B9,'DB Manufacturing ISM'!$A$1:$S$1,0),0)</f>
        <v>16</v>
      </c>
      <c r="AN9" s="20">
        <f>VLOOKUP(AN$4,'DB Manufacturing ISM'!$A:$S,MATCH($B9,'DB Manufacturing ISM'!$A$1:$S$1,0),0)</f>
        <v>15</v>
      </c>
      <c r="AO9" s="20">
        <f>VLOOKUP(AO$4,'DB Manufacturing ISM'!$A:$S,MATCH($B9,'DB Manufacturing ISM'!$A$1:$S$1,0),0)</f>
        <v>17</v>
      </c>
      <c r="AP9" s="20">
        <f>VLOOKUP(AP$4,'DB Manufacturing ISM'!$A:$S,MATCH($B9,'DB Manufacturing ISM'!$A$1:$S$1,0),0)</f>
        <v>15</v>
      </c>
      <c r="AQ9" s="20">
        <f>VLOOKUP(AQ$4,'DB Manufacturing ISM'!$A:$S,MATCH($B9,'DB Manufacturing ISM'!$A$1:$S$1,0),0)</f>
        <v>15</v>
      </c>
      <c r="AR9" s="20">
        <f>VLOOKUP(AR$4,'DB Manufacturing ISM'!$A:$S,MATCH($B9,'DB Manufacturing ISM'!$A$1:$S$1,0),0)</f>
        <v>11</v>
      </c>
      <c r="AS9" s="20">
        <f>VLOOKUP(AS$4,'DB Manufacturing ISM'!$A:$S,MATCH($B9,'DB Manufacturing ISM'!$A$1:$S$1,0),0)</f>
        <v>-6</v>
      </c>
      <c r="AT9" s="20">
        <f>VLOOKUP(AT$4,'DB Manufacturing ISM'!$A:$S,MATCH($B9,'DB Manufacturing ISM'!$A$1:$S$1,0),0)</f>
        <v>5</v>
      </c>
      <c r="AU9" s="20">
        <f>VLOOKUP(AU$4,'DB Manufacturing ISM'!$A:$S,MATCH($B9,'DB Manufacturing ISM'!$A$1:$S$1,0),0)</f>
        <v>8</v>
      </c>
      <c r="AV9" s="13"/>
      <c r="AW9" s="20">
        <f t="shared" si="0"/>
        <v>3</v>
      </c>
      <c r="AX9" s="23">
        <f t="shared" si="1"/>
        <v>2.3333333333333335</v>
      </c>
      <c r="AY9" s="23">
        <f t="shared" si="2"/>
        <v>8</v>
      </c>
    </row>
    <row r="10" spans="2:51" x14ac:dyDescent="0.2">
      <c r="B10" s="14" t="s">
        <v>21</v>
      </c>
      <c r="C10" s="20">
        <f>VLOOKUP(C$4,'DB Manufacturing ISM'!$A:$S,MATCH($B10,'DB Manufacturing ISM'!$A$1:$S$1,0),0)</f>
        <v>16</v>
      </c>
      <c r="D10" s="20">
        <f>VLOOKUP(D$4,'DB Manufacturing ISM'!$A:$S,MATCH($B10,'DB Manufacturing ISM'!$A$1:$S$1,0),0)</f>
        <v>16</v>
      </c>
      <c r="E10" s="20">
        <f>VLOOKUP(E$4,'DB Manufacturing ISM'!$A:$S,MATCH($B10,'DB Manufacturing ISM'!$A$1:$S$1,0),0)</f>
        <v>10</v>
      </c>
      <c r="F10" s="20">
        <f>VLOOKUP(F$4,'DB Manufacturing ISM'!$A:$S,MATCH($B10,'DB Manufacturing ISM'!$A$1:$S$1,0),0)</f>
        <v>11</v>
      </c>
      <c r="G10" s="20">
        <f>VLOOKUP(G$4,'DB Manufacturing ISM'!$A:$S,MATCH($B10,'DB Manufacturing ISM'!$A$1:$S$1,0),0)</f>
        <v>11</v>
      </c>
      <c r="H10" s="20">
        <f>VLOOKUP(H$4,'DB Manufacturing ISM'!$A:$S,MATCH($B10,'DB Manufacturing ISM'!$A$1:$S$1,0),0)</f>
        <v>8</v>
      </c>
      <c r="I10" s="20">
        <f>VLOOKUP(I$4,'DB Manufacturing ISM'!$A:$S,MATCH($B10,'DB Manufacturing ISM'!$A$1:$S$1,0),0)</f>
        <v>0</v>
      </c>
      <c r="J10" s="20">
        <f>VLOOKUP(J$4,'DB Manufacturing ISM'!$A:$S,MATCH($B10,'DB Manufacturing ISM'!$A$1:$S$1,0),0)</f>
        <v>-14</v>
      </c>
      <c r="K10" s="20">
        <f>VLOOKUP(K$4,'DB Manufacturing ISM'!$A:$S,MATCH($B10,'DB Manufacturing ISM'!$A$1:$S$1,0),0)</f>
        <v>4</v>
      </c>
      <c r="L10" s="20">
        <f>VLOOKUP(L$4,'DB Manufacturing ISM'!$A:$S,MATCH($B10,'DB Manufacturing ISM'!$A$1:$S$1,0),0)</f>
        <v>-12</v>
      </c>
      <c r="M10" s="20">
        <f>VLOOKUP(M$4,'DB Manufacturing ISM'!$A:$S,MATCH($B10,'DB Manufacturing ISM'!$A$1:$S$1,0),0)</f>
        <v>-13</v>
      </c>
      <c r="N10" s="20">
        <f>VLOOKUP(N$4,'DB Manufacturing ISM'!$A:$S,MATCH($B10,'DB Manufacturing ISM'!$A$1:$S$1,0),0)</f>
        <v>-8</v>
      </c>
      <c r="O10" s="20">
        <f>VLOOKUP(O$4,'DB Manufacturing ISM'!$A:$S,MATCH($B10,'DB Manufacturing ISM'!$A$1:$S$1,0),0)</f>
        <v>11</v>
      </c>
      <c r="P10" s="20">
        <f>VLOOKUP(P$4,'DB Manufacturing ISM'!$A:$S,MATCH($B10,'DB Manufacturing ISM'!$A$1:$S$1,0),0)</f>
        <v>10</v>
      </c>
      <c r="Q10" s="20">
        <f>VLOOKUP(Q$4,'DB Manufacturing ISM'!$A:$S,MATCH($B10,'DB Manufacturing ISM'!$A$1:$S$1,0),0)</f>
        <v>-15</v>
      </c>
      <c r="R10" s="20">
        <f>VLOOKUP(R$4,'DB Manufacturing ISM'!$A:$S,MATCH($B10,'DB Manufacturing ISM'!$A$1:$S$1,0),0)</f>
        <v>-11</v>
      </c>
      <c r="S10" s="20">
        <f>VLOOKUP(S$4,'DB Manufacturing ISM'!$A:$S,MATCH($B10,'DB Manufacturing ISM'!$A$1:$S$1,0),0)</f>
        <v>10</v>
      </c>
      <c r="T10" s="20">
        <f>VLOOKUP(T$4,'DB Manufacturing ISM'!$A:$S,MATCH($B10,'DB Manufacturing ISM'!$A$1:$S$1,0),0)</f>
        <v>10</v>
      </c>
      <c r="U10" s="20">
        <f>VLOOKUP(U$4,'DB Manufacturing ISM'!$A:$S,MATCH($B10,'DB Manufacturing ISM'!$A$1:$S$1,0),0)</f>
        <v>-3</v>
      </c>
      <c r="V10" s="20">
        <f>VLOOKUP(V$4,'DB Manufacturing ISM'!$A:$S,MATCH($B10,'DB Manufacturing ISM'!$A$1:$S$1,0),0)</f>
        <v>-3</v>
      </c>
      <c r="W10" s="20">
        <f>VLOOKUP(W$4,'DB Manufacturing ISM'!$A:$S,MATCH($B10,'DB Manufacturing ISM'!$A$1:$S$1,0),0)</f>
        <v>-1</v>
      </c>
      <c r="X10" s="20">
        <f>VLOOKUP(X$4,'DB Manufacturing ISM'!$A:$S,MATCH($B10,'DB Manufacturing ISM'!$A$1:$S$1,0),0)</f>
        <v>-2</v>
      </c>
      <c r="Y10" s="20">
        <f>VLOOKUP(Y$4,'DB Manufacturing ISM'!$A:$S,MATCH($B10,'DB Manufacturing ISM'!$A$1:$S$1,0),0)</f>
        <v>-2</v>
      </c>
      <c r="Z10" s="20">
        <f>VLOOKUP(Z$4,'DB Manufacturing ISM'!$A:$S,MATCH($B10,'DB Manufacturing ISM'!$A$1:$S$1,0),0)</f>
        <v>-2</v>
      </c>
      <c r="AA10" s="20">
        <f>VLOOKUP(AA$4,'DB Manufacturing ISM'!$A:$S,MATCH($B10,'DB Manufacturing ISM'!$A$1:$S$1,0),0)</f>
        <v>-2</v>
      </c>
      <c r="AB10" s="20">
        <f>VLOOKUP(AB$4,'DB Manufacturing ISM'!$A:$S,MATCH($B10,'DB Manufacturing ISM'!$A$1:$S$1,0),0)</f>
        <v>2</v>
      </c>
      <c r="AC10" s="20">
        <f>VLOOKUP(AC$4,'DB Manufacturing ISM'!$A:$S,MATCH($B10,'DB Manufacturing ISM'!$A$1:$S$1,0),0)</f>
        <v>2</v>
      </c>
      <c r="AD10" s="20">
        <f>VLOOKUP(AD$4,'DB Manufacturing ISM'!$A:$S,MATCH($B10,'DB Manufacturing ISM'!$A$1:$S$1,0),0)</f>
        <v>-1</v>
      </c>
      <c r="AE10" s="20">
        <f>VLOOKUP(AE$4,'DB Manufacturing ISM'!$A:$S,MATCH($B10,'DB Manufacturing ISM'!$A$1:$S$1,0),0)</f>
        <v>3</v>
      </c>
      <c r="AF10" s="20">
        <f>VLOOKUP(AF$4,'DB Manufacturing ISM'!$A:$S,MATCH($B10,'DB Manufacturing ISM'!$A$1:$S$1,0),0)</f>
        <v>16</v>
      </c>
      <c r="AG10" s="20">
        <f>VLOOKUP(AG$4,'DB Manufacturing ISM'!$A:$S,MATCH($B10,'DB Manufacturing ISM'!$A$1:$S$1,0),0)</f>
        <v>3</v>
      </c>
      <c r="AH10" s="20">
        <f>VLOOKUP(AH$4,'DB Manufacturing ISM'!$A:$S,MATCH($B10,'DB Manufacturing ISM'!$A$1:$S$1,0),0)</f>
        <v>8</v>
      </c>
      <c r="AI10" s="20">
        <f>VLOOKUP(AI$4,'DB Manufacturing ISM'!$A:$S,MATCH($B10,'DB Manufacturing ISM'!$A$1:$S$1,0),0)</f>
        <v>11</v>
      </c>
      <c r="AJ10" s="20">
        <f>VLOOKUP(AJ$4,'DB Manufacturing ISM'!$A:$S,MATCH($B10,'DB Manufacturing ISM'!$A$1:$S$1,0),0)</f>
        <v>-2</v>
      </c>
      <c r="AK10" s="20">
        <f>VLOOKUP(AK$4,'DB Manufacturing ISM'!$A:$S,MATCH($B10,'DB Manufacturing ISM'!$A$1:$S$1,0),0)</f>
        <v>-2</v>
      </c>
      <c r="AL10" s="20">
        <f>VLOOKUP(AL$4,'DB Manufacturing ISM'!$A:$S,MATCH($B10,'DB Manufacturing ISM'!$A$1:$S$1,0),0)</f>
        <v>0</v>
      </c>
      <c r="AM10" s="20">
        <f>VLOOKUP(AM$4,'DB Manufacturing ISM'!$A:$S,MATCH($B10,'DB Manufacturing ISM'!$A$1:$S$1,0),0)</f>
        <v>0</v>
      </c>
      <c r="AN10" s="20">
        <f>VLOOKUP(AN$4,'DB Manufacturing ISM'!$A:$S,MATCH($B10,'DB Manufacturing ISM'!$A$1:$S$1,0),0)</f>
        <v>0</v>
      </c>
      <c r="AO10" s="20">
        <f>VLOOKUP(AO$4,'DB Manufacturing ISM'!$A:$S,MATCH($B10,'DB Manufacturing ISM'!$A$1:$S$1,0),0)</f>
        <v>10</v>
      </c>
      <c r="AP10" s="20">
        <f>VLOOKUP(AP$4,'DB Manufacturing ISM'!$A:$S,MATCH($B10,'DB Manufacturing ISM'!$A$1:$S$1,0),0)</f>
        <v>14</v>
      </c>
      <c r="AQ10" s="20">
        <f>VLOOKUP(AQ$4,'DB Manufacturing ISM'!$A:$S,MATCH($B10,'DB Manufacturing ISM'!$A$1:$S$1,0),0)</f>
        <v>13</v>
      </c>
      <c r="AR10" s="20">
        <f>VLOOKUP(AR$4,'DB Manufacturing ISM'!$A:$S,MATCH($B10,'DB Manufacturing ISM'!$A$1:$S$1,0),0)</f>
        <v>8</v>
      </c>
      <c r="AS10" s="20">
        <f>VLOOKUP(AS$4,'DB Manufacturing ISM'!$A:$S,MATCH($B10,'DB Manufacturing ISM'!$A$1:$S$1,0),0)</f>
        <v>6</v>
      </c>
      <c r="AT10" s="20">
        <f>VLOOKUP(AT$4,'DB Manufacturing ISM'!$A:$S,MATCH($B10,'DB Manufacturing ISM'!$A$1:$S$1,0),0)</f>
        <v>-4</v>
      </c>
      <c r="AU10" s="20">
        <f>VLOOKUP(AU$4,'DB Manufacturing ISM'!$A:$S,MATCH($B10,'DB Manufacturing ISM'!$A$1:$S$1,0),0)</f>
        <v>-6</v>
      </c>
      <c r="AV10" s="13"/>
      <c r="AW10" s="20">
        <f t="shared" si="0"/>
        <v>-2</v>
      </c>
      <c r="AX10" s="23">
        <f t="shared" si="1"/>
        <v>-1.3333333333333333</v>
      </c>
      <c r="AY10" s="23">
        <f t="shared" si="2"/>
        <v>5.166666666666667</v>
      </c>
    </row>
    <row r="11" spans="2:51" x14ac:dyDescent="0.2">
      <c r="B11" s="14" t="s">
        <v>23</v>
      </c>
      <c r="C11" s="20">
        <f>VLOOKUP(C$4,'DB Manufacturing ISM'!$A:$S,MATCH($B11,'DB Manufacturing ISM'!$A$1:$S$1,0),0)</f>
        <v>9</v>
      </c>
      <c r="D11" s="20">
        <f>VLOOKUP(D$4,'DB Manufacturing ISM'!$A:$S,MATCH($B11,'DB Manufacturing ISM'!$A$1:$S$1,0),0)</f>
        <v>2</v>
      </c>
      <c r="E11" s="20">
        <f>VLOOKUP(E$4,'DB Manufacturing ISM'!$A:$S,MATCH($B11,'DB Manufacturing ISM'!$A$1:$S$1,0),0)</f>
        <v>-4</v>
      </c>
      <c r="F11" s="20">
        <f>VLOOKUP(F$4,'DB Manufacturing ISM'!$A:$S,MATCH($B11,'DB Manufacturing ISM'!$A$1:$S$1,0),0)</f>
        <v>-5</v>
      </c>
      <c r="G11" s="20">
        <f>VLOOKUP(G$4,'DB Manufacturing ISM'!$A:$S,MATCH($B11,'DB Manufacturing ISM'!$A$1:$S$1,0),0)</f>
        <v>-4</v>
      </c>
      <c r="H11" s="20">
        <f>VLOOKUP(H$4,'DB Manufacturing ISM'!$A:$S,MATCH($B11,'DB Manufacturing ISM'!$A$1:$S$1,0),0)</f>
        <v>-7</v>
      </c>
      <c r="I11" s="20">
        <f>VLOOKUP(I$4,'DB Manufacturing ISM'!$A:$S,MATCH($B11,'DB Manufacturing ISM'!$A$1:$S$1,0),0)</f>
        <v>-4</v>
      </c>
      <c r="J11" s="20">
        <f>VLOOKUP(J$4,'DB Manufacturing ISM'!$A:$S,MATCH($B11,'DB Manufacturing ISM'!$A$1:$S$1,0),0)</f>
        <v>-6</v>
      </c>
      <c r="K11" s="20">
        <f>VLOOKUP(K$4,'DB Manufacturing ISM'!$A:$S,MATCH($B11,'DB Manufacturing ISM'!$A$1:$S$1,0),0)</f>
        <v>-12</v>
      </c>
      <c r="L11" s="20">
        <f>VLOOKUP(L$4,'DB Manufacturing ISM'!$A:$S,MATCH($B11,'DB Manufacturing ISM'!$A$1:$S$1,0),0)</f>
        <v>-7</v>
      </c>
      <c r="M11" s="20">
        <f>VLOOKUP(M$4,'DB Manufacturing ISM'!$A:$S,MATCH($B11,'DB Manufacturing ISM'!$A$1:$S$1,0),0)</f>
        <v>-4</v>
      </c>
      <c r="N11" s="20">
        <f>VLOOKUP(N$4,'DB Manufacturing ISM'!$A:$S,MATCH($B11,'DB Manufacturing ISM'!$A$1:$S$1,0),0)</f>
        <v>-2</v>
      </c>
      <c r="O11" s="20">
        <f>VLOOKUP(O$4,'DB Manufacturing ISM'!$A:$S,MATCH($B11,'DB Manufacturing ISM'!$A$1:$S$1,0),0)</f>
        <v>8</v>
      </c>
      <c r="P11" s="20">
        <f>VLOOKUP(P$4,'DB Manufacturing ISM'!$A:$S,MATCH($B11,'DB Manufacturing ISM'!$A$1:$S$1,0),0)</f>
        <v>3</v>
      </c>
      <c r="Q11" s="20">
        <f>VLOOKUP(Q$4,'DB Manufacturing ISM'!$A:$S,MATCH($B11,'DB Manufacturing ISM'!$A$1:$S$1,0),0)</f>
        <v>-2</v>
      </c>
      <c r="R11" s="20">
        <f>VLOOKUP(R$4,'DB Manufacturing ISM'!$A:$S,MATCH($B11,'DB Manufacturing ISM'!$A$1:$S$1,0),0)</f>
        <v>-10</v>
      </c>
      <c r="S11" s="20">
        <f>VLOOKUP(S$4,'DB Manufacturing ISM'!$A:$S,MATCH($B11,'DB Manufacturing ISM'!$A$1:$S$1,0),0)</f>
        <v>-3</v>
      </c>
      <c r="T11" s="20">
        <f>VLOOKUP(T$4,'DB Manufacturing ISM'!$A:$S,MATCH($B11,'DB Manufacturing ISM'!$A$1:$S$1,0),0)</f>
        <v>4</v>
      </c>
      <c r="U11" s="20">
        <f>VLOOKUP(U$4,'DB Manufacturing ISM'!$A:$S,MATCH($B11,'DB Manufacturing ISM'!$A$1:$S$1,0),0)</f>
        <v>9</v>
      </c>
      <c r="V11" s="20">
        <f>VLOOKUP(V$4,'DB Manufacturing ISM'!$A:$S,MATCH($B11,'DB Manufacturing ISM'!$A$1:$S$1,0),0)</f>
        <v>-1</v>
      </c>
      <c r="W11" s="20">
        <f>VLOOKUP(W$4,'DB Manufacturing ISM'!$A:$S,MATCH($B11,'DB Manufacturing ISM'!$A$1:$S$1,0),0)</f>
        <v>5</v>
      </c>
      <c r="X11" s="20">
        <f>VLOOKUP(X$4,'DB Manufacturing ISM'!$A:$S,MATCH($B11,'DB Manufacturing ISM'!$A$1:$S$1,0),0)</f>
        <v>0</v>
      </c>
      <c r="Y11" s="20">
        <f>VLOOKUP(Y$4,'DB Manufacturing ISM'!$A:$S,MATCH($B11,'DB Manufacturing ISM'!$A$1:$S$1,0),0)</f>
        <v>5</v>
      </c>
      <c r="Z11" s="20">
        <f>VLOOKUP(Z$4,'DB Manufacturing ISM'!$A:$S,MATCH($B11,'DB Manufacturing ISM'!$A$1:$S$1,0),0)</f>
        <v>14</v>
      </c>
      <c r="AA11" s="20">
        <f>VLOOKUP(AA$4,'DB Manufacturing ISM'!$A:$S,MATCH($B11,'DB Manufacturing ISM'!$A$1:$S$1,0),0)</f>
        <v>14</v>
      </c>
      <c r="AB11" s="20">
        <f>VLOOKUP(AB$4,'DB Manufacturing ISM'!$A:$S,MATCH($B11,'DB Manufacturing ISM'!$A$1:$S$1,0),0)</f>
        <v>9</v>
      </c>
      <c r="AC11" s="20">
        <f>VLOOKUP(AC$4,'DB Manufacturing ISM'!$A:$S,MATCH($B11,'DB Manufacturing ISM'!$A$1:$S$1,0),0)</f>
        <v>13</v>
      </c>
      <c r="AD11" s="20">
        <f>VLOOKUP(AD$4,'DB Manufacturing ISM'!$A:$S,MATCH($B11,'DB Manufacturing ISM'!$A$1:$S$1,0),0)</f>
        <v>12</v>
      </c>
      <c r="AE11" s="20">
        <f>VLOOKUP(AE$4,'DB Manufacturing ISM'!$A:$S,MATCH($B11,'DB Manufacturing ISM'!$A$1:$S$1,0),0)</f>
        <v>6</v>
      </c>
      <c r="AF11" s="20">
        <f>VLOOKUP(AF$4,'DB Manufacturing ISM'!$A:$S,MATCH($B11,'DB Manufacturing ISM'!$A$1:$S$1,0),0)</f>
        <v>6</v>
      </c>
      <c r="AG11" s="20">
        <f>VLOOKUP(AG$4,'DB Manufacturing ISM'!$A:$S,MATCH($B11,'DB Manufacturing ISM'!$A$1:$S$1,0),0)</f>
        <v>12</v>
      </c>
      <c r="AH11" s="20">
        <f>VLOOKUP(AH$4,'DB Manufacturing ISM'!$A:$S,MATCH($B11,'DB Manufacturing ISM'!$A$1:$S$1,0),0)</f>
        <v>3</v>
      </c>
      <c r="AI11" s="20">
        <f>VLOOKUP(AI$4,'DB Manufacturing ISM'!$A:$S,MATCH($B11,'DB Manufacturing ISM'!$A$1:$S$1,0),0)</f>
        <v>2</v>
      </c>
      <c r="AJ11" s="20">
        <f>VLOOKUP(AJ$4,'DB Manufacturing ISM'!$A:$S,MATCH($B11,'DB Manufacturing ISM'!$A$1:$S$1,0),0)</f>
        <v>-1</v>
      </c>
      <c r="AK11" s="20">
        <f>VLOOKUP(AK$4,'DB Manufacturing ISM'!$A:$S,MATCH($B11,'DB Manufacturing ISM'!$A$1:$S$1,0),0)</f>
        <v>2</v>
      </c>
      <c r="AL11" s="20">
        <f>VLOOKUP(AL$4,'DB Manufacturing ISM'!$A:$S,MATCH($B11,'DB Manufacturing ISM'!$A$1:$S$1,0),0)</f>
        <v>6</v>
      </c>
      <c r="AM11" s="20">
        <f>VLOOKUP(AM$4,'DB Manufacturing ISM'!$A:$S,MATCH($B11,'DB Manufacturing ISM'!$A$1:$S$1,0),0)</f>
        <v>10</v>
      </c>
      <c r="AN11" s="20">
        <f>VLOOKUP(AN$4,'DB Manufacturing ISM'!$A:$S,MATCH($B11,'DB Manufacturing ISM'!$A$1:$S$1,0),0)</f>
        <v>2</v>
      </c>
      <c r="AO11" s="20">
        <f>VLOOKUP(AO$4,'DB Manufacturing ISM'!$A:$S,MATCH($B11,'DB Manufacturing ISM'!$A$1:$S$1,0),0)</f>
        <v>7</v>
      </c>
      <c r="AP11" s="20">
        <f>VLOOKUP(AP$4,'DB Manufacturing ISM'!$A:$S,MATCH($B11,'DB Manufacturing ISM'!$A$1:$S$1,0),0)</f>
        <v>2</v>
      </c>
      <c r="AQ11" s="20">
        <f>VLOOKUP(AQ$4,'DB Manufacturing ISM'!$A:$S,MATCH($B11,'DB Manufacturing ISM'!$A$1:$S$1,0),0)</f>
        <v>9</v>
      </c>
      <c r="AR11" s="20">
        <f>VLOOKUP(AR$4,'DB Manufacturing ISM'!$A:$S,MATCH($B11,'DB Manufacturing ISM'!$A$1:$S$1,0),0)</f>
        <v>3</v>
      </c>
      <c r="AS11" s="20">
        <f>VLOOKUP(AS$4,'DB Manufacturing ISM'!$A:$S,MATCH($B11,'DB Manufacturing ISM'!$A$1:$S$1,0),0)</f>
        <v>4</v>
      </c>
      <c r="AT11" s="20">
        <f>VLOOKUP(AT$4,'DB Manufacturing ISM'!$A:$S,MATCH($B11,'DB Manufacturing ISM'!$A$1:$S$1,0),0)</f>
        <v>0</v>
      </c>
      <c r="AU11" s="20">
        <f>VLOOKUP(AU$4,'DB Manufacturing ISM'!$A:$S,MATCH($B11,'DB Manufacturing ISM'!$A$1:$S$1,0),0)</f>
        <v>-3</v>
      </c>
      <c r="AV11" s="13"/>
      <c r="AW11" s="20">
        <f t="shared" si="0"/>
        <v>-3</v>
      </c>
      <c r="AX11" s="23">
        <f t="shared" si="1"/>
        <v>0.33333333333333331</v>
      </c>
      <c r="AY11" s="23">
        <f t="shared" si="2"/>
        <v>2.5</v>
      </c>
    </row>
    <row r="12" spans="2:51" x14ac:dyDescent="0.2">
      <c r="B12" s="14" t="s">
        <v>20</v>
      </c>
      <c r="C12" s="20">
        <f>VLOOKUP(C$4,'DB Manufacturing ISM'!$A:$S,MATCH($B12,'DB Manufacturing ISM'!$A$1:$S$1,0),0)</f>
        <v>-1</v>
      </c>
      <c r="D12" s="20">
        <f>VLOOKUP(D$4,'DB Manufacturing ISM'!$A:$S,MATCH($B12,'DB Manufacturing ISM'!$A$1:$S$1,0),0)</f>
        <v>6</v>
      </c>
      <c r="E12" s="20">
        <f>VLOOKUP(E$4,'DB Manufacturing ISM'!$A:$S,MATCH($B12,'DB Manufacturing ISM'!$A$1:$S$1,0),0)</f>
        <v>8</v>
      </c>
      <c r="F12" s="20">
        <f>VLOOKUP(F$4,'DB Manufacturing ISM'!$A:$S,MATCH($B12,'DB Manufacturing ISM'!$A$1:$S$1,0),0)</f>
        <v>2</v>
      </c>
      <c r="G12" s="20">
        <f>VLOOKUP(G$4,'DB Manufacturing ISM'!$A:$S,MATCH($B12,'DB Manufacturing ISM'!$A$1:$S$1,0),0)</f>
        <v>9</v>
      </c>
      <c r="H12" s="20">
        <f>VLOOKUP(H$4,'DB Manufacturing ISM'!$A:$S,MATCH($B12,'DB Manufacturing ISM'!$A$1:$S$1,0),0)</f>
        <v>-6</v>
      </c>
      <c r="I12" s="20">
        <f>VLOOKUP(I$4,'DB Manufacturing ISM'!$A:$S,MATCH($B12,'DB Manufacturing ISM'!$A$1:$S$1,0),0)</f>
        <v>4</v>
      </c>
      <c r="J12" s="20">
        <f>VLOOKUP(J$4,'DB Manufacturing ISM'!$A:$S,MATCH($B12,'DB Manufacturing ISM'!$A$1:$S$1,0),0)</f>
        <v>-4</v>
      </c>
      <c r="K12" s="20">
        <f>VLOOKUP(K$4,'DB Manufacturing ISM'!$A:$S,MATCH($B12,'DB Manufacturing ISM'!$A$1:$S$1,0),0)</f>
        <v>0</v>
      </c>
      <c r="L12" s="20">
        <f>VLOOKUP(L$4,'DB Manufacturing ISM'!$A:$S,MATCH($B12,'DB Manufacturing ISM'!$A$1:$S$1,0),0)</f>
        <v>-4</v>
      </c>
      <c r="M12" s="20">
        <f>VLOOKUP(M$4,'DB Manufacturing ISM'!$A:$S,MATCH($B12,'DB Manufacturing ISM'!$A$1:$S$1,0),0)</f>
        <v>-10</v>
      </c>
      <c r="N12" s="20">
        <f>VLOOKUP(N$4,'DB Manufacturing ISM'!$A:$S,MATCH($B12,'DB Manufacturing ISM'!$A$1:$S$1,0),0)</f>
        <v>3</v>
      </c>
      <c r="O12" s="20">
        <f>VLOOKUP(O$4,'DB Manufacturing ISM'!$A:$S,MATCH($B12,'DB Manufacturing ISM'!$A$1:$S$1,0),0)</f>
        <v>-1</v>
      </c>
      <c r="P12" s="20">
        <f>VLOOKUP(P$4,'DB Manufacturing ISM'!$A:$S,MATCH($B12,'DB Manufacturing ISM'!$A$1:$S$1,0),0)</f>
        <v>0</v>
      </c>
      <c r="Q12" s="20">
        <f>VLOOKUP(Q$4,'DB Manufacturing ISM'!$A:$S,MATCH($B12,'DB Manufacturing ISM'!$A$1:$S$1,0),0)</f>
        <v>-10</v>
      </c>
      <c r="R12" s="20">
        <f>VLOOKUP(R$4,'DB Manufacturing ISM'!$A:$S,MATCH($B12,'DB Manufacturing ISM'!$A$1:$S$1,0),0)</f>
        <v>6</v>
      </c>
      <c r="S12" s="20">
        <f>VLOOKUP(S$4,'DB Manufacturing ISM'!$A:$S,MATCH($B12,'DB Manufacturing ISM'!$A$1:$S$1,0),0)</f>
        <v>3</v>
      </c>
      <c r="T12" s="20">
        <f>VLOOKUP(T$4,'DB Manufacturing ISM'!$A:$S,MATCH($B12,'DB Manufacturing ISM'!$A$1:$S$1,0),0)</f>
        <v>0</v>
      </c>
      <c r="U12" s="20">
        <f>VLOOKUP(U$4,'DB Manufacturing ISM'!$A:$S,MATCH($B12,'DB Manufacturing ISM'!$A$1:$S$1,0),0)</f>
        <v>5</v>
      </c>
      <c r="V12" s="20">
        <f>VLOOKUP(V$4,'DB Manufacturing ISM'!$A:$S,MATCH($B12,'DB Manufacturing ISM'!$A$1:$S$1,0),0)</f>
        <v>9</v>
      </c>
      <c r="W12" s="20">
        <f>VLOOKUP(W$4,'DB Manufacturing ISM'!$A:$S,MATCH($B12,'DB Manufacturing ISM'!$A$1:$S$1,0),0)</f>
        <v>13</v>
      </c>
      <c r="X12" s="20">
        <f>VLOOKUP(X$4,'DB Manufacturing ISM'!$A:$S,MATCH($B12,'DB Manufacturing ISM'!$A$1:$S$1,0),0)</f>
        <v>15</v>
      </c>
      <c r="Y12" s="20">
        <f>VLOOKUP(Y$4,'DB Manufacturing ISM'!$A:$S,MATCH($B12,'DB Manufacturing ISM'!$A$1:$S$1,0),0)</f>
        <v>-1</v>
      </c>
      <c r="Z12" s="20">
        <f>VLOOKUP(Z$4,'DB Manufacturing ISM'!$A:$S,MATCH($B12,'DB Manufacturing ISM'!$A$1:$S$1,0),0)</f>
        <v>5</v>
      </c>
      <c r="AA12" s="20">
        <f>VLOOKUP(AA$4,'DB Manufacturing ISM'!$A:$S,MATCH($B12,'DB Manufacturing ISM'!$A$1:$S$1,0),0)</f>
        <v>1</v>
      </c>
      <c r="AB12" s="20">
        <f>VLOOKUP(AB$4,'DB Manufacturing ISM'!$A:$S,MATCH($B12,'DB Manufacturing ISM'!$A$1:$S$1,0),0)</f>
        <v>4</v>
      </c>
      <c r="AC12" s="20">
        <f>VLOOKUP(AC$4,'DB Manufacturing ISM'!$A:$S,MATCH($B12,'DB Manufacturing ISM'!$A$1:$S$1,0),0)</f>
        <v>7</v>
      </c>
      <c r="AD12" s="20">
        <f>VLOOKUP(AD$4,'DB Manufacturing ISM'!$A:$S,MATCH($B12,'DB Manufacturing ISM'!$A$1:$S$1,0),0)</f>
        <v>15</v>
      </c>
      <c r="AE12" s="20">
        <f>VLOOKUP(AE$4,'DB Manufacturing ISM'!$A:$S,MATCH($B12,'DB Manufacturing ISM'!$A$1:$S$1,0),0)</f>
        <v>8</v>
      </c>
      <c r="AF12" s="20">
        <f>VLOOKUP(AF$4,'DB Manufacturing ISM'!$A:$S,MATCH($B12,'DB Manufacturing ISM'!$A$1:$S$1,0),0)</f>
        <v>12</v>
      </c>
      <c r="AG12" s="20">
        <f>VLOOKUP(AG$4,'DB Manufacturing ISM'!$A:$S,MATCH($B12,'DB Manufacturing ISM'!$A$1:$S$1,0),0)</f>
        <v>-1</v>
      </c>
      <c r="AH12" s="20">
        <f>VLOOKUP(AH$4,'DB Manufacturing ISM'!$A:$S,MATCH($B12,'DB Manufacturing ISM'!$A$1:$S$1,0),0)</f>
        <v>2</v>
      </c>
      <c r="AI12" s="20">
        <f>VLOOKUP(AI$4,'DB Manufacturing ISM'!$A:$S,MATCH($B12,'DB Manufacturing ISM'!$A$1:$S$1,0),0)</f>
        <v>-1</v>
      </c>
      <c r="AJ12" s="20">
        <f>VLOOKUP(AJ$4,'DB Manufacturing ISM'!$A:$S,MATCH($B12,'DB Manufacturing ISM'!$A$1:$S$1,0),0)</f>
        <v>0</v>
      </c>
      <c r="AK12" s="20">
        <f>VLOOKUP(AK$4,'DB Manufacturing ISM'!$A:$S,MATCH($B12,'DB Manufacturing ISM'!$A$1:$S$1,0),0)</f>
        <v>10</v>
      </c>
      <c r="AL12" s="20">
        <f>VLOOKUP(AL$4,'DB Manufacturing ISM'!$A:$S,MATCH($B12,'DB Manufacturing ISM'!$A$1:$S$1,0),0)</f>
        <v>11</v>
      </c>
      <c r="AM12" s="20">
        <f>VLOOKUP(AM$4,'DB Manufacturing ISM'!$A:$S,MATCH($B12,'DB Manufacturing ISM'!$A$1:$S$1,0),0)</f>
        <v>3</v>
      </c>
      <c r="AN12" s="20">
        <f>VLOOKUP(AN$4,'DB Manufacturing ISM'!$A:$S,MATCH($B12,'DB Manufacturing ISM'!$A$1:$S$1,0),0)</f>
        <v>3</v>
      </c>
      <c r="AO12" s="20">
        <f>VLOOKUP(AO$4,'DB Manufacturing ISM'!$A:$S,MATCH($B12,'DB Manufacturing ISM'!$A$1:$S$1,0),0)</f>
        <v>14</v>
      </c>
      <c r="AP12" s="20">
        <f>VLOOKUP(AP$4,'DB Manufacturing ISM'!$A:$S,MATCH($B12,'DB Manufacturing ISM'!$A$1:$S$1,0),0)</f>
        <v>12</v>
      </c>
      <c r="AQ12" s="20">
        <f>VLOOKUP(AQ$4,'DB Manufacturing ISM'!$A:$S,MATCH($B12,'DB Manufacturing ISM'!$A$1:$S$1,0),0)</f>
        <v>8</v>
      </c>
      <c r="AR12" s="20">
        <f>VLOOKUP(AR$4,'DB Manufacturing ISM'!$A:$S,MATCH($B12,'DB Manufacturing ISM'!$A$1:$S$1,0),0)</f>
        <v>10</v>
      </c>
      <c r="AS12" s="20">
        <f>VLOOKUP(AS$4,'DB Manufacturing ISM'!$A:$S,MATCH($B12,'DB Manufacturing ISM'!$A$1:$S$1,0),0)</f>
        <v>10</v>
      </c>
      <c r="AT12" s="20">
        <f>VLOOKUP(AT$4,'DB Manufacturing ISM'!$A:$S,MATCH($B12,'DB Manufacturing ISM'!$A$1:$S$1,0),0)</f>
        <v>9</v>
      </c>
      <c r="AU12" s="20">
        <f>VLOOKUP(AU$4,'DB Manufacturing ISM'!$A:$S,MATCH($B12,'DB Manufacturing ISM'!$A$1:$S$1,0),0)</f>
        <v>7</v>
      </c>
      <c r="AV12" s="13"/>
      <c r="AW12" s="20">
        <f t="shared" si="0"/>
        <v>-2</v>
      </c>
      <c r="AX12" s="23">
        <f t="shared" si="1"/>
        <v>8.6666666666666661</v>
      </c>
      <c r="AY12" s="23">
        <f t="shared" si="2"/>
        <v>9.3333333333333339</v>
      </c>
    </row>
    <row r="13" spans="2:51" x14ac:dyDescent="0.2">
      <c r="B13" s="14" t="s">
        <v>16</v>
      </c>
      <c r="C13" s="20">
        <f>VLOOKUP(C$4,'DB Manufacturing ISM'!$A:$S,MATCH($B13,'DB Manufacturing ISM'!$A$1:$S$1,0),0)</f>
        <v>5</v>
      </c>
      <c r="D13" s="20">
        <f>VLOOKUP(D$4,'DB Manufacturing ISM'!$A:$S,MATCH($B13,'DB Manufacturing ISM'!$A$1:$S$1,0),0)</f>
        <v>13</v>
      </c>
      <c r="E13" s="20">
        <f>VLOOKUP(E$4,'DB Manufacturing ISM'!$A:$S,MATCH($B13,'DB Manufacturing ISM'!$A$1:$S$1,0),0)</f>
        <v>-2</v>
      </c>
      <c r="F13" s="20">
        <f>VLOOKUP(F$4,'DB Manufacturing ISM'!$A:$S,MATCH($B13,'DB Manufacturing ISM'!$A$1:$S$1,0),0)</f>
        <v>-4</v>
      </c>
      <c r="G13" s="20">
        <f>VLOOKUP(G$4,'DB Manufacturing ISM'!$A:$S,MATCH($B13,'DB Manufacturing ISM'!$A$1:$S$1,0),0)</f>
        <v>7</v>
      </c>
      <c r="H13" s="20">
        <f>VLOOKUP(H$4,'DB Manufacturing ISM'!$A:$S,MATCH($B13,'DB Manufacturing ISM'!$A$1:$S$1,0),0)</f>
        <v>2</v>
      </c>
      <c r="I13" s="20">
        <f>VLOOKUP(I$4,'DB Manufacturing ISM'!$A:$S,MATCH($B13,'DB Manufacturing ISM'!$A$1:$S$1,0),0)</f>
        <v>5</v>
      </c>
      <c r="J13" s="20">
        <f>VLOOKUP(J$4,'DB Manufacturing ISM'!$A:$S,MATCH($B13,'DB Manufacturing ISM'!$A$1:$S$1,0),0)</f>
        <v>-7</v>
      </c>
      <c r="K13" s="20">
        <f>VLOOKUP(K$4,'DB Manufacturing ISM'!$A:$S,MATCH($B13,'DB Manufacturing ISM'!$A$1:$S$1,0),0)</f>
        <v>-5</v>
      </c>
      <c r="L13" s="20">
        <f>VLOOKUP(L$4,'DB Manufacturing ISM'!$A:$S,MATCH($B13,'DB Manufacturing ISM'!$A$1:$S$1,0),0)</f>
        <v>-5</v>
      </c>
      <c r="M13" s="20">
        <f>VLOOKUP(M$4,'DB Manufacturing ISM'!$A:$S,MATCH($B13,'DB Manufacturing ISM'!$A$1:$S$1,0),0)</f>
        <v>-7</v>
      </c>
      <c r="N13" s="20">
        <f>VLOOKUP(N$4,'DB Manufacturing ISM'!$A:$S,MATCH($B13,'DB Manufacturing ISM'!$A$1:$S$1,0),0)</f>
        <v>-5</v>
      </c>
      <c r="O13" s="20">
        <f>VLOOKUP(O$4,'DB Manufacturing ISM'!$A:$S,MATCH($B13,'DB Manufacturing ISM'!$A$1:$S$1,0),0)</f>
        <v>-3</v>
      </c>
      <c r="P13" s="20">
        <f>VLOOKUP(P$4,'DB Manufacturing ISM'!$A:$S,MATCH($B13,'DB Manufacturing ISM'!$A$1:$S$1,0),0)</f>
        <v>-6</v>
      </c>
      <c r="Q13" s="20">
        <f>VLOOKUP(Q$4,'DB Manufacturing ISM'!$A:$S,MATCH($B13,'DB Manufacturing ISM'!$A$1:$S$1,0),0)</f>
        <v>-6</v>
      </c>
      <c r="R13" s="20">
        <f>VLOOKUP(R$4,'DB Manufacturing ISM'!$A:$S,MATCH($B13,'DB Manufacturing ISM'!$A$1:$S$1,0),0)</f>
        <v>-8</v>
      </c>
      <c r="S13" s="20">
        <f>VLOOKUP(S$4,'DB Manufacturing ISM'!$A:$S,MATCH($B13,'DB Manufacturing ISM'!$A$1:$S$1,0),0)</f>
        <v>0</v>
      </c>
      <c r="T13" s="20">
        <f>VLOOKUP(T$4,'DB Manufacturing ISM'!$A:$S,MATCH($B13,'DB Manufacturing ISM'!$A$1:$S$1,0),0)</f>
        <v>3</v>
      </c>
      <c r="U13" s="20">
        <f>VLOOKUP(U$4,'DB Manufacturing ISM'!$A:$S,MATCH($B13,'DB Manufacturing ISM'!$A$1:$S$1,0),0)</f>
        <v>-2</v>
      </c>
      <c r="V13" s="20">
        <f>VLOOKUP(V$4,'DB Manufacturing ISM'!$A:$S,MATCH($B13,'DB Manufacturing ISM'!$A$1:$S$1,0),0)</f>
        <v>-2</v>
      </c>
      <c r="W13" s="20">
        <f>VLOOKUP(W$4,'DB Manufacturing ISM'!$A:$S,MATCH($B13,'DB Manufacturing ISM'!$A$1:$S$1,0),0)</f>
        <v>0</v>
      </c>
      <c r="X13" s="20">
        <f>VLOOKUP(X$4,'DB Manufacturing ISM'!$A:$S,MATCH($B13,'DB Manufacturing ISM'!$A$1:$S$1,0),0)</f>
        <v>-1</v>
      </c>
      <c r="Y13" s="20">
        <f>VLOOKUP(Y$4,'DB Manufacturing ISM'!$A:$S,MATCH($B13,'DB Manufacturing ISM'!$A$1:$S$1,0),0)</f>
        <v>6</v>
      </c>
      <c r="Z13" s="20">
        <f>VLOOKUP(Z$4,'DB Manufacturing ISM'!$A:$S,MATCH($B13,'DB Manufacturing ISM'!$A$1:$S$1,0),0)</f>
        <v>-1</v>
      </c>
      <c r="AA13" s="20">
        <f>VLOOKUP(AA$4,'DB Manufacturing ISM'!$A:$S,MATCH($B13,'DB Manufacturing ISM'!$A$1:$S$1,0),0)</f>
        <v>-1</v>
      </c>
      <c r="AB13" s="20">
        <f>VLOOKUP(AB$4,'DB Manufacturing ISM'!$A:$S,MATCH($B13,'DB Manufacturing ISM'!$A$1:$S$1,0),0)</f>
        <v>1</v>
      </c>
      <c r="AC13" s="20">
        <f>VLOOKUP(AC$4,'DB Manufacturing ISM'!$A:$S,MATCH($B13,'DB Manufacturing ISM'!$A$1:$S$1,0),0)</f>
        <v>3</v>
      </c>
      <c r="AD13" s="20">
        <f>VLOOKUP(AD$4,'DB Manufacturing ISM'!$A:$S,MATCH($B13,'DB Manufacturing ISM'!$A$1:$S$1,0),0)</f>
        <v>1</v>
      </c>
      <c r="AE13" s="20">
        <f>VLOOKUP(AE$4,'DB Manufacturing ISM'!$A:$S,MATCH($B13,'DB Manufacturing ISM'!$A$1:$S$1,0),0)</f>
        <v>1</v>
      </c>
      <c r="AF13" s="20">
        <f>VLOOKUP(AF$4,'DB Manufacturing ISM'!$A:$S,MATCH($B13,'DB Manufacturing ISM'!$A$1:$S$1,0),0)</f>
        <v>1</v>
      </c>
      <c r="AG13" s="20">
        <f>VLOOKUP(AG$4,'DB Manufacturing ISM'!$A:$S,MATCH($B13,'DB Manufacturing ISM'!$A$1:$S$1,0),0)</f>
        <v>1</v>
      </c>
      <c r="AH13" s="20">
        <f>VLOOKUP(AH$4,'DB Manufacturing ISM'!$A:$S,MATCH($B13,'DB Manufacturing ISM'!$A$1:$S$1,0),0)</f>
        <v>16</v>
      </c>
      <c r="AI13" s="20">
        <f>VLOOKUP(AI$4,'DB Manufacturing ISM'!$A:$S,MATCH($B13,'DB Manufacturing ISM'!$A$1:$S$1,0),0)</f>
        <v>5</v>
      </c>
      <c r="AJ13" s="20">
        <f>VLOOKUP(AJ$4,'DB Manufacturing ISM'!$A:$S,MATCH($B13,'DB Manufacturing ISM'!$A$1:$S$1,0),0)</f>
        <v>3</v>
      </c>
      <c r="AK13" s="20">
        <f>VLOOKUP(AK$4,'DB Manufacturing ISM'!$A:$S,MATCH($B13,'DB Manufacturing ISM'!$A$1:$S$1,0),0)</f>
        <v>1</v>
      </c>
      <c r="AL13" s="20">
        <f>VLOOKUP(AL$4,'DB Manufacturing ISM'!$A:$S,MATCH($B13,'DB Manufacturing ISM'!$A$1:$S$1,0),0)</f>
        <v>2</v>
      </c>
      <c r="AM13" s="20">
        <f>VLOOKUP(AM$4,'DB Manufacturing ISM'!$A:$S,MATCH($B13,'DB Manufacturing ISM'!$A$1:$S$1,0),0)</f>
        <v>1</v>
      </c>
      <c r="AN13" s="20">
        <f>VLOOKUP(AN$4,'DB Manufacturing ISM'!$A:$S,MATCH($B13,'DB Manufacturing ISM'!$A$1:$S$1,0),0)</f>
        <v>-1</v>
      </c>
      <c r="AO13" s="20">
        <f>VLOOKUP(AO$4,'DB Manufacturing ISM'!$A:$S,MATCH($B13,'DB Manufacturing ISM'!$A$1:$S$1,0),0)</f>
        <v>-1</v>
      </c>
      <c r="AP13" s="20">
        <f>VLOOKUP(AP$4,'DB Manufacturing ISM'!$A:$S,MATCH($B13,'DB Manufacturing ISM'!$A$1:$S$1,0),0)</f>
        <v>7</v>
      </c>
      <c r="AQ13" s="20">
        <f>VLOOKUP(AQ$4,'DB Manufacturing ISM'!$A:$S,MATCH($B13,'DB Manufacturing ISM'!$A$1:$S$1,0),0)</f>
        <v>3</v>
      </c>
      <c r="AR13" s="20">
        <f>VLOOKUP(AR$4,'DB Manufacturing ISM'!$A:$S,MATCH($B13,'DB Manufacturing ISM'!$A$1:$S$1,0),0)</f>
        <v>9</v>
      </c>
      <c r="AS13" s="20">
        <f>VLOOKUP(AS$4,'DB Manufacturing ISM'!$A:$S,MATCH($B13,'DB Manufacturing ISM'!$A$1:$S$1,0),0)</f>
        <v>9</v>
      </c>
      <c r="AT13" s="20">
        <f>VLOOKUP(AT$4,'DB Manufacturing ISM'!$A:$S,MATCH($B13,'DB Manufacturing ISM'!$A$1:$S$1,0),0)</f>
        <v>0</v>
      </c>
      <c r="AU13" s="20">
        <f>VLOOKUP(AU$4,'DB Manufacturing ISM'!$A:$S,MATCH($B13,'DB Manufacturing ISM'!$A$1:$S$1,0),0)</f>
        <v>5</v>
      </c>
      <c r="AV13" s="13"/>
      <c r="AW13" s="20">
        <f t="shared" si="0"/>
        <v>5</v>
      </c>
      <c r="AX13" s="23">
        <f t="shared" si="1"/>
        <v>4.666666666666667</v>
      </c>
      <c r="AY13" s="23">
        <f t="shared" si="2"/>
        <v>5.5</v>
      </c>
    </row>
    <row r="14" spans="2:51" x14ac:dyDescent="0.2">
      <c r="B14" s="14" t="s">
        <v>8</v>
      </c>
      <c r="C14" s="20">
        <f>VLOOKUP(C$4,'DB Manufacturing ISM'!$A:$S,MATCH($B14,'DB Manufacturing ISM'!$A$1:$S$1,0),0)</f>
        <v>1</v>
      </c>
      <c r="D14" s="20">
        <f>VLOOKUP(D$4,'DB Manufacturing ISM'!$A:$S,MATCH($B14,'DB Manufacturing ISM'!$A$1:$S$1,0),0)</f>
        <v>8</v>
      </c>
      <c r="E14" s="20">
        <f>VLOOKUP(E$4,'DB Manufacturing ISM'!$A:$S,MATCH($B14,'DB Manufacturing ISM'!$A$1:$S$1,0),0)</f>
        <v>7</v>
      </c>
      <c r="F14" s="20">
        <f>VLOOKUP(F$4,'DB Manufacturing ISM'!$A:$S,MATCH($B14,'DB Manufacturing ISM'!$A$1:$S$1,0),0)</f>
        <v>9</v>
      </c>
      <c r="G14" s="20">
        <f>VLOOKUP(G$4,'DB Manufacturing ISM'!$A:$S,MATCH($B14,'DB Manufacturing ISM'!$A$1:$S$1,0),0)</f>
        <v>0</v>
      </c>
      <c r="H14" s="20">
        <f>VLOOKUP(H$4,'DB Manufacturing ISM'!$A:$S,MATCH($B14,'DB Manufacturing ISM'!$A$1:$S$1,0),0)</f>
        <v>5</v>
      </c>
      <c r="I14" s="20">
        <f>VLOOKUP(I$4,'DB Manufacturing ISM'!$A:$S,MATCH($B14,'DB Manufacturing ISM'!$A$1:$S$1,0),0)</f>
        <v>-3</v>
      </c>
      <c r="J14" s="20">
        <f>VLOOKUP(J$4,'DB Manufacturing ISM'!$A:$S,MATCH($B14,'DB Manufacturing ISM'!$A$1:$S$1,0),0)</f>
        <v>-8</v>
      </c>
      <c r="K14" s="20">
        <f>VLOOKUP(K$4,'DB Manufacturing ISM'!$A:$S,MATCH($B14,'DB Manufacturing ISM'!$A$1:$S$1,0),0)</f>
        <v>-8</v>
      </c>
      <c r="L14" s="20">
        <f>VLOOKUP(L$4,'DB Manufacturing ISM'!$A:$S,MATCH($B14,'DB Manufacturing ISM'!$A$1:$S$1,0),0)</f>
        <v>-6</v>
      </c>
      <c r="M14" s="20">
        <f>VLOOKUP(M$4,'DB Manufacturing ISM'!$A:$S,MATCH($B14,'DB Manufacturing ISM'!$A$1:$S$1,0),0)</f>
        <v>-2</v>
      </c>
      <c r="N14" s="20">
        <f>VLOOKUP(N$4,'DB Manufacturing ISM'!$A:$S,MATCH($B14,'DB Manufacturing ISM'!$A$1:$S$1,0),0)</f>
        <v>0</v>
      </c>
      <c r="O14" s="20">
        <f>VLOOKUP(O$4,'DB Manufacturing ISM'!$A:$S,MATCH($B14,'DB Manufacturing ISM'!$A$1:$S$1,0),0)</f>
        <v>12</v>
      </c>
      <c r="P14" s="20">
        <f>VLOOKUP(P$4,'DB Manufacturing ISM'!$A:$S,MATCH($B14,'DB Manufacturing ISM'!$A$1:$S$1,0),0)</f>
        <v>1</v>
      </c>
      <c r="Q14" s="20">
        <f>VLOOKUP(Q$4,'DB Manufacturing ISM'!$A:$S,MATCH($B14,'DB Manufacturing ISM'!$A$1:$S$1,0),0)</f>
        <v>-8</v>
      </c>
      <c r="R14" s="20">
        <f>VLOOKUP(R$4,'DB Manufacturing ISM'!$A:$S,MATCH($B14,'DB Manufacturing ISM'!$A$1:$S$1,0),0)</f>
        <v>0</v>
      </c>
      <c r="S14" s="20">
        <f>VLOOKUP(S$4,'DB Manufacturing ISM'!$A:$S,MATCH($B14,'DB Manufacturing ISM'!$A$1:$S$1,0),0)</f>
        <v>6</v>
      </c>
      <c r="T14" s="20">
        <f>VLOOKUP(T$4,'DB Manufacturing ISM'!$A:$S,MATCH($B14,'DB Manufacturing ISM'!$A$1:$S$1,0),0)</f>
        <v>8</v>
      </c>
      <c r="U14" s="20">
        <f>VLOOKUP(U$4,'DB Manufacturing ISM'!$A:$S,MATCH($B14,'DB Manufacturing ISM'!$A$1:$S$1,0),0)</f>
        <v>14</v>
      </c>
      <c r="V14" s="20">
        <f>VLOOKUP(V$4,'DB Manufacturing ISM'!$A:$S,MATCH($B14,'DB Manufacturing ISM'!$A$1:$S$1,0),0)</f>
        <v>5</v>
      </c>
      <c r="W14" s="20">
        <f>VLOOKUP(W$4,'DB Manufacturing ISM'!$A:$S,MATCH($B14,'DB Manufacturing ISM'!$A$1:$S$1,0),0)</f>
        <v>11</v>
      </c>
      <c r="X14" s="20">
        <f>VLOOKUP(X$4,'DB Manufacturing ISM'!$A:$S,MATCH($B14,'DB Manufacturing ISM'!$A$1:$S$1,0),0)</f>
        <v>10</v>
      </c>
      <c r="Y14" s="20">
        <f>VLOOKUP(Y$4,'DB Manufacturing ISM'!$A:$S,MATCH($B14,'DB Manufacturing ISM'!$A$1:$S$1,0),0)</f>
        <v>9</v>
      </c>
      <c r="Z14" s="20">
        <f>VLOOKUP(Z$4,'DB Manufacturing ISM'!$A:$S,MATCH($B14,'DB Manufacturing ISM'!$A$1:$S$1,0),0)</f>
        <v>11</v>
      </c>
      <c r="AA14" s="20">
        <f>VLOOKUP(AA$4,'DB Manufacturing ISM'!$A:$S,MATCH($B14,'DB Manufacturing ISM'!$A$1:$S$1,0),0)</f>
        <v>7</v>
      </c>
      <c r="AB14" s="20">
        <f>VLOOKUP(AB$4,'DB Manufacturing ISM'!$A:$S,MATCH($B14,'DB Manufacturing ISM'!$A$1:$S$1,0),0)</f>
        <v>8</v>
      </c>
      <c r="AC14" s="20">
        <f>VLOOKUP(AC$4,'DB Manufacturing ISM'!$A:$S,MATCH($B14,'DB Manufacturing ISM'!$A$1:$S$1,0),0)</f>
        <v>10</v>
      </c>
      <c r="AD14" s="20">
        <f>VLOOKUP(AD$4,'DB Manufacturing ISM'!$A:$S,MATCH($B14,'DB Manufacturing ISM'!$A$1:$S$1,0),0)</f>
        <v>14</v>
      </c>
      <c r="AE14" s="20">
        <f>VLOOKUP(AE$4,'DB Manufacturing ISM'!$A:$S,MATCH($B14,'DB Manufacturing ISM'!$A$1:$S$1,0),0)</f>
        <v>13</v>
      </c>
      <c r="AF14" s="20">
        <f>VLOOKUP(AF$4,'DB Manufacturing ISM'!$A:$S,MATCH($B14,'DB Manufacturing ISM'!$A$1:$S$1,0),0)</f>
        <v>5</v>
      </c>
      <c r="AG14" s="20">
        <f>VLOOKUP(AG$4,'DB Manufacturing ISM'!$A:$S,MATCH($B14,'DB Manufacturing ISM'!$A$1:$S$1,0),0)</f>
        <v>9</v>
      </c>
      <c r="AH14" s="20">
        <f>VLOOKUP(AH$4,'DB Manufacturing ISM'!$A:$S,MATCH($B14,'DB Manufacturing ISM'!$A$1:$S$1,0),0)</f>
        <v>1</v>
      </c>
      <c r="AI14" s="20">
        <f>VLOOKUP(AI$4,'DB Manufacturing ISM'!$A:$S,MATCH($B14,'DB Manufacturing ISM'!$A$1:$S$1,0),0)</f>
        <v>4</v>
      </c>
      <c r="AJ14" s="20">
        <f>VLOOKUP(AJ$4,'DB Manufacturing ISM'!$A:$S,MATCH($B14,'DB Manufacturing ISM'!$A$1:$S$1,0),0)</f>
        <v>8</v>
      </c>
      <c r="AK14" s="20">
        <f>VLOOKUP(AK$4,'DB Manufacturing ISM'!$A:$S,MATCH($B14,'DB Manufacturing ISM'!$A$1:$S$1,0),0)</f>
        <v>12</v>
      </c>
      <c r="AL14" s="20">
        <f>VLOOKUP(AL$4,'DB Manufacturing ISM'!$A:$S,MATCH($B14,'DB Manufacturing ISM'!$A$1:$S$1,0),0)</f>
        <v>1</v>
      </c>
      <c r="AM14" s="20">
        <f>VLOOKUP(AM$4,'DB Manufacturing ISM'!$A:$S,MATCH($B14,'DB Manufacturing ISM'!$A$1:$S$1,0),0)</f>
        <v>6</v>
      </c>
      <c r="AN14" s="20">
        <f>VLOOKUP(AN$4,'DB Manufacturing ISM'!$A:$S,MATCH($B14,'DB Manufacturing ISM'!$A$1:$S$1,0),0)</f>
        <v>1</v>
      </c>
      <c r="AO14" s="20">
        <f>VLOOKUP(AO$4,'DB Manufacturing ISM'!$A:$S,MATCH($B14,'DB Manufacturing ISM'!$A$1:$S$1,0),0)</f>
        <v>15</v>
      </c>
      <c r="AP14" s="20">
        <f>VLOOKUP(AP$4,'DB Manufacturing ISM'!$A:$S,MATCH($B14,'DB Manufacturing ISM'!$A$1:$S$1,0),0)</f>
        <v>6</v>
      </c>
      <c r="AQ14" s="20">
        <f>VLOOKUP(AQ$4,'DB Manufacturing ISM'!$A:$S,MATCH($B14,'DB Manufacturing ISM'!$A$1:$S$1,0),0)</f>
        <v>7</v>
      </c>
      <c r="AR14" s="20">
        <f>VLOOKUP(AR$4,'DB Manufacturing ISM'!$A:$S,MATCH($B14,'DB Manufacturing ISM'!$A$1:$S$1,0),0)</f>
        <v>2</v>
      </c>
      <c r="AS14" s="20">
        <f>VLOOKUP(AS$4,'DB Manufacturing ISM'!$A:$S,MATCH($B14,'DB Manufacturing ISM'!$A$1:$S$1,0),0)</f>
        <v>5</v>
      </c>
      <c r="AT14" s="20">
        <f>VLOOKUP(AT$4,'DB Manufacturing ISM'!$A:$S,MATCH($B14,'DB Manufacturing ISM'!$A$1:$S$1,0),0)</f>
        <v>7</v>
      </c>
      <c r="AU14" s="20">
        <f>VLOOKUP(AU$4,'DB Manufacturing ISM'!$A:$S,MATCH($B14,'DB Manufacturing ISM'!$A$1:$S$1,0),0)</f>
        <v>2</v>
      </c>
      <c r="AV14" s="13"/>
      <c r="AW14" s="20">
        <f t="shared" si="0"/>
        <v>-5</v>
      </c>
      <c r="AX14" s="23">
        <f t="shared" si="1"/>
        <v>4.666666666666667</v>
      </c>
      <c r="AY14" s="23">
        <f t="shared" si="2"/>
        <v>4.833333333333333</v>
      </c>
    </row>
    <row r="15" spans="2:51" x14ac:dyDescent="0.2">
      <c r="B15" s="14" t="s">
        <v>7</v>
      </c>
      <c r="C15" s="20">
        <f>VLOOKUP(C$4,'DB Manufacturing ISM'!$A:$S,MATCH($B15,'DB Manufacturing ISM'!$A$1:$S$1,0),0)</f>
        <v>6</v>
      </c>
      <c r="D15" s="20">
        <f>VLOOKUP(D$4,'DB Manufacturing ISM'!$A:$S,MATCH($B15,'DB Manufacturing ISM'!$A$1:$S$1,0),0)</f>
        <v>4</v>
      </c>
      <c r="E15" s="20">
        <f>VLOOKUP(E$4,'DB Manufacturing ISM'!$A:$S,MATCH($B15,'DB Manufacturing ISM'!$A$1:$S$1,0),0)</f>
        <v>11</v>
      </c>
      <c r="F15" s="20">
        <f>VLOOKUP(F$4,'DB Manufacturing ISM'!$A:$S,MATCH($B15,'DB Manufacturing ISM'!$A$1:$S$1,0),0)</f>
        <v>7</v>
      </c>
      <c r="G15" s="20">
        <f>VLOOKUP(G$4,'DB Manufacturing ISM'!$A:$S,MATCH($B15,'DB Manufacturing ISM'!$A$1:$S$1,0),0)</f>
        <v>3</v>
      </c>
      <c r="H15" s="20">
        <f>VLOOKUP(H$4,'DB Manufacturing ISM'!$A:$S,MATCH($B15,'DB Manufacturing ISM'!$A$1:$S$1,0),0)</f>
        <v>-3</v>
      </c>
      <c r="I15" s="20">
        <f>VLOOKUP(I$4,'DB Manufacturing ISM'!$A:$S,MATCH($B15,'DB Manufacturing ISM'!$A$1:$S$1,0),0)</f>
        <v>2</v>
      </c>
      <c r="J15" s="20">
        <f>VLOOKUP(J$4,'DB Manufacturing ISM'!$A:$S,MATCH($B15,'DB Manufacturing ISM'!$A$1:$S$1,0),0)</f>
        <v>3</v>
      </c>
      <c r="K15" s="20">
        <f>VLOOKUP(K$4,'DB Manufacturing ISM'!$A:$S,MATCH($B15,'DB Manufacturing ISM'!$A$1:$S$1,0),0)</f>
        <v>-2</v>
      </c>
      <c r="L15" s="20">
        <f>VLOOKUP(L$4,'DB Manufacturing ISM'!$A:$S,MATCH($B15,'DB Manufacturing ISM'!$A$1:$S$1,0),0)</f>
        <v>2</v>
      </c>
      <c r="M15" s="20">
        <f>VLOOKUP(M$4,'DB Manufacturing ISM'!$A:$S,MATCH($B15,'DB Manufacturing ISM'!$A$1:$S$1,0),0)</f>
        <v>2</v>
      </c>
      <c r="N15" s="20">
        <f>VLOOKUP(N$4,'DB Manufacturing ISM'!$A:$S,MATCH($B15,'DB Manufacturing ISM'!$A$1:$S$1,0),0)</f>
        <v>4</v>
      </c>
      <c r="O15" s="20">
        <f>VLOOKUP(O$4,'DB Manufacturing ISM'!$A:$S,MATCH($B15,'DB Manufacturing ISM'!$A$1:$S$1,0),0)</f>
        <v>5</v>
      </c>
      <c r="P15" s="20">
        <f>VLOOKUP(P$4,'DB Manufacturing ISM'!$A:$S,MATCH($B15,'DB Manufacturing ISM'!$A$1:$S$1,0),0)</f>
        <v>2</v>
      </c>
      <c r="Q15" s="20">
        <f>VLOOKUP(Q$4,'DB Manufacturing ISM'!$A:$S,MATCH($B15,'DB Manufacturing ISM'!$A$1:$S$1,0),0)</f>
        <v>-4</v>
      </c>
      <c r="R15" s="20">
        <f>VLOOKUP(R$4,'DB Manufacturing ISM'!$A:$S,MATCH($B15,'DB Manufacturing ISM'!$A$1:$S$1,0),0)</f>
        <v>-5</v>
      </c>
      <c r="S15" s="20">
        <f>VLOOKUP(S$4,'DB Manufacturing ISM'!$A:$S,MATCH($B15,'DB Manufacturing ISM'!$A$1:$S$1,0),0)</f>
        <v>4</v>
      </c>
      <c r="T15" s="20">
        <f>VLOOKUP(T$4,'DB Manufacturing ISM'!$A:$S,MATCH($B15,'DB Manufacturing ISM'!$A$1:$S$1,0),0)</f>
        <v>2</v>
      </c>
      <c r="U15" s="20">
        <f>VLOOKUP(U$4,'DB Manufacturing ISM'!$A:$S,MATCH($B15,'DB Manufacturing ISM'!$A$1:$S$1,0),0)</f>
        <v>4</v>
      </c>
      <c r="V15" s="20">
        <f>VLOOKUP(V$4,'DB Manufacturing ISM'!$A:$S,MATCH($B15,'DB Manufacturing ISM'!$A$1:$S$1,0),0)</f>
        <v>6</v>
      </c>
      <c r="W15" s="20">
        <f>VLOOKUP(W$4,'DB Manufacturing ISM'!$A:$S,MATCH($B15,'DB Manufacturing ISM'!$A$1:$S$1,0),0)</f>
        <v>1</v>
      </c>
      <c r="X15" s="20">
        <f>VLOOKUP(X$4,'DB Manufacturing ISM'!$A:$S,MATCH($B15,'DB Manufacturing ISM'!$A$1:$S$1,0),0)</f>
        <v>4</v>
      </c>
      <c r="Y15" s="20">
        <f>VLOOKUP(Y$4,'DB Manufacturing ISM'!$A:$S,MATCH($B15,'DB Manufacturing ISM'!$A$1:$S$1,0),0)</f>
        <v>1</v>
      </c>
      <c r="Z15" s="20">
        <f>VLOOKUP(Z$4,'DB Manufacturing ISM'!$A:$S,MATCH($B15,'DB Manufacturing ISM'!$A$1:$S$1,0),0)</f>
        <v>3</v>
      </c>
      <c r="AA15" s="20">
        <f>VLOOKUP(AA$4,'DB Manufacturing ISM'!$A:$S,MATCH($B15,'DB Manufacturing ISM'!$A$1:$S$1,0),0)</f>
        <v>3</v>
      </c>
      <c r="AB15" s="20">
        <f>VLOOKUP(AB$4,'DB Manufacturing ISM'!$A:$S,MATCH($B15,'DB Manufacturing ISM'!$A$1:$S$1,0),0)</f>
        <v>3</v>
      </c>
      <c r="AC15" s="20">
        <f>VLOOKUP(AC$4,'DB Manufacturing ISM'!$A:$S,MATCH($B15,'DB Manufacturing ISM'!$A$1:$S$1,0),0)</f>
        <v>12</v>
      </c>
      <c r="AD15" s="20">
        <f>VLOOKUP(AD$4,'DB Manufacturing ISM'!$A:$S,MATCH($B15,'DB Manufacturing ISM'!$A$1:$S$1,0),0)</f>
        <v>5</v>
      </c>
      <c r="AE15" s="20">
        <f>VLOOKUP(AE$4,'DB Manufacturing ISM'!$A:$S,MATCH($B15,'DB Manufacturing ISM'!$A$1:$S$1,0),0)</f>
        <v>9</v>
      </c>
      <c r="AF15" s="20">
        <f>VLOOKUP(AF$4,'DB Manufacturing ISM'!$A:$S,MATCH($B15,'DB Manufacturing ISM'!$A$1:$S$1,0),0)</f>
        <v>14</v>
      </c>
      <c r="AG15" s="20">
        <f>VLOOKUP(AG$4,'DB Manufacturing ISM'!$A:$S,MATCH($B15,'DB Manufacturing ISM'!$A$1:$S$1,0),0)</f>
        <v>7</v>
      </c>
      <c r="AH15" s="20">
        <f>VLOOKUP(AH$4,'DB Manufacturing ISM'!$A:$S,MATCH($B15,'DB Manufacturing ISM'!$A$1:$S$1,0),0)</f>
        <v>7</v>
      </c>
      <c r="AI15" s="20">
        <f>VLOOKUP(AI$4,'DB Manufacturing ISM'!$A:$S,MATCH($B15,'DB Manufacturing ISM'!$A$1:$S$1,0),0)</f>
        <v>6</v>
      </c>
      <c r="AJ15" s="20">
        <f>VLOOKUP(AJ$4,'DB Manufacturing ISM'!$A:$S,MATCH($B15,'DB Manufacturing ISM'!$A$1:$S$1,0),0)</f>
        <v>5</v>
      </c>
      <c r="AK15" s="20">
        <f>VLOOKUP(AK$4,'DB Manufacturing ISM'!$A:$S,MATCH($B15,'DB Manufacturing ISM'!$A$1:$S$1,0),0)</f>
        <v>9</v>
      </c>
      <c r="AL15" s="20">
        <f>VLOOKUP(AL$4,'DB Manufacturing ISM'!$A:$S,MATCH($B15,'DB Manufacturing ISM'!$A$1:$S$1,0),0)</f>
        <v>12</v>
      </c>
      <c r="AM15" s="20">
        <f>VLOOKUP(AM$4,'DB Manufacturing ISM'!$A:$S,MATCH($B15,'DB Manufacturing ISM'!$A$1:$S$1,0),0)</f>
        <v>11</v>
      </c>
      <c r="AN15" s="20">
        <f>VLOOKUP(AN$4,'DB Manufacturing ISM'!$A:$S,MATCH($B15,'DB Manufacturing ISM'!$A$1:$S$1,0),0)</f>
        <v>11</v>
      </c>
      <c r="AO15" s="20">
        <f>VLOOKUP(AO$4,'DB Manufacturing ISM'!$A:$S,MATCH($B15,'DB Manufacturing ISM'!$A$1:$S$1,0),0)</f>
        <v>2</v>
      </c>
      <c r="AP15" s="20">
        <f>VLOOKUP(AP$4,'DB Manufacturing ISM'!$A:$S,MATCH($B15,'DB Manufacturing ISM'!$A$1:$S$1,0),0)</f>
        <v>3</v>
      </c>
      <c r="AQ15" s="20">
        <f>VLOOKUP(AQ$4,'DB Manufacturing ISM'!$A:$S,MATCH($B15,'DB Manufacturing ISM'!$A$1:$S$1,0),0)</f>
        <v>4</v>
      </c>
      <c r="AR15" s="20">
        <f>VLOOKUP(AR$4,'DB Manufacturing ISM'!$A:$S,MATCH($B15,'DB Manufacturing ISM'!$A$1:$S$1,0),0)</f>
        <v>-4</v>
      </c>
      <c r="AS15" s="20">
        <f>VLOOKUP(AS$4,'DB Manufacturing ISM'!$A:$S,MATCH($B15,'DB Manufacturing ISM'!$A$1:$S$1,0),0)</f>
        <v>2</v>
      </c>
      <c r="AT15" s="20">
        <f>VLOOKUP(AT$4,'DB Manufacturing ISM'!$A:$S,MATCH($B15,'DB Manufacturing ISM'!$A$1:$S$1,0),0)</f>
        <v>6</v>
      </c>
      <c r="AU15" s="20">
        <f>VLOOKUP(AU$4,'DB Manufacturing ISM'!$A:$S,MATCH($B15,'DB Manufacturing ISM'!$A$1:$S$1,0),0)</f>
        <v>3</v>
      </c>
      <c r="AV15" s="13"/>
      <c r="AW15" s="20">
        <f t="shared" si="0"/>
        <v>-3</v>
      </c>
      <c r="AX15" s="23">
        <f t="shared" si="1"/>
        <v>3.6666666666666665</v>
      </c>
      <c r="AY15" s="23">
        <f t="shared" si="2"/>
        <v>2.3333333333333335</v>
      </c>
    </row>
    <row r="16" spans="2:51" x14ac:dyDescent="0.2">
      <c r="B16" s="14" t="s">
        <v>10</v>
      </c>
      <c r="C16" s="20">
        <f>VLOOKUP(C$4,'DB Manufacturing ISM'!$A:$S,MATCH($B16,'DB Manufacturing ISM'!$A$1:$S$1,0),0)</f>
        <v>7</v>
      </c>
      <c r="D16" s="20">
        <f>VLOOKUP(D$4,'DB Manufacturing ISM'!$A:$S,MATCH($B16,'DB Manufacturing ISM'!$A$1:$S$1,0),0)</f>
        <v>14</v>
      </c>
      <c r="E16" s="20">
        <f>VLOOKUP(E$4,'DB Manufacturing ISM'!$A:$S,MATCH($B16,'DB Manufacturing ISM'!$A$1:$S$1,0),0)</f>
        <v>4</v>
      </c>
      <c r="F16" s="20">
        <f>VLOOKUP(F$4,'DB Manufacturing ISM'!$A:$S,MATCH($B16,'DB Manufacturing ISM'!$A$1:$S$1,0),0)</f>
        <v>3</v>
      </c>
      <c r="G16" s="20">
        <f>VLOOKUP(G$4,'DB Manufacturing ISM'!$A:$S,MATCH($B16,'DB Manufacturing ISM'!$A$1:$S$1,0),0)</f>
        <v>8</v>
      </c>
      <c r="H16" s="20">
        <f>VLOOKUP(H$4,'DB Manufacturing ISM'!$A:$S,MATCH($B16,'DB Manufacturing ISM'!$A$1:$S$1,0),0)</f>
        <v>6</v>
      </c>
      <c r="I16" s="20">
        <f>VLOOKUP(I$4,'DB Manufacturing ISM'!$A:$S,MATCH($B16,'DB Manufacturing ISM'!$A$1:$S$1,0),0)</f>
        <v>7</v>
      </c>
      <c r="J16" s="20">
        <f>VLOOKUP(J$4,'DB Manufacturing ISM'!$A:$S,MATCH($B16,'DB Manufacturing ISM'!$A$1:$S$1,0),0)</f>
        <v>2</v>
      </c>
      <c r="K16" s="20">
        <f>VLOOKUP(K$4,'DB Manufacturing ISM'!$A:$S,MATCH($B16,'DB Manufacturing ISM'!$A$1:$S$1,0),0)</f>
        <v>3</v>
      </c>
      <c r="L16" s="20">
        <f>VLOOKUP(L$4,'DB Manufacturing ISM'!$A:$S,MATCH($B16,'DB Manufacturing ISM'!$A$1:$S$1,0),0)</f>
        <v>4</v>
      </c>
      <c r="M16" s="20">
        <f>VLOOKUP(M$4,'DB Manufacturing ISM'!$A:$S,MATCH($B16,'DB Manufacturing ISM'!$A$1:$S$1,0),0)</f>
        <v>3</v>
      </c>
      <c r="N16" s="20">
        <f>VLOOKUP(N$4,'DB Manufacturing ISM'!$A:$S,MATCH($B16,'DB Manufacturing ISM'!$A$1:$S$1,0),0)</f>
        <v>6</v>
      </c>
      <c r="O16" s="20">
        <f>VLOOKUP(O$4,'DB Manufacturing ISM'!$A:$S,MATCH($B16,'DB Manufacturing ISM'!$A$1:$S$1,0),0)</f>
        <v>7</v>
      </c>
      <c r="P16" s="20">
        <f>VLOOKUP(P$4,'DB Manufacturing ISM'!$A:$S,MATCH($B16,'DB Manufacturing ISM'!$A$1:$S$1,0),0)</f>
        <v>9</v>
      </c>
      <c r="Q16" s="20">
        <f>VLOOKUP(Q$4,'DB Manufacturing ISM'!$A:$S,MATCH($B16,'DB Manufacturing ISM'!$A$1:$S$1,0),0)</f>
        <v>1</v>
      </c>
      <c r="R16" s="20">
        <f>VLOOKUP(R$4,'DB Manufacturing ISM'!$A:$S,MATCH($B16,'DB Manufacturing ISM'!$A$1:$S$1,0),0)</f>
        <v>3</v>
      </c>
      <c r="S16" s="20">
        <f>VLOOKUP(S$4,'DB Manufacturing ISM'!$A:$S,MATCH($B16,'DB Manufacturing ISM'!$A$1:$S$1,0),0)</f>
        <v>8</v>
      </c>
      <c r="T16" s="20">
        <f>VLOOKUP(T$4,'DB Manufacturing ISM'!$A:$S,MATCH($B16,'DB Manufacturing ISM'!$A$1:$S$1,0),0)</f>
        <v>9</v>
      </c>
      <c r="U16" s="20">
        <f>VLOOKUP(U$4,'DB Manufacturing ISM'!$A:$S,MATCH($B16,'DB Manufacturing ISM'!$A$1:$S$1,0),0)</f>
        <v>13</v>
      </c>
      <c r="V16" s="20">
        <f>VLOOKUP(V$4,'DB Manufacturing ISM'!$A:$S,MATCH($B16,'DB Manufacturing ISM'!$A$1:$S$1,0),0)</f>
        <v>12</v>
      </c>
      <c r="W16" s="20">
        <f>VLOOKUP(W$4,'DB Manufacturing ISM'!$A:$S,MATCH($B16,'DB Manufacturing ISM'!$A$1:$S$1,0),0)</f>
        <v>12</v>
      </c>
      <c r="X16" s="20">
        <f>VLOOKUP(X$4,'DB Manufacturing ISM'!$A:$S,MATCH($B16,'DB Manufacturing ISM'!$A$1:$S$1,0),0)</f>
        <v>1</v>
      </c>
      <c r="Y16" s="20">
        <f>VLOOKUP(Y$4,'DB Manufacturing ISM'!$A:$S,MATCH($B16,'DB Manufacturing ISM'!$A$1:$S$1,0),0)</f>
        <v>2</v>
      </c>
      <c r="Z16" s="20">
        <f>VLOOKUP(Z$4,'DB Manufacturing ISM'!$A:$S,MATCH($B16,'DB Manufacturing ISM'!$A$1:$S$1,0),0)</f>
        <v>6</v>
      </c>
      <c r="AA16" s="20">
        <f>VLOOKUP(AA$4,'DB Manufacturing ISM'!$A:$S,MATCH($B16,'DB Manufacturing ISM'!$A$1:$S$1,0),0)</f>
        <v>4</v>
      </c>
      <c r="AB16" s="20">
        <f>VLOOKUP(AB$4,'DB Manufacturing ISM'!$A:$S,MATCH($B16,'DB Manufacturing ISM'!$A$1:$S$1,0),0)</f>
        <v>10</v>
      </c>
      <c r="AC16" s="20">
        <f>VLOOKUP(AC$4,'DB Manufacturing ISM'!$A:$S,MATCH($B16,'DB Manufacturing ISM'!$A$1:$S$1,0),0)</f>
        <v>9</v>
      </c>
      <c r="AD16" s="20">
        <f>VLOOKUP(AD$4,'DB Manufacturing ISM'!$A:$S,MATCH($B16,'DB Manufacturing ISM'!$A$1:$S$1,0),0)</f>
        <v>8</v>
      </c>
      <c r="AE16" s="20">
        <f>VLOOKUP(AE$4,'DB Manufacturing ISM'!$A:$S,MATCH($B16,'DB Manufacturing ISM'!$A$1:$S$1,0),0)</f>
        <v>5</v>
      </c>
      <c r="AF16" s="20">
        <f>VLOOKUP(AF$4,'DB Manufacturing ISM'!$A:$S,MATCH($B16,'DB Manufacturing ISM'!$A$1:$S$1,0),0)</f>
        <v>7</v>
      </c>
      <c r="AG16" s="20">
        <f>VLOOKUP(AG$4,'DB Manufacturing ISM'!$A:$S,MATCH($B16,'DB Manufacturing ISM'!$A$1:$S$1,0),0)</f>
        <v>6</v>
      </c>
      <c r="AH16" s="20">
        <f>VLOOKUP(AH$4,'DB Manufacturing ISM'!$A:$S,MATCH($B16,'DB Manufacturing ISM'!$A$1:$S$1,0),0)</f>
        <v>6</v>
      </c>
      <c r="AI16" s="20">
        <f>VLOOKUP(AI$4,'DB Manufacturing ISM'!$A:$S,MATCH($B16,'DB Manufacturing ISM'!$A$1:$S$1,0),0)</f>
        <v>10</v>
      </c>
      <c r="AJ16" s="20">
        <f>VLOOKUP(AJ$4,'DB Manufacturing ISM'!$A:$S,MATCH($B16,'DB Manufacturing ISM'!$A$1:$S$1,0),0)</f>
        <v>6</v>
      </c>
      <c r="AK16" s="20">
        <f>VLOOKUP(AK$4,'DB Manufacturing ISM'!$A:$S,MATCH($B16,'DB Manufacturing ISM'!$A$1:$S$1,0),0)</f>
        <v>4</v>
      </c>
      <c r="AL16" s="20">
        <f>VLOOKUP(AL$4,'DB Manufacturing ISM'!$A:$S,MATCH($B16,'DB Manufacturing ISM'!$A$1:$S$1,0),0)</f>
        <v>8</v>
      </c>
      <c r="AM16" s="20">
        <f>VLOOKUP(AM$4,'DB Manufacturing ISM'!$A:$S,MATCH($B16,'DB Manufacturing ISM'!$A$1:$S$1,0),0)</f>
        <v>4</v>
      </c>
      <c r="AN16" s="20">
        <f>VLOOKUP(AN$4,'DB Manufacturing ISM'!$A:$S,MATCH($B16,'DB Manufacturing ISM'!$A$1:$S$1,0),0)</f>
        <v>13</v>
      </c>
      <c r="AO16" s="20">
        <f>VLOOKUP(AO$4,'DB Manufacturing ISM'!$A:$S,MATCH($B16,'DB Manufacturing ISM'!$A$1:$S$1,0),0)</f>
        <v>12</v>
      </c>
      <c r="AP16" s="20">
        <f>VLOOKUP(AP$4,'DB Manufacturing ISM'!$A:$S,MATCH($B16,'DB Manufacturing ISM'!$A$1:$S$1,0),0)</f>
        <v>10</v>
      </c>
      <c r="AQ16" s="20">
        <f>VLOOKUP(AQ$4,'DB Manufacturing ISM'!$A:$S,MATCH($B16,'DB Manufacturing ISM'!$A$1:$S$1,0),0)</f>
        <v>2</v>
      </c>
      <c r="AR16" s="20">
        <f>VLOOKUP(AR$4,'DB Manufacturing ISM'!$A:$S,MATCH($B16,'DB Manufacturing ISM'!$A$1:$S$1,0),0)</f>
        <v>-2</v>
      </c>
      <c r="AS16" s="20">
        <f>VLOOKUP(AS$4,'DB Manufacturing ISM'!$A:$S,MATCH($B16,'DB Manufacturing ISM'!$A$1:$S$1,0),0)</f>
        <v>1</v>
      </c>
      <c r="AT16" s="20">
        <f>VLOOKUP(AT$4,'DB Manufacturing ISM'!$A:$S,MATCH($B16,'DB Manufacturing ISM'!$A$1:$S$1,0),0)</f>
        <v>3</v>
      </c>
      <c r="AU16" s="20">
        <f>VLOOKUP(AU$4,'DB Manufacturing ISM'!$A:$S,MATCH($B16,'DB Manufacturing ISM'!$A$1:$S$1,0),0)</f>
        <v>-1</v>
      </c>
      <c r="AV16" s="13"/>
      <c r="AW16" s="20">
        <f t="shared" si="0"/>
        <v>-4</v>
      </c>
      <c r="AX16" s="23">
        <f t="shared" si="1"/>
        <v>1</v>
      </c>
      <c r="AY16" s="23">
        <f t="shared" si="2"/>
        <v>2.1666666666666665</v>
      </c>
    </row>
    <row r="17" spans="2:54" x14ac:dyDescent="0.2">
      <c r="B17" s="14" t="s">
        <v>18</v>
      </c>
      <c r="C17" s="20">
        <f>VLOOKUP(C$4,'DB Manufacturing ISM'!$A:$S,MATCH($B17,'DB Manufacturing ISM'!$A$1:$S$1,0),0)</f>
        <v>2</v>
      </c>
      <c r="D17" s="20">
        <f>VLOOKUP(D$4,'DB Manufacturing ISM'!$A:$S,MATCH($B17,'DB Manufacturing ISM'!$A$1:$S$1,0),0)</f>
        <v>10</v>
      </c>
      <c r="E17" s="20">
        <f>VLOOKUP(E$4,'DB Manufacturing ISM'!$A:$S,MATCH($B17,'DB Manufacturing ISM'!$A$1:$S$1,0),0)</f>
        <v>5</v>
      </c>
      <c r="F17" s="20">
        <f>VLOOKUP(F$4,'DB Manufacturing ISM'!$A:$S,MATCH($B17,'DB Manufacturing ISM'!$A$1:$S$1,0),0)</f>
        <v>10</v>
      </c>
      <c r="G17" s="20">
        <f>VLOOKUP(G$4,'DB Manufacturing ISM'!$A:$S,MATCH($B17,'DB Manufacturing ISM'!$A$1:$S$1,0),0)</f>
        <v>12</v>
      </c>
      <c r="H17" s="20">
        <f>VLOOKUP(H$4,'DB Manufacturing ISM'!$A:$S,MATCH($B17,'DB Manufacturing ISM'!$A$1:$S$1,0),0)</f>
        <v>7</v>
      </c>
      <c r="I17" s="20">
        <f>VLOOKUP(I$4,'DB Manufacturing ISM'!$A:$S,MATCH($B17,'DB Manufacturing ISM'!$A$1:$S$1,0),0)</f>
        <v>8</v>
      </c>
      <c r="J17" s="20">
        <f>VLOOKUP(J$4,'DB Manufacturing ISM'!$A:$S,MATCH($B17,'DB Manufacturing ISM'!$A$1:$S$1,0),0)</f>
        <v>-2</v>
      </c>
      <c r="K17" s="20">
        <f>VLOOKUP(K$4,'DB Manufacturing ISM'!$A:$S,MATCH($B17,'DB Manufacturing ISM'!$A$1:$S$1,0),0)</f>
        <v>5</v>
      </c>
      <c r="L17" s="20">
        <f>VLOOKUP(L$4,'DB Manufacturing ISM'!$A:$S,MATCH($B17,'DB Manufacturing ISM'!$A$1:$S$1,0),0)</f>
        <v>-11</v>
      </c>
      <c r="M17" s="20">
        <f>VLOOKUP(M$4,'DB Manufacturing ISM'!$A:$S,MATCH($B17,'DB Manufacturing ISM'!$A$1:$S$1,0),0)</f>
        <v>-12</v>
      </c>
      <c r="N17" s="20">
        <f>VLOOKUP(N$4,'DB Manufacturing ISM'!$A:$S,MATCH($B17,'DB Manufacturing ISM'!$A$1:$S$1,0),0)</f>
        <v>8</v>
      </c>
      <c r="O17" s="20">
        <f>VLOOKUP(O$4,'DB Manufacturing ISM'!$A:$S,MATCH($B17,'DB Manufacturing ISM'!$A$1:$S$1,0),0)</f>
        <v>13</v>
      </c>
      <c r="P17" s="20">
        <f>VLOOKUP(P$4,'DB Manufacturing ISM'!$A:$S,MATCH($B17,'DB Manufacturing ISM'!$A$1:$S$1,0),0)</f>
        <v>-3</v>
      </c>
      <c r="Q17" s="20">
        <f>VLOOKUP(Q$4,'DB Manufacturing ISM'!$A:$S,MATCH($B17,'DB Manufacturing ISM'!$A$1:$S$1,0),0)</f>
        <v>-14</v>
      </c>
      <c r="R17" s="20">
        <f>VLOOKUP(R$4,'DB Manufacturing ISM'!$A:$S,MATCH($B17,'DB Manufacturing ISM'!$A$1:$S$1,0),0)</f>
        <v>5</v>
      </c>
      <c r="S17" s="20">
        <f>VLOOKUP(S$4,'DB Manufacturing ISM'!$A:$S,MATCH($B17,'DB Manufacturing ISM'!$A$1:$S$1,0),0)</f>
        <v>11</v>
      </c>
      <c r="T17" s="20">
        <f>VLOOKUP(T$4,'DB Manufacturing ISM'!$A:$S,MATCH($B17,'DB Manufacturing ISM'!$A$1:$S$1,0),0)</f>
        <v>12</v>
      </c>
      <c r="U17" s="20">
        <f>VLOOKUP(U$4,'DB Manufacturing ISM'!$A:$S,MATCH($B17,'DB Manufacturing ISM'!$A$1:$S$1,0),0)</f>
        <v>-1</v>
      </c>
      <c r="V17" s="20">
        <f>VLOOKUP(V$4,'DB Manufacturing ISM'!$A:$S,MATCH($B17,'DB Manufacturing ISM'!$A$1:$S$1,0),0)</f>
        <v>11</v>
      </c>
      <c r="W17" s="20">
        <f>VLOOKUP(W$4,'DB Manufacturing ISM'!$A:$S,MATCH($B17,'DB Manufacturing ISM'!$A$1:$S$1,0),0)</f>
        <v>9</v>
      </c>
      <c r="X17" s="20">
        <f>VLOOKUP(X$4,'DB Manufacturing ISM'!$A:$S,MATCH($B17,'DB Manufacturing ISM'!$A$1:$S$1,0),0)</f>
        <v>2</v>
      </c>
      <c r="Y17" s="20">
        <f>VLOOKUP(Y$4,'DB Manufacturing ISM'!$A:$S,MATCH($B17,'DB Manufacturing ISM'!$A$1:$S$1,0),0)</f>
        <v>15</v>
      </c>
      <c r="Z17" s="20">
        <f>VLOOKUP(Z$4,'DB Manufacturing ISM'!$A:$S,MATCH($B17,'DB Manufacturing ISM'!$A$1:$S$1,0),0)</f>
        <v>4</v>
      </c>
      <c r="AA17" s="20">
        <f>VLOOKUP(AA$4,'DB Manufacturing ISM'!$A:$S,MATCH($B17,'DB Manufacturing ISM'!$A$1:$S$1,0),0)</f>
        <v>2</v>
      </c>
      <c r="AB17" s="20">
        <f>VLOOKUP(AB$4,'DB Manufacturing ISM'!$A:$S,MATCH($B17,'DB Manufacturing ISM'!$A$1:$S$1,0),0)</f>
        <v>12</v>
      </c>
      <c r="AC17" s="20">
        <f>VLOOKUP(AC$4,'DB Manufacturing ISM'!$A:$S,MATCH($B17,'DB Manufacturing ISM'!$A$1:$S$1,0),0)</f>
        <v>16</v>
      </c>
      <c r="AD17" s="20">
        <f>VLOOKUP(AD$4,'DB Manufacturing ISM'!$A:$S,MATCH($B17,'DB Manufacturing ISM'!$A$1:$S$1,0),0)</f>
        <v>16</v>
      </c>
      <c r="AE17" s="20">
        <f>VLOOKUP(AE$4,'DB Manufacturing ISM'!$A:$S,MATCH($B17,'DB Manufacturing ISM'!$A$1:$S$1,0),0)</f>
        <v>17</v>
      </c>
      <c r="AF17" s="20">
        <f>VLOOKUP(AF$4,'DB Manufacturing ISM'!$A:$S,MATCH($B17,'DB Manufacturing ISM'!$A$1:$S$1,0),0)</f>
        <v>17</v>
      </c>
      <c r="AG17" s="20">
        <f>VLOOKUP(AG$4,'DB Manufacturing ISM'!$A:$S,MATCH($B17,'DB Manufacturing ISM'!$A$1:$S$1,0),0)</f>
        <v>15</v>
      </c>
      <c r="AH17" s="20">
        <f>VLOOKUP(AH$4,'DB Manufacturing ISM'!$A:$S,MATCH($B17,'DB Manufacturing ISM'!$A$1:$S$1,0),0)</f>
        <v>17</v>
      </c>
      <c r="AI17" s="20">
        <f>VLOOKUP(AI$4,'DB Manufacturing ISM'!$A:$S,MATCH($B17,'DB Manufacturing ISM'!$A$1:$S$1,0),0)</f>
        <v>15</v>
      </c>
      <c r="AJ17" s="20">
        <f>VLOOKUP(AJ$4,'DB Manufacturing ISM'!$A:$S,MATCH($B17,'DB Manufacturing ISM'!$A$1:$S$1,0),0)</f>
        <v>12</v>
      </c>
      <c r="AK17" s="20">
        <f>VLOOKUP(AK$4,'DB Manufacturing ISM'!$A:$S,MATCH($B17,'DB Manufacturing ISM'!$A$1:$S$1,0),0)</f>
        <v>14</v>
      </c>
      <c r="AL17" s="20">
        <f>VLOOKUP(AL$4,'DB Manufacturing ISM'!$A:$S,MATCH($B17,'DB Manufacturing ISM'!$A$1:$S$1,0),0)</f>
        <v>13</v>
      </c>
      <c r="AM17" s="20">
        <f>VLOOKUP(AM$4,'DB Manufacturing ISM'!$A:$S,MATCH($B17,'DB Manufacturing ISM'!$A$1:$S$1,0),0)</f>
        <v>7</v>
      </c>
      <c r="AN17" s="20">
        <f>VLOOKUP(AN$4,'DB Manufacturing ISM'!$A:$S,MATCH($B17,'DB Manufacturing ISM'!$A$1:$S$1,0),0)</f>
        <v>14</v>
      </c>
      <c r="AO17" s="20">
        <f>VLOOKUP(AO$4,'DB Manufacturing ISM'!$A:$S,MATCH($B17,'DB Manufacturing ISM'!$A$1:$S$1,0),0)</f>
        <v>6</v>
      </c>
      <c r="AP17" s="20">
        <f>VLOOKUP(AP$4,'DB Manufacturing ISM'!$A:$S,MATCH($B17,'DB Manufacturing ISM'!$A$1:$S$1,0),0)</f>
        <v>-1</v>
      </c>
      <c r="AQ17" s="20">
        <f>VLOOKUP(AQ$4,'DB Manufacturing ISM'!$A:$S,MATCH($B17,'DB Manufacturing ISM'!$A$1:$S$1,0),0)</f>
        <v>-1</v>
      </c>
      <c r="AR17" s="20">
        <f>VLOOKUP(AR$4,'DB Manufacturing ISM'!$A:$S,MATCH($B17,'DB Manufacturing ISM'!$A$1:$S$1,0),0)</f>
        <v>-6</v>
      </c>
      <c r="AS17" s="20">
        <f>VLOOKUP(AS$4,'DB Manufacturing ISM'!$A:$S,MATCH($B17,'DB Manufacturing ISM'!$A$1:$S$1,0),0)</f>
        <v>-5</v>
      </c>
      <c r="AT17" s="20">
        <f>VLOOKUP(AT$4,'DB Manufacturing ISM'!$A:$S,MATCH($B17,'DB Manufacturing ISM'!$A$1:$S$1,0),0)</f>
        <v>-7</v>
      </c>
      <c r="AU17" s="20">
        <f>VLOOKUP(AU$4,'DB Manufacturing ISM'!$A:$S,MATCH($B17,'DB Manufacturing ISM'!$A$1:$S$1,0),0)</f>
        <v>-10</v>
      </c>
      <c r="AV17" s="13"/>
      <c r="AW17" s="20">
        <f t="shared" si="0"/>
        <v>-3</v>
      </c>
      <c r="AX17" s="23">
        <f t="shared" si="1"/>
        <v>-7.333333333333333</v>
      </c>
      <c r="AY17" s="23">
        <f t="shared" si="2"/>
        <v>-5</v>
      </c>
    </row>
    <row r="18" spans="2:54" x14ac:dyDescent="0.2">
      <c r="B18" s="14" t="s">
        <v>17</v>
      </c>
      <c r="C18" s="20">
        <f>VLOOKUP(C$4,'DB Manufacturing ISM'!$A:$S,MATCH($B18,'DB Manufacturing ISM'!$A$1:$S$1,0),0)</f>
        <v>4</v>
      </c>
      <c r="D18" s="20">
        <f>VLOOKUP(D$4,'DB Manufacturing ISM'!$A:$S,MATCH($B18,'DB Manufacturing ISM'!$A$1:$S$1,0),0)</f>
        <v>5</v>
      </c>
      <c r="E18" s="20">
        <f>VLOOKUP(E$4,'DB Manufacturing ISM'!$A:$S,MATCH($B18,'DB Manufacturing ISM'!$A$1:$S$1,0),0)</f>
        <v>-1</v>
      </c>
      <c r="F18" s="20">
        <f>VLOOKUP(F$4,'DB Manufacturing ISM'!$A:$S,MATCH($B18,'DB Manufacturing ISM'!$A$1:$S$1,0),0)</f>
        <v>0</v>
      </c>
      <c r="G18" s="20">
        <f>VLOOKUP(G$4,'DB Manufacturing ISM'!$A:$S,MATCH($B18,'DB Manufacturing ISM'!$A$1:$S$1,0),0)</f>
        <v>-2</v>
      </c>
      <c r="H18" s="20">
        <f>VLOOKUP(H$4,'DB Manufacturing ISM'!$A:$S,MATCH($B18,'DB Manufacturing ISM'!$A$1:$S$1,0),0)</f>
        <v>-5</v>
      </c>
      <c r="I18" s="20">
        <f>VLOOKUP(I$4,'DB Manufacturing ISM'!$A:$S,MATCH($B18,'DB Manufacturing ISM'!$A$1:$S$1,0),0)</f>
        <v>-5</v>
      </c>
      <c r="J18" s="20">
        <f>VLOOKUP(J$4,'DB Manufacturing ISM'!$A:$S,MATCH($B18,'DB Manufacturing ISM'!$A$1:$S$1,0),0)</f>
        <v>-5</v>
      </c>
      <c r="K18" s="20">
        <f>VLOOKUP(K$4,'DB Manufacturing ISM'!$A:$S,MATCH($B18,'DB Manufacturing ISM'!$A$1:$S$1,0),0)</f>
        <v>-9</v>
      </c>
      <c r="L18" s="20">
        <f>VLOOKUP(L$4,'DB Manufacturing ISM'!$A:$S,MATCH($B18,'DB Manufacturing ISM'!$A$1:$S$1,0),0)</f>
        <v>-8</v>
      </c>
      <c r="M18" s="20">
        <f>VLOOKUP(M$4,'DB Manufacturing ISM'!$A:$S,MATCH($B18,'DB Manufacturing ISM'!$A$1:$S$1,0),0)</f>
        <v>-11</v>
      </c>
      <c r="N18" s="20">
        <f>VLOOKUP(N$4,'DB Manufacturing ISM'!$A:$S,MATCH($B18,'DB Manufacturing ISM'!$A$1:$S$1,0),0)</f>
        <v>-3</v>
      </c>
      <c r="O18" s="20">
        <f>VLOOKUP(O$4,'DB Manufacturing ISM'!$A:$S,MATCH($B18,'DB Manufacturing ISM'!$A$1:$S$1,0),0)</f>
        <v>-2</v>
      </c>
      <c r="P18" s="20">
        <f>VLOOKUP(P$4,'DB Manufacturing ISM'!$A:$S,MATCH($B18,'DB Manufacturing ISM'!$A$1:$S$1,0),0)</f>
        <v>-4</v>
      </c>
      <c r="Q18" s="20">
        <f>VLOOKUP(Q$4,'DB Manufacturing ISM'!$A:$S,MATCH($B18,'DB Manufacturing ISM'!$A$1:$S$1,0),0)</f>
        <v>-13</v>
      </c>
      <c r="R18" s="20">
        <f>VLOOKUP(R$4,'DB Manufacturing ISM'!$A:$S,MATCH($B18,'DB Manufacturing ISM'!$A$1:$S$1,0),0)</f>
        <v>-9</v>
      </c>
      <c r="S18" s="20">
        <f>VLOOKUP(S$4,'DB Manufacturing ISM'!$A:$S,MATCH($B18,'DB Manufacturing ISM'!$A$1:$S$1,0),0)</f>
        <v>-4</v>
      </c>
      <c r="T18" s="20">
        <f>VLOOKUP(T$4,'DB Manufacturing ISM'!$A:$S,MATCH($B18,'DB Manufacturing ISM'!$A$1:$S$1,0),0)</f>
        <v>-3</v>
      </c>
      <c r="U18" s="20">
        <f>VLOOKUP(U$4,'DB Manufacturing ISM'!$A:$S,MATCH($B18,'DB Manufacturing ISM'!$A$1:$S$1,0),0)</f>
        <v>1</v>
      </c>
      <c r="V18" s="20">
        <f>VLOOKUP(V$4,'DB Manufacturing ISM'!$A:$S,MATCH($B18,'DB Manufacturing ISM'!$A$1:$S$1,0),0)</f>
        <v>1</v>
      </c>
      <c r="W18" s="20">
        <f>VLOOKUP(W$4,'DB Manufacturing ISM'!$A:$S,MATCH($B18,'DB Manufacturing ISM'!$A$1:$S$1,0),0)</f>
        <v>3</v>
      </c>
      <c r="X18" s="20">
        <f>VLOOKUP(X$4,'DB Manufacturing ISM'!$A:$S,MATCH($B18,'DB Manufacturing ISM'!$A$1:$S$1,0),0)</f>
        <v>3</v>
      </c>
      <c r="Y18" s="20">
        <f>VLOOKUP(Y$4,'DB Manufacturing ISM'!$A:$S,MATCH($B18,'DB Manufacturing ISM'!$A$1:$S$1,0),0)</f>
        <v>10</v>
      </c>
      <c r="Z18" s="20">
        <f>VLOOKUP(Z$4,'DB Manufacturing ISM'!$A:$S,MATCH($B18,'DB Manufacturing ISM'!$A$1:$S$1,0),0)</f>
        <v>10</v>
      </c>
      <c r="AA18" s="20">
        <f>VLOOKUP(AA$4,'DB Manufacturing ISM'!$A:$S,MATCH($B18,'DB Manufacturing ISM'!$A$1:$S$1,0),0)</f>
        <v>9</v>
      </c>
      <c r="AB18" s="20">
        <f>VLOOKUP(AB$4,'DB Manufacturing ISM'!$A:$S,MATCH($B18,'DB Manufacturing ISM'!$A$1:$S$1,0),0)</f>
        <v>6</v>
      </c>
      <c r="AC18" s="20">
        <f>VLOOKUP(AC$4,'DB Manufacturing ISM'!$A:$S,MATCH($B18,'DB Manufacturing ISM'!$A$1:$S$1,0),0)</f>
        <v>5</v>
      </c>
      <c r="AD18" s="20">
        <f>VLOOKUP(AD$4,'DB Manufacturing ISM'!$A:$S,MATCH($B18,'DB Manufacturing ISM'!$A$1:$S$1,0),0)</f>
        <v>4</v>
      </c>
      <c r="AE18" s="20">
        <f>VLOOKUP(AE$4,'DB Manufacturing ISM'!$A:$S,MATCH($B18,'DB Manufacturing ISM'!$A$1:$S$1,0),0)</f>
        <v>10</v>
      </c>
      <c r="AF18" s="20">
        <f>VLOOKUP(AF$4,'DB Manufacturing ISM'!$A:$S,MATCH($B18,'DB Manufacturing ISM'!$A$1:$S$1,0),0)</f>
        <v>4</v>
      </c>
      <c r="AG18" s="20">
        <f>VLOOKUP(AG$4,'DB Manufacturing ISM'!$A:$S,MATCH($B18,'DB Manufacturing ISM'!$A$1:$S$1,0),0)</f>
        <v>5</v>
      </c>
      <c r="AH18" s="20">
        <f>VLOOKUP(AH$4,'DB Manufacturing ISM'!$A:$S,MATCH($B18,'DB Manufacturing ISM'!$A$1:$S$1,0),0)</f>
        <v>4</v>
      </c>
      <c r="AI18" s="20">
        <f>VLOOKUP(AI$4,'DB Manufacturing ISM'!$A:$S,MATCH($B18,'DB Manufacturing ISM'!$A$1:$S$1,0),0)</f>
        <v>1</v>
      </c>
      <c r="AJ18" s="20">
        <f>VLOOKUP(AJ$4,'DB Manufacturing ISM'!$A:$S,MATCH($B18,'DB Manufacturing ISM'!$A$1:$S$1,0),0)</f>
        <v>1</v>
      </c>
      <c r="AK18" s="20">
        <f>VLOOKUP(AK$4,'DB Manufacturing ISM'!$A:$S,MATCH($B18,'DB Manufacturing ISM'!$A$1:$S$1,0),0)</f>
        <v>3</v>
      </c>
      <c r="AL18" s="20">
        <f>VLOOKUP(AL$4,'DB Manufacturing ISM'!$A:$S,MATCH($B18,'DB Manufacturing ISM'!$A$1:$S$1,0),0)</f>
        <v>7</v>
      </c>
      <c r="AM18" s="20">
        <f>VLOOKUP(AM$4,'DB Manufacturing ISM'!$A:$S,MATCH($B18,'DB Manufacturing ISM'!$A$1:$S$1,0),0)</f>
        <v>13</v>
      </c>
      <c r="AN18" s="20">
        <f>VLOOKUP(AN$4,'DB Manufacturing ISM'!$A:$S,MATCH($B18,'DB Manufacturing ISM'!$A$1:$S$1,0),0)</f>
        <v>8</v>
      </c>
      <c r="AO18" s="20">
        <f>VLOOKUP(AO$4,'DB Manufacturing ISM'!$A:$S,MATCH($B18,'DB Manufacturing ISM'!$A$1:$S$1,0),0)</f>
        <v>11</v>
      </c>
      <c r="AP18" s="20">
        <f>VLOOKUP(AP$4,'DB Manufacturing ISM'!$A:$S,MATCH($B18,'DB Manufacturing ISM'!$A$1:$S$1,0),0)</f>
        <v>9</v>
      </c>
      <c r="AQ18" s="20">
        <f>VLOOKUP(AQ$4,'DB Manufacturing ISM'!$A:$S,MATCH($B18,'DB Manufacturing ISM'!$A$1:$S$1,0),0)</f>
        <v>6</v>
      </c>
      <c r="AR18" s="20">
        <f>VLOOKUP(AR$4,'DB Manufacturing ISM'!$A:$S,MATCH($B18,'DB Manufacturing ISM'!$A$1:$S$1,0),0)</f>
        <v>6</v>
      </c>
      <c r="AS18" s="20">
        <f>VLOOKUP(AS$4,'DB Manufacturing ISM'!$A:$S,MATCH($B18,'DB Manufacturing ISM'!$A$1:$S$1,0),0)</f>
        <v>8</v>
      </c>
      <c r="AT18" s="20">
        <f>VLOOKUP(AT$4,'DB Manufacturing ISM'!$A:$S,MATCH($B18,'DB Manufacturing ISM'!$A$1:$S$1,0),0)</f>
        <v>4</v>
      </c>
      <c r="AU18" s="20">
        <f>VLOOKUP(AU$4,'DB Manufacturing ISM'!$A:$S,MATCH($B18,'DB Manufacturing ISM'!$A$1:$S$1,0),0)</f>
        <v>4</v>
      </c>
      <c r="AV18" s="13"/>
      <c r="AW18" s="20">
        <f t="shared" si="0"/>
        <v>0</v>
      </c>
      <c r="AX18" s="23">
        <f t="shared" si="1"/>
        <v>5.333333333333333</v>
      </c>
      <c r="AY18" s="23">
        <f t="shared" si="2"/>
        <v>6.166666666666667</v>
      </c>
      <c r="BB18" s="4"/>
    </row>
    <row r="19" spans="2:54" x14ac:dyDescent="0.2">
      <c r="B19" s="14" t="s">
        <v>15</v>
      </c>
      <c r="C19" s="20">
        <f>VLOOKUP(C$4,'DB Manufacturing ISM'!$A:$S,MATCH($B19,'DB Manufacturing ISM'!$A$1:$S$1,0),0)</f>
        <v>8</v>
      </c>
      <c r="D19" s="20">
        <f>VLOOKUP(D$4,'DB Manufacturing ISM'!$A:$S,MATCH($B19,'DB Manufacturing ISM'!$A$1:$S$1,0),0)</f>
        <v>9</v>
      </c>
      <c r="E19" s="20">
        <f>VLOOKUP(E$4,'DB Manufacturing ISM'!$A:$S,MATCH($B19,'DB Manufacturing ISM'!$A$1:$S$1,0),0)</f>
        <v>9</v>
      </c>
      <c r="F19" s="20">
        <f>VLOOKUP(F$4,'DB Manufacturing ISM'!$A:$S,MATCH($B19,'DB Manufacturing ISM'!$A$1:$S$1,0),0)</f>
        <v>4</v>
      </c>
      <c r="G19" s="20">
        <f>VLOOKUP(G$4,'DB Manufacturing ISM'!$A:$S,MATCH($B19,'DB Manufacturing ISM'!$A$1:$S$1,0),0)</f>
        <v>6</v>
      </c>
      <c r="H19" s="20">
        <f>VLOOKUP(H$4,'DB Manufacturing ISM'!$A:$S,MATCH($B19,'DB Manufacturing ISM'!$A$1:$S$1,0),0)</f>
        <v>1</v>
      </c>
      <c r="I19" s="20">
        <f>VLOOKUP(I$4,'DB Manufacturing ISM'!$A:$S,MATCH($B19,'DB Manufacturing ISM'!$A$1:$S$1,0),0)</f>
        <v>1</v>
      </c>
      <c r="J19" s="20">
        <f>VLOOKUP(J$4,'DB Manufacturing ISM'!$A:$S,MATCH($B19,'DB Manufacturing ISM'!$A$1:$S$1,0),0)</f>
        <v>1</v>
      </c>
      <c r="K19" s="20">
        <f>VLOOKUP(K$4,'DB Manufacturing ISM'!$A:$S,MATCH($B19,'DB Manufacturing ISM'!$A$1:$S$1,0),0)</f>
        <v>-6</v>
      </c>
      <c r="L19" s="20">
        <f>VLOOKUP(L$4,'DB Manufacturing ISM'!$A:$S,MATCH($B19,'DB Manufacturing ISM'!$A$1:$S$1,0),0)</f>
        <v>-2</v>
      </c>
      <c r="M19" s="20">
        <f>VLOOKUP(M$4,'DB Manufacturing ISM'!$A:$S,MATCH($B19,'DB Manufacturing ISM'!$A$1:$S$1,0),0)</f>
        <v>-3</v>
      </c>
      <c r="N19" s="20">
        <f>VLOOKUP(N$4,'DB Manufacturing ISM'!$A:$S,MATCH($B19,'DB Manufacturing ISM'!$A$1:$S$1,0),0)</f>
        <v>2</v>
      </c>
      <c r="O19" s="20">
        <f>VLOOKUP(O$4,'DB Manufacturing ISM'!$A:$S,MATCH($B19,'DB Manufacturing ISM'!$A$1:$S$1,0),0)</f>
        <v>1</v>
      </c>
      <c r="P19" s="20">
        <f>VLOOKUP(P$4,'DB Manufacturing ISM'!$A:$S,MATCH($B19,'DB Manufacturing ISM'!$A$1:$S$1,0),0)</f>
        <v>5</v>
      </c>
      <c r="Q19" s="20">
        <f>VLOOKUP(Q$4,'DB Manufacturing ISM'!$A:$S,MATCH($B19,'DB Manufacturing ISM'!$A$1:$S$1,0),0)</f>
        <v>-1</v>
      </c>
      <c r="R19" s="20">
        <f>VLOOKUP(R$4,'DB Manufacturing ISM'!$A:$S,MATCH($B19,'DB Manufacturing ISM'!$A$1:$S$1,0),0)</f>
        <v>-3</v>
      </c>
      <c r="S19" s="20">
        <f>VLOOKUP(S$4,'DB Manufacturing ISM'!$A:$S,MATCH($B19,'DB Manufacturing ISM'!$A$1:$S$1,0),0)</f>
        <v>5</v>
      </c>
      <c r="T19" s="20">
        <f>VLOOKUP(T$4,'DB Manufacturing ISM'!$A:$S,MATCH($B19,'DB Manufacturing ISM'!$A$1:$S$1,0),0)</f>
        <v>7</v>
      </c>
      <c r="U19" s="20">
        <f>VLOOKUP(U$4,'DB Manufacturing ISM'!$A:$S,MATCH($B19,'DB Manufacturing ISM'!$A$1:$S$1,0),0)</f>
        <v>11</v>
      </c>
      <c r="V19" s="20">
        <f>VLOOKUP(V$4,'DB Manufacturing ISM'!$A:$S,MATCH($B19,'DB Manufacturing ISM'!$A$1:$S$1,0),0)</f>
        <v>7</v>
      </c>
      <c r="W19" s="20">
        <f>VLOOKUP(W$4,'DB Manufacturing ISM'!$A:$S,MATCH($B19,'DB Manufacturing ISM'!$A$1:$S$1,0),0)</f>
        <v>6</v>
      </c>
      <c r="X19" s="20">
        <f>VLOOKUP(X$4,'DB Manufacturing ISM'!$A:$S,MATCH($B19,'DB Manufacturing ISM'!$A$1:$S$1,0),0)</f>
        <v>8</v>
      </c>
      <c r="Y19" s="20">
        <f>VLOOKUP(Y$4,'DB Manufacturing ISM'!$A:$S,MATCH($B19,'DB Manufacturing ISM'!$A$1:$S$1,0),0)</f>
        <v>7</v>
      </c>
      <c r="Z19" s="20">
        <f>VLOOKUP(Z$4,'DB Manufacturing ISM'!$A:$S,MATCH($B19,'DB Manufacturing ISM'!$A$1:$S$1,0),0)</f>
        <v>13</v>
      </c>
      <c r="AA19" s="20">
        <f>VLOOKUP(AA$4,'DB Manufacturing ISM'!$A:$S,MATCH($B19,'DB Manufacturing ISM'!$A$1:$S$1,0),0)</f>
        <v>12</v>
      </c>
      <c r="AB19" s="20">
        <f>VLOOKUP(AB$4,'DB Manufacturing ISM'!$A:$S,MATCH($B19,'DB Manufacturing ISM'!$A$1:$S$1,0),0)</f>
        <v>5</v>
      </c>
      <c r="AC19" s="20">
        <f>VLOOKUP(AC$4,'DB Manufacturing ISM'!$A:$S,MATCH($B19,'DB Manufacturing ISM'!$A$1:$S$1,0),0)</f>
        <v>11</v>
      </c>
      <c r="AD19" s="20">
        <f>VLOOKUP(AD$4,'DB Manufacturing ISM'!$A:$S,MATCH($B19,'DB Manufacturing ISM'!$A$1:$S$1,0),0)</f>
        <v>6</v>
      </c>
      <c r="AE19" s="20">
        <f>VLOOKUP(AE$4,'DB Manufacturing ISM'!$A:$S,MATCH($B19,'DB Manufacturing ISM'!$A$1:$S$1,0),0)</f>
        <v>12</v>
      </c>
      <c r="AF19" s="20">
        <f>VLOOKUP(AF$4,'DB Manufacturing ISM'!$A:$S,MATCH($B19,'DB Manufacturing ISM'!$A$1:$S$1,0),0)</f>
        <v>8</v>
      </c>
      <c r="AG19" s="20">
        <f>VLOOKUP(AG$4,'DB Manufacturing ISM'!$A:$S,MATCH($B19,'DB Manufacturing ISM'!$A$1:$S$1,0),0)</f>
        <v>8</v>
      </c>
      <c r="AH19" s="20">
        <f>VLOOKUP(AH$4,'DB Manufacturing ISM'!$A:$S,MATCH($B19,'DB Manufacturing ISM'!$A$1:$S$1,0),0)</f>
        <v>12</v>
      </c>
      <c r="AI19" s="20">
        <f>VLOOKUP(AI$4,'DB Manufacturing ISM'!$A:$S,MATCH($B19,'DB Manufacturing ISM'!$A$1:$S$1,0),0)</f>
        <v>8</v>
      </c>
      <c r="AJ19" s="20">
        <f>VLOOKUP(AJ$4,'DB Manufacturing ISM'!$A:$S,MATCH($B19,'DB Manufacturing ISM'!$A$1:$S$1,0),0)</f>
        <v>4</v>
      </c>
      <c r="AK19" s="20">
        <f>VLOOKUP(AK$4,'DB Manufacturing ISM'!$A:$S,MATCH($B19,'DB Manufacturing ISM'!$A$1:$S$1,0),0)</f>
        <v>8</v>
      </c>
      <c r="AL19" s="20">
        <f>VLOOKUP(AL$4,'DB Manufacturing ISM'!$A:$S,MATCH($B19,'DB Manufacturing ISM'!$A$1:$S$1,0),0)</f>
        <v>3</v>
      </c>
      <c r="AM19" s="20">
        <f>VLOOKUP(AM$4,'DB Manufacturing ISM'!$A:$S,MATCH($B19,'DB Manufacturing ISM'!$A$1:$S$1,0),0)</f>
        <v>2</v>
      </c>
      <c r="AN19" s="20">
        <f>VLOOKUP(AN$4,'DB Manufacturing ISM'!$A:$S,MATCH($B19,'DB Manufacturing ISM'!$A$1:$S$1,0),0)</f>
        <v>5</v>
      </c>
      <c r="AO19" s="20">
        <f>VLOOKUP(AO$4,'DB Manufacturing ISM'!$A:$S,MATCH($B19,'DB Manufacturing ISM'!$A$1:$S$1,0),0)</f>
        <v>5</v>
      </c>
      <c r="AP19" s="20">
        <f>VLOOKUP(AP$4,'DB Manufacturing ISM'!$A:$S,MATCH($B19,'DB Manufacturing ISM'!$A$1:$S$1,0),0)</f>
        <v>4</v>
      </c>
      <c r="AQ19" s="20">
        <f>VLOOKUP(AQ$4,'DB Manufacturing ISM'!$A:$S,MATCH($B19,'DB Manufacturing ISM'!$A$1:$S$1,0),0)</f>
        <v>1</v>
      </c>
      <c r="AR19" s="20">
        <f>VLOOKUP(AR$4,'DB Manufacturing ISM'!$A:$S,MATCH($B19,'DB Manufacturing ISM'!$A$1:$S$1,0),0)</f>
        <v>-1</v>
      </c>
      <c r="AS19" s="20">
        <f>VLOOKUP(AS$4,'DB Manufacturing ISM'!$A:$S,MATCH($B19,'DB Manufacturing ISM'!$A$1:$S$1,0),0)</f>
        <v>-3</v>
      </c>
      <c r="AT19" s="20">
        <f>VLOOKUP(AT$4,'DB Manufacturing ISM'!$A:$S,MATCH($B19,'DB Manufacturing ISM'!$A$1:$S$1,0),0)</f>
        <v>-2</v>
      </c>
      <c r="AU19" s="20">
        <f>VLOOKUP(AU$4,'DB Manufacturing ISM'!$A:$S,MATCH($B19,'DB Manufacturing ISM'!$A$1:$S$1,0),0)</f>
        <v>-4</v>
      </c>
      <c r="AV19" s="13"/>
      <c r="AW19" s="20">
        <f t="shared" si="0"/>
        <v>-2</v>
      </c>
      <c r="AX19" s="23">
        <f t="shared" si="1"/>
        <v>-3</v>
      </c>
      <c r="AY19" s="23">
        <f t="shared" si="2"/>
        <v>-0.83333333333333337</v>
      </c>
    </row>
    <row r="20" spans="2:54" x14ac:dyDescent="0.2">
      <c r="B20" s="14" t="s">
        <v>19</v>
      </c>
      <c r="C20" s="20">
        <f>VLOOKUP(C$4,'DB Manufacturing ISM'!$A:$S,MATCH($B20,'DB Manufacturing ISM'!$A$1:$S$1,0),0)</f>
        <v>12</v>
      </c>
      <c r="D20" s="20">
        <f>VLOOKUP(D$4,'DB Manufacturing ISM'!$A:$S,MATCH($B20,'DB Manufacturing ISM'!$A$1:$S$1,0),0)</f>
        <v>3</v>
      </c>
      <c r="E20" s="20">
        <f>VLOOKUP(E$4,'DB Manufacturing ISM'!$A:$S,MATCH($B20,'DB Manufacturing ISM'!$A$1:$S$1,0),0)</f>
        <v>1</v>
      </c>
      <c r="F20" s="20">
        <f>VLOOKUP(F$4,'DB Manufacturing ISM'!$A:$S,MATCH($B20,'DB Manufacturing ISM'!$A$1:$S$1,0),0)</f>
        <v>-1</v>
      </c>
      <c r="G20" s="20">
        <f>VLOOKUP(G$4,'DB Manufacturing ISM'!$A:$S,MATCH($B20,'DB Manufacturing ISM'!$A$1:$S$1,0),0)</f>
        <v>-1</v>
      </c>
      <c r="H20" s="20">
        <f>VLOOKUP(H$4,'DB Manufacturing ISM'!$A:$S,MATCH($B20,'DB Manufacturing ISM'!$A$1:$S$1,0),0)</f>
        <v>-8</v>
      </c>
      <c r="I20" s="20">
        <f>VLOOKUP(I$4,'DB Manufacturing ISM'!$A:$S,MATCH($B20,'DB Manufacturing ISM'!$A$1:$S$1,0),0)</f>
        <v>-6</v>
      </c>
      <c r="J20" s="20">
        <f>VLOOKUP(J$4,'DB Manufacturing ISM'!$A:$S,MATCH($B20,'DB Manufacturing ISM'!$A$1:$S$1,0),0)</f>
        <v>-9</v>
      </c>
      <c r="K20" s="20">
        <f>VLOOKUP(K$4,'DB Manufacturing ISM'!$A:$S,MATCH($B20,'DB Manufacturing ISM'!$A$1:$S$1,0),0)</f>
        <v>-3</v>
      </c>
      <c r="L20" s="20">
        <f>VLOOKUP(L$4,'DB Manufacturing ISM'!$A:$S,MATCH($B20,'DB Manufacturing ISM'!$A$1:$S$1,0),0)</f>
        <v>-9</v>
      </c>
      <c r="M20" s="20">
        <f>VLOOKUP(M$4,'DB Manufacturing ISM'!$A:$S,MATCH($B20,'DB Manufacturing ISM'!$A$1:$S$1,0),0)</f>
        <v>-8</v>
      </c>
      <c r="N20" s="20">
        <f>VLOOKUP(N$4,'DB Manufacturing ISM'!$A:$S,MATCH($B20,'DB Manufacturing ISM'!$A$1:$S$1,0),0)</f>
        <v>1</v>
      </c>
      <c r="O20" s="20">
        <f>VLOOKUP(O$4,'DB Manufacturing ISM'!$A:$S,MATCH($B20,'DB Manufacturing ISM'!$A$1:$S$1,0),0)</f>
        <v>3</v>
      </c>
      <c r="P20" s="20">
        <f>VLOOKUP(P$4,'DB Manufacturing ISM'!$A:$S,MATCH($B20,'DB Manufacturing ISM'!$A$1:$S$1,0),0)</f>
        <v>-2</v>
      </c>
      <c r="Q20" s="20">
        <f>VLOOKUP(Q$4,'DB Manufacturing ISM'!$A:$S,MATCH($B20,'DB Manufacturing ISM'!$A$1:$S$1,0),0)</f>
        <v>-11</v>
      </c>
      <c r="R20" s="20">
        <f>VLOOKUP(R$4,'DB Manufacturing ISM'!$A:$S,MATCH($B20,'DB Manufacturing ISM'!$A$1:$S$1,0),0)</f>
        <v>-7</v>
      </c>
      <c r="S20" s="20">
        <f>VLOOKUP(S$4,'DB Manufacturing ISM'!$A:$S,MATCH($B20,'DB Manufacturing ISM'!$A$1:$S$1,0),0)</f>
        <v>-2</v>
      </c>
      <c r="T20" s="20">
        <f>VLOOKUP(T$4,'DB Manufacturing ISM'!$A:$S,MATCH($B20,'DB Manufacturing ISM'!$A$1:$S$1,0),0)</f>
        <v>-1</v>
      </c>
      <c r="U20" s="20">
        <f>VLOOKUP(U$4,'DB Manufacturing ISM'!$A:$S,MATCH($B20,'DB Manufacturing ISM'!$A$1:$S$1,0),0)</f>
        <v>8</v>
      </c>
      <c r="V20" s="20">
        <f>VLOOKUP(V$4,'DB Manufacturing ISM'!$A:$S,MATCH($B20,'DB Manufacturing ISM'!$A$1:$S$1,0),0)</f>
        <v>8</v>
      </c>
      <c r="W20" s="20">
        <f>VLOOKUP(W$4,'DB Manufacturing ISM'!$A:$S,MATCH($B20,'DB Manufacturing ISM'!$A$1:$S$1,0),0)</f>
        <v>14</v>
      </c>
      <c r="X20" s="20">
        <f>VLOOKUP(X$4,'DB Manufacturing ISM'!$A:$S,MATCH($B20,'DB Manufacturing ISM'!$A$1:$S$1,0),0)</f>
        <v>11</v>
      </c>
      <c r="Y20" s="20">
        <f>VLOOKUP(Y$4,'DB Manufacturing ISM'!$A:$S,MATCH($B20,'DB Manufacturing ISM'!$A$1:$S$1,0),0)</f>
        <v>13</v>
      </c>
      <c r="Z20" s="20">
        <f>VLOOKUP(Z$4,'DB Manufacturing ISM'!$A:$S,MATCH($B20,'DB Manufacturing ISM'!$A$1:$S$1,0),0)</f>
        <v>12</v>
      </c>
      <c r="AA20" s="20">
        <f>VLOOKUP(AA$4,'DB Manufacturing ISM'!$A:$S,MATCH($B20,'DB Manufacturing ISM'!$A$1:$S$1,0),0)</f>
        <v>10</v>
      </c>
      <c r="AB20" s="20">
        <f>VLOOKUP(AB$4,'DB Manufacturing ISM'!$A:$S,MATCH($B20,'DB Manufacturing ISM'!$A$1:$S$1,0),0)</f>
        <v>11</v>
      </c>
      <c r="AC20" s="20">
        <f>VLOOKUP(AC$4,'DB Manufacturing ISM'!$A:$S,MATCH($B20,'DB Manufacturing ISM'!$A$1:$S$1,0),0)</f>
        <v>14</v>
      </c>
      <c r="AD20" s="20">
        <f>VLOOKUP(AD$4,'DB Manufacturing ISM'!$A:$S,MATCH($B20,'DB Manufacturing ISM'!$A$1:$S$1,0),0)</f>
        <v>9</v>
      </c>
      <c r="AE20" s="20">
        <f>VLOOKUP(AE$4,'DB Manufacturing ISM'!$A:$S,MATCH($B20,'DB Manufacturing ISM'!$A$1:$S$1,0),0)</f>
        <v>11</v>
      </c>
      <c r="AF20" s="20">
        <f>VLOOKUP(AF$4,'DB Manufacturing ISM'!$A:$S,MATCH($B20,'DB Manufacturing ISM'!$A$1:$S$1,0),0)</f>
        <v>10</v>
      </c>
      <c r="AG20" s="20">
        <f>VLOOKUP(AG$4,'DB Manufacturing ISM'!$A:$S,MATCH($B20,'DB Manufacturing ISM'!$A$1:$S$1,0),0)</f>
        <v>10</v>
      </c>
      <c r="AH20" s="20">
        <f>VLOOKUP(AH$4,'DB Manufacturing ISM'!$A:$S,MATCH($B20,'DB Manufacturing ISM'!$A$1:$S$1,0),0)</f>
        <v>5</v>
      </c>
      <c r="AI20" s="20">
        <f>VLOOKUP(AI$4,'DB Manufacturing ISM'!$A:$S,MATCH($B20,'DB Manufacturing ISM'!$A$1:$S$1,0),0)</f>
        <v>7</v>
      </c>
      <c r="AJ20" s="20">
        <f>VLOOKUP(AJ$4,'DB Manufacturing ISM'!$A:$S,MATCH($B20,'DB Manufacturing ISM'!$A$1:$S$1,0),0)</f>
        <v>2</v>
      </c>
      <c r="AK20" s="20">
        <f>VLOOKUP(AK$4,'DB Manufacturing ISM'!$A:$S,MATCH($B20,'DB Manufacturing ISM'!$A$1:$S$1,0),0)</f>
        <v>6</v>
      </c>
      <c r="AL20" s="20">
        <f>VLOOKUP(AL$4,'DB Manufacturing ISM'!$A:$S,MATCH($B20,'DB Manufacturing ISM'!$A$1:$S$1,0),0)</f>
        <v>5</v>
      </c>
      <c r="AM20" s="20">
        <f>VLOOKUP(AM$4,'DB Manufacturing ISM'!$A:$S,MATCH($B20,'DB Manufacturing ISM'!$A$1:$S$1,0),0)</f>
        <v>5</v>
      </c>
      <c r="AN20" s="20">
        <f>VLOOKUP(AN$4,'DB Manufacturing ISM'!$A:$S,MATCH($B20,'DB Manufacturing ISM'!$A$1:$S$1,0),0)</f>
        <v>7</v>
      </c>
      <c r="AO20" s="20">
        <f>VLOOKUP(AO$4,'DB Manufacturing ISM'!$A:$S,MATCH($B20,'DB Manufacturing ISM'!$A$1:$S$1,0),0)</f>
        <v>3</v>
      </c>
      <c r="AP20" s="20">
        <f>VLOOKUP(AP$4,'DB Manufacturing ISM'!$A:$S,MATCH($B20,'DB Manufacturing ISM'!$A$1:$S$1,0),0)</f>
        <v>5</v>
      </c>
      <c r="AQ20" s="20">
        <f>VLOOKUP(AQ$4,'DB Manufacturing ISM'!$A:$S,MATCH($B20,'DB Manufacturing ISM'!$A$1:$S$1,0),0)</f>
        <v>5</v>
      </c>
      <c r="AR20" s="20">
        <f>VLOOKUP(AR$4,'DB Manufacturing ISM'!$A:$S,MATCH($B20,'DB Manufacturing ISM'!$A$1:$S$1,0),0)</f>
        <v>-3</v>
      </c>
      <c r="AS20" s="20">
        <f>VLOOKUP(AS$4,'DB Manufacturing ISM'!$A:$S,MATCH($B20,'DB Manufacturing ISM'!$A$1:$S$1,0),0)</f>
        <v>-2</v>
      </c>
      <c r="AT20" s="20">
        <f>VLOOKUP(AT$4,'DB Manufacturing ISM'!$A:$S,MATCH($B20,'DB Manufacturing ISM'!$A$1:$S$1,0),0)</f>
        <v>-1</v>
      </c>
      <c r="AU20" s="20">
        <f>VLOOKUP(AU$4,'DB Manufacturing ISM'!$A:$S,MATCH($B20,'DB Manufacturing ISM'!$A$1:$S$1,0),0)</f>
        <v>-5</v>
      </c>
      <c r="AV20" s="13"/>
      <c r="AW20" s="20">
        <f t="shared" si="0"/>
        <v>-4</v>
      </c>
      <c r="AX20" s="23">
        <f t="shared" si="1"/>
        <v>-2.6666666666666665</v>
      </c>
      <c r="AY20" s="23">
        <f t="shared" si="2"/>
        <v>-0.16666666666666666</v>
      </c>
    </row>
    <row r="21" spans="2:54" x14ac:dyDescent="0.2">
      <c r="B21" s="14" t="s">
        <v>14</v>
      </c>
      <c r="C21" s="20">
        <f>VLOOKUP(C$4,'DB Manufacturing ISM'!$A:$S,MATCH($B21,'DB Manufacturing ISM'!$A$1:$S$1,0),0)</f>
        <v>13</v>
      </c>
      <c r="D21" s="20">
        <f>VLOOKUP(D$4,'DB Manufacturing ISM'!$A:$S,MATCH($B21,'DB Manufacturing ISM'!$A$1:$S$1,0),0)</f>
        <v>11</v>
      </c>
      <c r="E21" s="20">
        <f>VLOOKUP(E$4,'DB Manufacturing ISM'!$A:$S,MATCH($B21,'DB Manufacturing ISM'!$A$1:$S$1,0),0)</f>
        <v>12</v>
      </c>
      <c r="F21" s="20">
        <f>VLOOKUP(F$4,'DB Manufacturing ISM'!$A:$S,MATCH($B21,'DB Manufacturing ISM'!$A$1:$S$1,0),0)</f>
        <v>6</v>
      </c>
      <c r="G21" s="20">
        <f>VLOOKUP(G$4,'DB Manufacturing ISM'!$A:$S,MATCH($B21,'DB Manufacturing ISM'!$A$1:$S$1,0),0)</f>
        <v>2</v>
      </c>
      <c r="H21" s="20">
        <f>VLOOKUP(H$4,'DB Manufacturing ISM'!$A:$S,MATCH($B21,'DB Manufacturing ISM'!$A$1:$S$1,0),0)</f>
        <v>-2</v>
      </c>
      <c r="I21" s="20">
        <f>VLOOKUP(I$4,'DB Manufacturing ISM'!$A:$S,MATCH($B21,'DB Manufacturing ISM'!$A$1:$S$1,0),0)</f>
        <v>-1</v>
      </c>
      <c r="J21" s="20">
        <f>VLOOKUP(J$4,'DB Manufacturing ISM'!$A:$S,MATCH($B21,'DB Manufacturing ISM'!$A$1:$S$1,0),0)</f>
        <v>-12</v>
      </c>
      <c r="K21" s="20">
        <f>VLOOKUP(K$4,'DB Manufacturing ISM'!$A:$S,MATCH($B21,'DB Manufacturing ISM'!$A$1:$S$1,0),0)</f>
        <v>-4</v>
      </c>
      <c r="L21" s="20">
        <f>VLOOKUP(L$4,'DB Manufacturing ISM'!$A:$S,MATCH($B21,'DB Manufacturing ISM'!$A$1:$S$1,0),0)</f>
        <v>-1</v>
      </c>
      <c r="M21" s="20">
        <f>VLOOKUP(M$4,'DB Manufacturing ISM'!$A:$S,MATCH($B21,'DB Manufacturing ISM'!$A$1:$S$1,0),0)</f>
        <v>-6</v>
      </c>
      <c r="N21" s="20">
        <f>VLOOKUP(N$4,'DB Manufacturing ISM'!$A:$S,MATCH($B21,'DB Manufacturing ISM'!$A$1:$S$1,0),0)</f>
        <v>-6</v>
      </c>
      <c r="O21" s="20">
        <f>VLOOKUP(O$4,'DB Manufacturing ISM'!$A:$S,MATCH($B21,'DB Manufacturing ISM'!$A$1:$S$1,0),0)</f>
        <v>4</v>
      </c>
      <c r="P21" s="20">
        <f>VLOOKUP(P$4,'DB Manufacturing ISM'!$A:$S,MATCH($B21,'DB Manufacturing ISM'!$A$1:$S$1,0),0)</f>
        <v>0</v>
      </c>
      <c r="Q21" s="20">
        <f>VLOOKUP(Q$4,'DB Manufacturing ISM'!$A:$S,MATCH($B21,'DB Manufacturing ISM'!$A$1:$S$1,0),0)</f>
        <v>-7</v>
      </c>
      <c r="R21" s="20">
        <f>VLOOKUP(R$4,'DB Manufacturing ISM'!$A:$S,MATCH($B21,'DB Manufacturing ISM'!$A$1:$S$1,0),0)</f>
        <v>-4</v>
      </c>
      <c r="S21" s="20">
        <f>VLOOKUP(S$4,'DB Manufacturing ISM'!$A:$S,MATCH($B21,'DB Manufacturing ISM'!$A$1:$S$1,0),0)</f>
        <v>1</v>
      </c>
      <c r="T21" s="20">
        <f>VLOOKUP(T$4,'DB Manufacturing ISM'!$A:$S,MATCH($B21,'DB Manufacturing ISM'!$A$1:$S$1,0),0)</f>
        <v>1</v>
      </c>
      <c r="U21" s="20">
        <f>VLOOKUP(U$4,'DB Manufacturing ISM'!$A:$S,MATCH($B21,'DB Manufacturing ISM'!$A$1:$S$1,0),0)</f>
        <v>3</v>
      </c>
      <c r="V21" s="20">
        <f>VLOOKUP(V$4,'DB Manufacturing ISM'!$A:$S,MATCH($B21,'DB Manufacturing ISM'!$A$1:$S$1,0),0)</f>
        <v>10</v>
      </c>
      <c r="W21" s="20">
        <f>VLOOKUP(W$4,'DB Manufacturing ISM'!$A:$S,MATCH($B21,'DB Manufacturing ISM'!$A$1:$S$1,0),0)</f>
        <v>2</v>
      </c>
      <c r="X21" s="20">
        <f>VLOOKUP(X$4,'DB Manufacturing ISM'!$A:$S,MATCH($B21,'DB Manufacturing ISM'!$A$1:$S$1,0),0)</f>
        <v>12</v>
      </c>
      <c r="Y21" s="20">
        <f>VLOOKUP(Y$4,'DB Manufacturing ISM'!$A:$S,MATCH($B21,'DB Manufacturing ISM'!$A$1:$S$1,0),0)</f>
        <v>3</v>
      </c>
      <c r="Z21" s="20">
        <f>VLOOKUP(Z$4,'DB Manufacturing ISM'!$A:$S,MATCH($B21,'DB Manufacturing ISM'!$A$1:$S$1,0),0)</f>
        <v>16</v>
      </c>
      <c r="AA21" s="20">
        <f>VLOOKUP(AA$4,'DB Manufacturing ISM'!$A:$S,MATCH($B21,'DB Manufacturing ISM'!$A$1:$S$1,0),0)</f>
        <v>15</v>
      </c>
      <c r="AB21" s="20">
        <f>VLOOKUP(AB$4,'DB Manufacturing ISM'!$A:$S,MATCH($B21,'DB Manufacturing ISM'!$A$1:$S$1,0),0)</f>
        <v>16</v>
      </c>
      <c r="AC21" s="20">
        <f>VLOOKUP(AC$4,'DB Manufacturing ISM'!$A:$S,MATCH($B21,'DB Manufacturing ISM'!$A$1:$S$1,0),0)</f>
        <v>0</v>
      </c>
      <c r="AD21" s="20">
        <f>VLOOKUP(AD$4,'DB Manufacturing ISM'!$A:$S,MATCH($B21,'DB Manufacturing ISM'!$A$1:$S$1,0),0)</f>
        <v>10</v>
      </c>
      <c r="AE21" s="20">
        <f>VLOOKUP(AE$4,'DB Manufacturing ISM'!$A:$S,MATCH($B21,'DB Manufacturing ISM'!$A$1:$S$1,0),0)</f>
        <v>15</v>
      </c>
      <c r="AF21" s="20">
        <f>VLOOKUP(AF$4,'DB Manufacturing ISM'!$A:$S,MATCH($B21,'DB Manufacturing ISM'!$A$1:$S$1,0),0)</f>
        <v>3</v>
      </c>
      <c r="AG21" s="20">
        <f>VLOOKUP(AG$4,'DB Manufacturing ISM'!$A:$S,MATCH($B21,'DB Manufacturing ISM'!$A$1:$S$1,0),0)</f>
        <v>11</v>
      </c>
      <c r="AH21" s="20">
        <f>VLOOKUP(AH$4,'DB Manufacturing ISM'!$A:$S,MATCH($B21,'DB Manufacturing ISM'!$A$1:$S$1,0),0)</f>
        <v>14</v>
      </c>
      <c r="AI21" s="20">
        <f>VLOOKUP(AI$4,'DB Manufacturing ISM'!$A:$S,MATCH($B21,'DB Manufacturing ISM'!$A$1:$S$1,0),0)</f>
        <v>13</v>
      </c>
      <c r="AJ21" s="20">
        <f>VLOOKUP(AJ$4,'DB Manufacturing ISM'!$A:$S,MATCH($B21,'DB Manufacturing ISM'!$A$1:$S$1,0),0)</f>
        <v>11</v>
      </c>
      <c r="AK21" s="20">
        <f>VLOOKUP(AK$4,'DB Manufacturing ISM'!$A:$S,MATCH($B21,'DB Manufacturing ISM'!$A$1:$S$1,0),0)</f>
        <v>7</v>
      </c>
      <c r="AL21" s="20">
        <f>VLOOKUP(AL$4,'DB Manufacturing ISM'!$A:$S,MATCH($B21,'DB Manufacturing ISM'!$A$1:$S$1,0),0)</f>
        <v>9</v>
      </c>
      <c r="AM21" s="20">
        <f>VLOOKUP(AM$4,'DB Manufacturing ISM'!$A:$S,MATCH($B21,'DB Manufacturing ISM'!$A$1:$S$1,0),0)</f>
        <v>9</v>
      </c>
      <c r="AN21" s="20">
        <f>VLOOKUP(AN$4,'DB Manufacturing ISM'!$A:$S,MATCH($B21,'DB Manufacturing ISM'!$A$1:$S$1,0),0)</f>
        <v>12</v>
      </c>
      <c r="AO21" s="20">
        <f>VLOOKUP(AO$4,'DB Manufacturing ISM'!$A:$S,MATCH($B21,'DB Manufacturing ISM'!$A$1:$S$1,0),0)</f>
        <v>9</v>
      </c>
      <c r="AP21" s="20">
        <f>VLOOKUP(AP$4,'DB Manufacturing ISM'!$A:$S,MATCH($B21,'DB Manufacturing ISM'!$A$1:$S$1,0),0)</f>
        <v>1</v>
      </c>
      <c r="AQ21" s="20">
        <f>VLOOKUP(AQ$4,'DB Manufacturing ISM'!$A:$S,MATCH($B21,'DB Manufacturing ISM'!$A$1:$S$1,0),0)</f>
        <v>10</v>
      </c>
      <c r="AR21" s="20">
        <f>VLOOKUP(AR$4,'DB Manufacturing ISM'!$A:$S,MATCH($B21,'DB Manufacturing ISM'!$A$1:$S$1,0),0)</f>
        <v>1</v>
      </c>
      <c r="AS21" s="20">
        <f>VLOOKUP(AS$4,'DB Manufacturing ISM'!$A:$S,MATCH($B21,'DB Manufacturing ISM'!$A$1:$S$1,0),0)</f>
        <v>-1</v>
      </c>
      <c r="AT21" s="20">
        <f>VLOOKUP(AT$4,'DB Manufacturing ISM'!$A:$S,MATCH($B21,'DB Manufacturing ISM'!$A$1:$S$1,0),0)</f>
        <v>1</v>
      </c>
      <c r="AU21" s="20">
        <f>VLOOKUP(AU$4,'DB Manufacturing ISM'!$A:$S,MATCH($B21,'DB Manufacturing ISM'!$A$1:$S$1,0),0)</f>
        <v>1</v>
      </c>
      <c r="AV21" s="13"/>
      <c r="AW21" s="20">
        <f t="shared" si="0"/>
        <v>0</v>
      </c>
      <c r="AX21" s="23">
        <f t="shared" si="1"/>
        <v>0.33333333333333331</v>
      </c>
      <c r="AY21" s="23">
        <f t="shared" si="2"/>
        <v>2.1666666666666665</v>
      </c>
    </row>
    <row r="22" spans="2:54" x14ac:dyDescent="0.2">
      <c r="B22" s="14" t="s">
        <v>6</v>
      </c>
      <c r="C22" s="20">
        <f>VLOOKUP(C$4,'DB Manufacturing ISM'!$A:$S,MATCH($B22,'DB Manufacturing ISM'!$A$1:$S$1,0),0)</f>
        <v>15</v>
      </c>
      <c r="D22" s="20">
        <f>VLOOKUP(D$4,'DB Manufacturing ISM'!$A:$S,MATCH($B22,'DB Manufacturing ISM'!$A$1:$S$1,0),0)</f>
        <v>15</v>
      </c>
      <c r="E22" s="20">
        <f>VLOOKUP(E$4,'DB Manufacturing ISM'!$A:$S,MATCH($B22,'DB Manufacturing ISM'!$A$1:$S$1,0),0)</f>
        <v>13</v>
      </c>
      <c r="F22" s="20">
        <f>VLOOKUP(F$4,'DB Manufacturing ISM'!$A:$S,MATCH($B22,'DB Manufacturing ISM'!$A$1:$S$1,0),0)</f>
        <v>8</v>
      </c>
      <c r="G22" s="20">
        <f>VLOOKUP(G$4,'DB Manufacturing ISM'!$A:$S,MATCH($B22,'DB Manufacturing ISM'!$A$1:$S$1,0),0)</f>
        <v>10</v>
      </c>
      <c r="H22" s="20">
        <f>VLOOKUP(H$4,'DB Manufacturing ISM'!$A:$S,MATCH($B22,'DB Manufacturing ISM'!$A$1:$S$1,0),0)</f>
        <v>3</v>
      </c>
      <c r="I22" s="20">
        <f>VLOOKUP(I$4,'DB Manufacturing ISM'!$A:$S,MATCH($B22,'DB Manufacturing ISM'!$A$1:$S$1,0),0)</f>
        <v>9</v>
      </c>
      <c r="J22" s="20">
        <f>VLOOKUP(J$4,'DB Manufacturing ISM'!$A:$S,MATCH($B22,'DB Manufacturing ISM'!$A$1:$S$1,0),0)</f>
        <v>-11</v>
      </c>
      <c r="K22" s="20">
        <f>VLOOKUP(K$4,'DB Manufacturing ISM'!$A:$S,MATCH($B22,'DB Manufacturing ISM'!$A$1:$S$1,0),0)</f>
        <v>-10</v>
      </c>
      <c r="L22" s="20">
        <f>VLOOKUP(L$4,'DB Manufacturing ISM'!$A:$S,MATCH($B22,'DB Manufacturing ISM'!$A$1:$S$1,0),0)</f>
        <v>-10</v>
      </c>
      <c r="M22" s="20">
        <f>VLOOKUP(M$4,'DB Manufacturing ISM'!$A:$S,MATCH($B22,'DB Manufacturing ISM'!$A$1:$S$1,0),0)</f>
        <v>-5</v>
      </c>
      <c r="N22" s="20">
        <f>VLOOKUP(N$4,'DB Manufacturing ISM'!$A:$S,MATCH($B22,'DB Manufacturing ISM'!$A$1:$S$1,0),0)</f>
        <v>-4</v>
      </c>
      <c r="O22" s="20">
        <f>VLOOKUP(O$4,'DB Manufacturing ISM'!$A:$S,MATCH($B22,'DB Manufacturing ISM'!$A$1:$S$1,0),0)</f>
        <v>9</v>
      </c>
      <c r="P22" s="20">
        <f>VLOOKUP(P$4,'DB Manufacturing ISM'!$A:$S,MATCH($B22,'DB Manufacturing ISM'!$A$1:$S$1,0),0)</f>
        <v>-5</v>
      </c>
      <c r="Q22" s="20">
        <f>VLOOKUP(Q$4,'DB Manufacturing ISM'!$A:$S,MATCH($B22,'DB Manufacturing ISM'!$A$1:$S$1,0),0)</f>
        <v>-12</v>
      </c>
      <c r="R22" s="20">
        <f>VLOOKUP(R$4,'DB Manufacturing ISM'!$A:$S,MATCH($B22,'DB Manufacturing ISM'!$A$1:$S$1,0),0)</f>
        <v>0</v>
      </c>
      <c r="S22" s="20">
        <f>VLOOKUP(S$4,'DB Manufacturing ISM'!$A:$S,MATCH($B22,'DB Manufacturing ISM'!$A$1:$S$1,0),0)</f>
        <v>13</v>
      </c>
      <c r="T22" s="20">
        <f>VLOOKUP(T$4,'DB Manufacturing ISM'!$A:$S,MATCH($B22,'DB Manufacturing ISM'!$A$1:$S$1,0),0)</f>
        <v>11</v>
      </c>
      <c r="U22" s="20">
        <f>VLOOKUP(U$4,'DB Manufacturing ISM'!$A:$S,MATCH($B22,'DB Manufacturing ISM'!$A$1:$S$1,0),0)</f>
        <v>12</v>
      </c>
      <c r="V22" s="20">
        <f>VLOOKUP(V$4,'DB Manufacturing ISM'!$A:$S,MATCH($B22,'DB Manufacturing ISM'!$A$1:$S$1,0),0)</f>
        <v>3</v>
      </c>
      <c r="W22" s="20">
        <f>VLOOKUP(W$4,'DB Manufacturing ISM'!$A:$S,MATCH($B22,'DB Manufacturing ISM'!$A$1:$S$1,0),0)</f>
        <v>-2</v>
      </c>
      <c r="X22" s="20">
        <f>VLOOKUP(X$4,'DB Manufacturing ISM'!$A:$S,MATCH($B22,'DB Manufacturing ISM'!$A$1:$S$1,0),0)</f>
        <v>14</v>
      </c>
      <c r="Y22" s="20">
        <f>VLOOKUP(Y$4,'DB Manufacturing ISM'!$A:$S,MATCH($B22,'DB Manufacturing ISM'!$A$1:$S$1,0),0)</f>
        <v>4</v>
      </c>
      <c r="Z22" s="20">
        <f>VLOOKUP(Z$4,'DB Manufacturing ISM'!$A:$S,MATCH($B22,'DB Manufacturing ISM'!$A$1:$S$1,0),0)</f>
        <v>2</v>
      </c>
      <c r="AA22" s="20">
        <f>VLOOKUP(AA$4,'DB Manufacturing ISM'!$A:$S,MATCH($B22,'DB Manufacturing ISM'!$A$1:$S$1,0),0)</f>
        <v>16</v>
      </c>
      <c r="AB22" s="20">
        <f>VLOOKUP(AB$4,'DB Manufacturing ISM'!$A:$S,MATCH($B22,'DB Manufacturing ISM'!$A$1:$S$1,0),0)</f>
        <v>17</v>
      </c>
      <c r="AC22" s="20">
        <f>VLOOKUP(AC$4,'DB Manufacturing ISM'!$A:$S,MATCH($B22,'DB Manufacturing ISM'!$A$1:$S$1,0),0)</f>
        <v>17</v>
      </c>
      <c r="AD22" s="20">
        <f>VLOOKUP(AD$4,'DB Manufacturing ISM'!$A:$S,MATCH($B22,'DB Manufacturing ISM'!$A$1:$S$1,0),0)</f>
        <v>13</v>
      </c>
      <c r="AE22" s="20">
        <f>VLOOKUP(AE$4,'DB Manufacturing ISM'!$A:$S,MATCH($B22,'DB Manufacturing ISM'!$A$1:$S$1,0),0)</f>
        <v>7</v>
      </c>
      <c r="AF22" s="20">
        <f>VLOOKUP(AF$4,'DB Manufacturing ISM'!$A:$S,MATCH($B22,'DB Manufacturing ISM'!$A$1:$S$1,0),0)</f>
        <v>-1</v>
      </c>
      <c r="AG22" s="20">
        <f>VLOOKUP(AG$4,'DB Manufacturing ISM'!$A:$S,MATCH($B22,'DB Manufacturing ISM'!$A$1:$S$1,0),0)</f>
        <v>-2</v>
      </c>
      <c r="AH22" s="20">
        <f>VLOOKUP(AH$4,'DB Manufacturing ISM'!$A:$S,MATCH($B22,'DB Manufacturing ISM'!$A$1:$S$1,0),0)</f>
        <v>10</v>
      </c>
      <c r="AI22" s="20">
        <f>VLOOKUP(AI$4,'DB Manufacturing ISM'!$A:$S,MATCH($B22,'DB Manufacturing ISM'!$A$1:$S$1,0),0)</f>
        <v>14</v>
      </c>
      <c r="AJ22" s="20">
        <f>VLOOKUP(AJ$4,'DB Manufacturing ISM'!$A:$S,MATCH($B22,'DB Manufacturing ISM'!$A$1:$S$1,0),0)</f>
        <v>0</v>
      </c>
      <c r="AK22" s="20">
        <f>VLOOKUP(AK$4,'DB Manufacturing ISM'!$A:$S,MATCH($B22,'DB Manufacturing ISM'!$A$1:$S$1,0),0)</f>
        <v>13</v>
      </c>
      <c r="AL22" s="20">
        <f>VLOOKUP(AL$4,'DB Manufacturing ISM'!$A:$S,MATCH($B22,'DB Manufacturing ISM'!$A$1:$S$1,0),0)</f>
        <v>0</v>
      </c>
      <c r="AM22" s="20">
        <f>VLOOKUP(AM$4,'DB Manufacturing ISM'!$A:$S,MATCH($B22,'DB Manufacturing ISM'!$A$1:$S$1,0),0)</f>
        <v>15</v>
      </c>
      <c r="AN22" s="20">
        <f>VLOOKUP(AN$4,'DB Manufacturing ISM'!$A:$S,MATCH($B22,'DB Manufacturing ISM'!$A$1:$S$1,0),0)</f>
        <v>9</v>
      </c>
      <c r="AO22" s="20">
        <f>VLOOKUP(AO$4,'DB Manufacturing ISM'!$A:$S,MATCH($B22,'DB Manufacturing ISM'!$A$1:$S$1,0),0)</f>
        <v>4</v>
      </c>
      <c r="AP22" s="20">
        <f>VLOOKUP(AP$4,'DB Manufacturing ISM'!$A:$S,MATCH($B22,'DB Manufacturing ISM'!$A$1:$S$1,0),0)</f>
        <v>0</v>
      </c>
      <c r="AQ22" s="20">
        <f>VLOOKUP(AQ$4,'DB Manufacturing ISM'!$A:$S,MATCH($B22,'DB Manufacturing ISM'!$A$1:$S$1,0),0)</f>
        <v>14</v>
      </c>
      <c r="AR22" s="20">
        <f>VLOOKUP(AR$4,'DB Manufacturing ISM'!$A:$S,MATCH($B22,'DB Manufacturing ISM'!$A$1:$S$1,0),0)</f>
        <v>4</v>
      </c>
      <c r="AS22" s="20">
        <f>VLOOKUP(AS$4,'DB Manufacturing ISM'!$A:$S,MATCH($B22,'DB Manufacturing ISM'!$A$1:$S$1,0),0)</f>
        <v>0</v>
      </c>
      <c r="AT22" s="20">
        <f>VLOOKUP(AT$4,'DB Manufacturing ISM'!$A:$S,MATCH($B22,'DB Manufacturing ISM'!$A$1:$S$1,0),0)</f>
        <v>-6</v>
      </c>
      <c r="AU22" s="20">
        <f>VLOOKUP(AU$4,'DB Manufacturing ISM'!$A:$S,MATCH($B22,'DB Manufacturing ISM'!$A$1:$S$1,0),0)</f>
        <v>-7</v>
      </c>
      <c r="AV22" s="13"/>
      <c r="AW22" s="20">
        <f t="shared" si="0"/>
        <v>-1</v>
      </c>
      <c r="AX22" s="23">
        <f t="shared" si="1"/>
        <v>-4.333333333333333</v>
      </c>
      <c r="AY22" s="23">
        <f t="shared" si="2"/>
        <v>0.83333333333333337</v>
      </c>
    </row>
    <row r="23" spans="2:54" x14ac:dyDescent="0.2">
      <c r="B23" s="15" t="s">
        <v>22</v>
      </c>
      <c r="C23" s="20">
        <f>VLOOKUP(C$4,'DB Manufacturing ISM'!$A:$S,MATCH($B23,'DB Manufacturing ISM'!$A$1:$S$1,0),0)</f>
        <v>10</v>
      </c>
      <c r="D23" s="20">
        <f>VLOOKUP(D$4,'DB Manufacturing ISM'!$A:$S,MATCH($B23,'DB Manufacturing ISM'!$A$1:$S$1,0),0)</f>
        <v>7</v>
      </c>
      <c r="E23" s="20">
        <f>VLOOKUP(E$4,'DB Manufacturing ISM'!$A:$S,MATCH($B23,'DB Manufacturing ISM'!$A$1:$S$1,0),0)</f>
        <v>-3</v>
      </c>
      <c r="F23" s="20">
        <f>VLOOKUP(F$4,'DB Manufacturing ISM'!$A:$S,MATCH($B23,'DB Manufacturing ISM'!$A$1:$S$1,0),0)</f>
        <v>-3</v>
      </c>
      <c r="G23" s="20">
        <f>VLOOKUP(G$4,'DB Manufacturing ISM'!$A:$S,MATCH($B23,'DB Manufacturing ISM'!$A$1:$S$1,0),0)</f>
        <v>-3</v>
      </c>
      <c r="H23" s="20">
        <f>VLOOKUP(H$4,'DB Manufacturing ISM'!$A:$S,MATCH($B23,'DB Manufacturing ISM'!$A$1:$S$1,0),0)</f>
        <v>0</v>
      </c>
      <c r="I23" s="20">
        <f>VLOOKUP(I$4,'DB Manufacturing ISM'!$A:$S,MATCH($B23,'DB Manufacturing ISM'!$A$1:$S$1,0),0)</f>
        <v>6</v>
      </c>
      <c r="J23" s="20">
        <f>VLOOKUP(J$4,'DB Manufacturing ISM'!$A:$S,MATCH($B23,'DB Manufacturing ISM'!$A$1:$S$1,0),0)</f>
        <v>-13</v>
      </c>
      <c r="K23" s="20">
        <f>VLOOKUP(K$4,'DB Manufacturing ISM'!$A:$S,MATCH($B23,'DB Manufacturing ISM'!$A$1:$S$1,0),0)</f>
        <v>2</v>
      </c>
      <c r="L23" s="20">
        <f>VLOOKUP(L$4,'DB Manufacturing ISM'!$A:$S,MATCH($B23,'DB Manufacturing ISM'!$A$1:$S$1,0),0)</f>
        <v>-13</v>
      </c>
      <c r="M23" s="20">
        <f>VLOOKUP(M$4,'DB Manufacturing ISM'!$A:$S,MATCH($B23,'DB Manufacturing ISM'!$A$1:$S$1,0),0)</f>
        <v>-14</v>
      </c>
      <c r="N23" s="20">
        <f>VLOOKUP(N$4,'DB Manufacturing ISM'!$A:$S,MATCH($B23,'DB Manufacturing ISM'!$A$1:$S$1,0),0)</f>
        <v>7</v>
      </c>
      <c r="O23" s="20">
        <f>VLOOKUP(O$4,'DB Manufacturing ISM'!$A:$S,MATCH($B23,'DB Manufacturing ISM'!$A$1:$S$1,0),0)</f>
        <v>14</v>
      </c>
      <c r="P23" s="20">
        <f>VLOOKUP(P$4,'DB Manufacturing ISM'!$A:$S,MATCH($B23,'DB Manufacturing ISM'!$A$1:$S$1,0),0)</f>
        <v>7</v>
      </c>
      <c r="Q23" s="20">
        <f>VLOOKUP(Q$4,'DB Manufacturing ISM'!$A:$S,MATCH($B23,'DB Manufacturing ISM'!$A$1:$S$1,0),0)</f>
        <v>-5</v>
      </c>
      <c r="R23" s="20">
        <f>VLOOKUP(R$4,'DB Manufacturing ISM'!$A:$S,MATCH($B23,'DB Manufacturing ISM'!$A$1:$S$1,0),0)</f>
        <v>1</v>
      </c>
      <c r="S23" s="20">
        <f>VLOOKUP(S$4,'DB Manufacturing ISM'!$A:$S,MATCH($B23,'DB Manufacturing ISM'!$A$1:$S$1,0),0)</f>
        <v>12</v>
      </c>
      <c r="T23" s="20">
        <f>VLOOKUP(T$4,'DB Manufacturing ISM'!$A:$S,MATCH($B23,'DB Manufacturing ISM'!$A$1:$S$1,0),0)</f>
        <v>13</v>
      </c>
      <c r="U23" s="20">
        <f>VLOOKUP(U$4,'DB Manufacturing ISM'!$A:$S,MATCH($B23,'DB Manufacturing ISM'!$A$1:$S$1,0),0)</f>
        <v>15</v>
      </c>
      <c r="V23" s="20">
        <f>VLOOKUP(V$4,'DB Manufacturing ISM'!$A:$S,MATCH($B23,'DB Manufacturing ISM'!$A$1:$S$1,0),0)</f>
        <v>13</v>
      </c>
      <c r="W23" s="20">
        <f>VLOOKUP(W$4,'DB Manufacturing ISM'!$A:$S,MATCH($B23,'DB Manufacturing ISM'!$A$1:$S$1,0),0)</f>
        <v>7</v>
      </c>
      <c r="X23" s="20">
        <f>VLOOKUP(X$4,'DB Manufacturing ISM'!$A:$S,MATCH($B23,'DB Manufacturing ISM'!$A$1:$S$1,0),0)</f>
        <v>13</v>
      </c>
      <c r="Y23" s="20">
        <f>VLOOKUP(Y$4,'DB Manufacturing ISM'!$A:$S,MATCH($B23,'DB Manufacturing ISM'!$A$1:$S$1,0),0)</f>
        <v>14</v>
      </c>
      <c r="Z23" s="20">
        <f>VLOOKUP(Z$4,'DB Manufacturing ISM'!$A:$S,MATCH($B23,'DB Manufacturing ISM'!$A$1:$S$1,0),0)</f>
        <v>7</v>
      </c>
      <c r="AA23" s="20">
        <f>VLOOKUP(AA$4,'DB Manufacturing ISM'!$A:$S,MATCH($B23,'DB Manufacturing ISM'!$A$1:$S$1,0),0)</f>
        <v>8</v>
      </c>
      <c r="AB23" s="20">
        <f>VLOOKUP(AB$4,'DB Manufacturing ISM'!$A:$S,MATCH($B23,'DB Manufacturing ISM'!$A$1:$S$1,0),0)</f>
        <v>0</v>
      </c>
      <c r="AC23" s="20">
        <f>VLOOKUP(AC$4,'DB Manufacturing ISM'!$A:$S,MATCH($B23,'DB Manufacturing ISM'!$A$1:$S$1,0),0)</f>
        <v>1</v>
      </c>
      <c r="AD23" s="20">
        <f>VLOOKUP(AD$4,'DB Manufacturing ISM'!$A:$S,MATCH($B23,'DB Manufacturing ISM'!$A$1:$S$1,0),0)</f>
        <v>3</v>
      </c>
      <c r="AE23" s="20">
        <f>VLOOKUP(AE$4,'DB Manufacturing ISM'!$A:$S,MATCH($B23,'DB Manufacturing ISM'!$A$1:$S$1,0),0)</f>
        <v>2</v>
      </c>
      <c r="AF23" s="20">
        <f>VLOOKUP(AF$4,'DB Manufacturing ISM'!$A:$S,MATCH($B23,'DB Manufacturing ISM'!$A$1:$S$1,0),0)</f>
        <v>2</v>
      </c>
      <c r="AG23" s="20">
        <f>VLOOKUP(AG$4,'DB Manufacturing ISM'!$A:$S,MATCH($B23,'DB Manufacturing ISM'!$A$1:$S$1,0),0)</f>
        <v>4</v>
      </c>
      <c r="AH23" s="20">
        <f>VLOOKUP(AH$4,'DB Manufacturing ISM'!$A:$S,MATCH($B23,'DB Manufacturing ISM'!$A$1:$S$1,0),0)</f>
        <v>-1</v>
      </c>
      <c r="AI23" s="20">
        <f>VLOOKUP(AI$4,'DB Manufacturing ISM'!$A:$S,MATCH($B23,'DB Manufacturing ISM'!$A$1:$S$1,0),0)</f>
        <v>-2</v>
      </c>
      <c r="AJ23" s="20">
        <f>VLOOKUP(AJ$4,'DB Manufacturing ISM'!$A:$S,MATCH($B23,'DB Manufacturing ISM'!$A$1:$S$1,0),0)</f>
        <v>0</v>
      </c>
      <c r="AK23" s="20">
        <f>VLOOKUP(AK$4,'DB Manufacturing ISM'!$A:$S,MATCH($B23,'DB Manufacturing ISM'!$A$1:$S$1,0),0)</f>
        <v>-3</v>
      </c>
      <c r="AL23" s="20">
        <f>VLOOKUP(AL$4,'DB Manufacturing ISM'!$A:$S,MATCH($B23,'DB Manufacturing ISM'!$A$1:$S$1,0),0)</f>
        <v>0</v>
      </c>
      <c r="AM23" s="20">
        <f>VLOOKUP(AM$4,'DB Manufacturing ISM'!$A:$S,MATCH($B23,'DB Manufacturing ISM'!$A$1:$S$1,0),0)</f>
        <v>-1</v>
      </c>
      <c r="AN23" s="20">
        <f>VLOOKUP(AN$4,'DB Manufacturing ISM'!$A:$S,MATCH($B23,'DB Manufacturing ISM'!$A$1:$S$1,0),0)</f>
        <v>-2</v>
      </c>
      <c r="AO23" s="20">
        <f>VLOOKUP(AO$4,'DB Manufacturing ISM'!$A:$S,MATCH($B23,'DB Manufacturing ISM'!$A$1:$S$1,0),0)</f>
        <v>1</v>
      </c>
      <c r="AP23" s="20">
        <f>VLOOKUP(AP$4,'DB Manufacturing ISM'!$A:$S,MATCH($B23,'DB Manufacturing ISM'!$A$1:$S$1,0),0)</f>
        <v>0</v>
      </c>
      <c r="AQ23" s="20">
        <f>VLOOKUP(AQ$4,'DB Manufacturing ISM'!$A:$S,MATCH($B23,'DB Manufacturing ISM'!$A$1:$S$1,0),0)</f>
        <v>-2</v>
      </c>
      <c r="AR23" s="20">
        <f>VLOOKUP(AR$4,'DB Manufacturing ISM'!$A:$S,MATCH($B23,'DB Manufacturing ISM'!$A$1:$S$1,0),0)</f>
        <v>-7</v>
      </c>
      <c r="AS23" s="20">
        <f>VLOOKUP(AS$4,'DB Manufacturing ISM'!$A:$S,MATCH($B23,'DB Manufacturing ISM'!$A$1:$S$1,0),0)</f>
        <v>-7</v>
      </c>
      <c r="AT23" s="20">
        <f>VLOOKUP(AT$4,'DB Manufacturing ISM'!$A:$S,MATCH($B23,'DB Manufacturing ISM'!$A$1:$S$1,0),0)</f>
        <v>-5</v>
      </c>
      <c r="AU23" s="20">
        <f>VLOOKUP(AU$4,'DB Manufacturing ISM'!$A:$S,MATCH($B23,'DB Manufacturing ISM'!$A$1:$S$1,0),0)</f>
        <v>-9</v>
      </c>
      <c r="AV23" s="13"/>
      <c r="AW23" s="20">
        <f t="shared" si="0"/>
        <v>-4</v>
      </c>
      <c r="AX23" s="23">
        <f t="shared" si="1"/>
        <v>-7</v>
      </c>
      <c r="AY23" s="23">
        <f t="shared" si="2"/>
        <v>-5</v>
      </c>
    </row>
    <row r="24" spans="2:54" x14ac:dyDescent="0.2">
      <c r="B24" s="13"/>
      <c r="C24" s="21">
        <v>2</v>
      </c>
      <c r="D24" s="21">
        <v>3</v>
      </c>
      <c r="E24" s="21">
        <v>4</v>
      </c>
      <c r="F24" s="21">
        <v>5</v>
      </c>
      <c r="G24" s="21">
        <v>6</v>
      </c>
      <c r="H24" s="21">
        <v>7</v>
      </c>
      <c r="I24" s="21">
        <v>8</v>
      </c>
      <c r="J24" s="21">
        <v>9</v>
      </c>
      <c r="K24" s="21">
        <v>10</v>
      </c>
      <c r="L24" s="21">
        <v>11</v>
      </c>
      <c r="M24" s="21">
        <v>12</v>
      </c>
      <c r="N24" s="21">
        <v>13</v>
      </c>
      <c r="O24" s="21">
        <v>14</v>
      </c>
      <c r="P24" s="21">
        <v>15</v>
      </c>
      <c r="Q24" s="21">
        <v>16</v>
      </c>
      <c r="R24" s="21">
        <v>17</v>
      </c>
      <c r="S24" s="21">
        <v>18</v>
      </c>
      <c r="T24" s="21">
        <v>19</v>
      </c>
      <c r="U24" s="21">
        <v>20</v>
      </c>
      <c r="V24" s="21">
        <v>21</v>
      </c>
      <c r="W24" s="21">
        <v>22</v>
      </c>
      <c r="X24" s="21">
        <v>23</v>
      </c>
      <c r="Y24" s="21">
        <v>24</v>
      </c>
      <c r="Z24" s="21">
        <v>25</v>
      </c>
      <c r="AA24" s="21">
        <v>26</v>
      </c>
      <c r="AB24" s="21">
        <v>27</v>
      </c>
      <c r="AC24" s="21">
        <v>28</v>
      </c>
      <c r="AD24" s="21">
        <v>29</v>
      </c>
      <c r="AE24" s="21">
        <v>30</v>
      </c>
      <c r="AF24" s="21">
        <v>31</v>
      </c>
      <c r="AG24" s="21">
        <v>32</v>
      </c>
      <c r="AH24" s="21">
        <v>33</v>
      </c>
      <c r="AI24" s="21">
        <v>34</v>
      </c>
      <c r="AJ24" s="21">
        <v>35</v>
      </c>
      <c r="AK24" s="21">
        <v>36</v>
      </c>
      <c r="AL24" s="21">
        <v>37</v>
      </c>
      <c r="AM24" s="21">
        <v>38</v>
      </c>
      <c r="AN24" s="21">
        <v>39</v>
      </c>
      <c r="AO24" s="21">
        <v>40</v>
      </c>
      <c r="AP24" s="21">
        <v>41</v>
      </c>
      <c r="AQ24" s="21">
        <v>42</v>
      </c>
      <c r="AR24" s="21">
        <v>43</v>
      </c>
      <c r="AS24" s="21">
        <v>44</v>
      </c>
      <c r="AT24" s="21">
        <v>45</v>
      </c>
      <c r="AU24" s="21">
        <v>46</v>
      </c>
      <c r="AV24" s="13"/>
      <c r="AW24" s="13"/>
      <c r="AX24" s="13"/>
      <c r="AY24" s="13"/>
    </row>
    <row r="25" spans="2:54" ht="16" customHeight="1" thickBot="1" x14ac:dyDescent="0.25">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c r="AU25" s="22"/>
    </row>
    <row r="26" spans="2:54" x14ac:dyDescent="0.2">
      <c r="B26" s="117" t="s">
        <v>42</v>
      </c>
      <c r="C26" s="29">
        <v>43497</v>
      </c>
      <c r="D26" s="24">
        <v>43525</v>
      </c>
      <c r="E26" s="25">
        <v>43556</v>
      </c>
      <c r="F26" s="25">
        <v>43586</v>
      </c>
      <c r="G26" s="25">
        <v>43617</v>
      </c>
      <c r="H26" s="25">
        <v>43647</v>
      </c>
      <c r="I26" s="26">
        <v>43678</v>
      </c>
      <c r="J26" s="26">
        <v>43678</v>
      </c>
      <c r="K26" s="26">
        <v>43739</v>
      </c>
      <c r="L26" s="26">
        <v>43770</v>
      </c>
      <c r="M26" s="26">
        <v>43800</v>
      </c>
      <c r="N26" s="26">
        <v>43831</v>
      </c>
      <c r="O26" s="26">
        <v>43862</v>
      </c>
      <c r="P26" s="26">
        <v>43891</v>
      </c>
      <c r="Q26" s="26">
        <v>43922</v>
      </c>
      <c r="R26" s="26">
        <v>43952</v>
      </c>
      <c r="S26" s="26">
        <v>43952</v>
      </c>
      <c r="T26" s="26">
        <v>44013</v>
      </c>
      <c r="U26" s="26">
        <v>44044</v>
      </c>
      <c r="V26" s="26">
        <v>44075</v>
      </c>
      <c r="W26" s="26">
        <v>44105</v>
      </c>
      <c r="X26" s="26">
        <v>44136</v>
      </c>
      <c r="Y26" s="26">
        <v>44166</v>
      </c>
      <c r="Z26" s="26">
        <v>44197</v>
      </c>
      <c r="AA26" s="26">
        <v>44228</v>
      </c>
      <c r="AB26" s="26">
        <v>44256</v>
      </c>
      <c r="AC26" s="26">
        <v>44287</v>
      </c>
      <c r="AD26" s="26">
        <v>44317</v>
      </c>
      <c r="AE26" s="26">
        <v>44348</v>
      </c>
      <c r="AF26" s="26">
        <v>44378</v>
      </c>
      <c r="AG26" s="26">
        <v>44409</v>
      </c>
      <c r="AH26" s="26">
        <v>44440</v>
      </c>
      <c r="AI26" s="26">
        <v>44470</v>
      </c>
      <c r="AJ26" s="26">
        <v>44501</v>
      </c>
      <c r="AK26" s="26">
        <v>44531</v>
      </c>
      <c r="AL26" s="26">
        <v>44562</v>
      </c>
      <c r="AM26" s="26">
        <v>44593</v>
      </c>
      <c r="AN26" s="26">
        <v>44621</v>
      </c>
      <c r="AO26" s="26">
        <v>44652</v>
      </c>
      <c r="AP26" s="26">
        <v>44682</v>
      </c>
      <c r="AQ26" s="26">
        <v>44713</v>
      </c>
      <c r="AR26" s="26">
        <v>44743</v>
      </c>
      <c r="AS26" s="26">
        <v>44774</v>
      </c>
      <c r="AT26" s="26">
        <v>44805</v>
      </c>
      <c r="AU26" s="26">
        <v>44835</v>
      </c>
      <c r="AV26" s="11"/>
      <c r="AW26" s="121" t="s">
        <v>79</v>
      </c>
      <c r="AX26" s="121" t="s">
        <v>80</v>
      </c>
      <c r="AY26" s="121" t="s">
        <v>81</v>
      </c>
    </row>
    <row r="27" spans="2:54" ht="16" customHeight="1" thickBot="1" x14ac:dyDescent="0.25">
      <c r="B27" s="118"/>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27"/>
      <c r="AM27" s="27"/>
      <c r="AN27" s="27"/>
      <c r="AO27" s="27"/>
      <c r="AP27" s="27"/>
      <c r="AQ27" s="27"/>
      <c r="AR27" s="27"/>
      <c r="AS27" s="27"/>
      <c r="AT27" s="27"/>
      <c r="AU27" s="27"/>
      <c r="AV27" s="11"/>
      <c r="AW27" s="122"/>
      <c r="AX27" s="122"/>
      <c r="AY27" s="122"/>
    </row>
    <row r="28" spans="2:54" x14ac:dyDescent="0.2">
      <c r="B28" s="16" t="s">
        <v>11</v>
      </c>
      <c r="C28" s="20">
        <f>VLOOKUP(C$26,'DB New Orders'!$A:$S,MATCH($B28,'DB New Orders'!$A$1:$S$1,0),0)</f>
        <v>1</v>
      </c>
      <c r="D28" s="20">
        <f>VLOOKUP(D$26,'DB New Orders'!$A:$S,MATCH($B28,'DB New Orders'!$A$1:$S$1,0),0)</f>
        <v>2</v>
      </c>
      <c r="E28" s="20">
        <f>VLOOKUP(E$26,'DB New Orders'!$A:$S,MATCH($B28,'DB New Orders'!$A$1:$S$1,0),0)</f>
        <v>3</v>
      </c>
      <c r="F28" s="20">
        <f>VLOOKUP(F$26,'DB New Orders'!$A:$S,MATCH($B28,'DB New Orders'!$A$1:$S$1,0),0)</f>
        <v>4</v>
      </c>
      <c r="G28" s="20">
        <f>VLOOKUP(G$26,'DB New Orders'!$A:$S,MATCH($B28,'DB New Orders'!$A$1:$S$1,0),0)</f>
        <v>-2</v>
      </c>
      <c r="H28" s="20">
        <f>VLOOKUP(H$26,'DB New Orders'!$A:$S,MATCH($B28,'DB New Orders'!$A$1:$S$1,0),0)</f>
        <v>0</v>
      </c>
      <c r="I28" s="20">
        <f>VLOOKUP(I$26,'DB New Orders'!$A:$S,MATCH($B28,'DB New Orders'!$A$1:$S$1,0),0)</f>
        <v>2</v>
      </c>
      <c r="J28" s="20">
        <f>VLOOKUP(J$26,'DB New Orders'!$A:$S,MATCH($B28,'DB New Orders'!$A$1:$S$1,0),0)</f>
        <v>2</v>
      </c>
      <c r="K28" s="20">
        <f>VLOOKUP(K$26,'DB New Orders'!$A:$S,MATCH($B28,'DB New Orders'!$A$1:$S$1,0),0)</f>
        <v>-3</v>
      </c>
      <c r="L28" s="20">
        <f>VLOOKUP(L$26,'DB New Orders'!$A:$S,MATCH($B28,'DB New Orders'!$A$1:$S$1,0),0)</f>
        <v>-5</v>
      </c>
      <c r="M28" s="20">
        <f>VLOOKUP(M$26,'DB New Orders'!$A:$S,MATCH($B28,'DB New Orders'!$A$1:$S$1,0),0)</f>
        <v>-1</v>
      </c>
      <c r="N28" s="20">
        <f>VLOOKUP(N$26,'DB New Orders'!$A:$S,MATCH($B28,'DB New Orders'!$A$1:$S$1,0),0)</f>
        <v>1</v>
      </c>
      <c r="O28" s="20">
        <f>VLOOKUP(O$26,'DB New Orders'!$A:$S,MATCH($B28,'DB New Orders'!$A$1:$S$1,0),0)</f>
        <v>3</v>
      </c>
      <c r="P28" s="20">
        <f>VLOOKUP(P$26,'DB New Orders'!$A:$S,MATCH($B28,'DB New Orders'!$A$1:$S$1,0),0)</f>
        <v>-1</v>
      </c>
      <c r="Q28" s="20">
        <f>VLOOKUP(Q$26,'DB New Orders'!$A:$S,MATCH($B28,'DB New Orders'!$A$1:$S$1,0),0)</f>
        <v>-8</v>
      </c>
      <c r="R28" s="20">
        <f>VLOOKUP(R$26,'DB New Orders'!$A:$S,MATCH($B28,'DB New Orders'!$A$1:$S$1,0),0)</f>
        <v>-4</v>
      </c>
      <c r="S28" s="20">
        <f>VLOOKUP(S$26,'DB New Orders'!$A:$S,MATCH($B28,'DB New Orders'!$A$1:$S$1,0),0)</f>
        <v>-4</v>
      </c>
      <c r="T28" s="20">
        <f>VLOOKUP(T$26,'DB New Orders'!$A:$S,MATCH($B28,'DB New Orders'!$A$1:$S$1,0),0)</f>
        <v>1</v>
      </c>
      <c r="U28" s="20">
        <f>VLOOKUP(U$26,'DB New Orders'!$A:$S,MATCH($B28,'DB New Orders'!$A$1:$S$1,0),0)</f>
        <v>9</v>
      </c>
      <c r="V28" s="20">
        <f>VLOOKUP(V$26,'DB New Orders'!$A:$S,MATCH($B28,'DB New Orders'!$A$1:$S$1,0),0)</f>
        <v>3</v>
      </c>
      <c r="W28" s="20">
        <f>VLOOKUP(W$26,'DB New Orders'!$A:$S,MATCH($B28,'DB New Orders'!$A$1:$S$1,0),0)</f>
        <v>6</v>
      </c>
      <c r="X28" s="20">
        <f>VLOOKUP(X$26,'DB New Orders'!$A:$S,MATCH($B28,'DB New Orders'!$A$1:$S$1,0),0)</f>
        <v>6</v>
      </c>
      <c r="Y28" s="20">
        <f>VLOOKUP(Y$26,'DB New Orders'!$A:$S,MATCH($B28,'DB New Orders'!$A$1:$S$1,0),0)</f>
        <v>9</v>
      </c>
      <c r="Z28" s="20">
        <f>VLOOKUP(Z$26,'DB New Orders'!$A:$S,MATCH($B28,'DB New Orders'!$A$1:$S$1,0),0)</f>
        <v>11</v>
      </c>
      <c r="AA28" s="20">
        <f>VLOOKUP(AA$26,'DB New Orders'!$A:$S,MATCH($B28,'DB New Orders'!$A$1:$S$1,0),0)</f>
        <v>6</v>
      </c>
      <c r="AB28" s="20">
        <f>VLOOKUP(AB$26,'DB New Orders'!$A:$S,MATCH($B28,'DB New Orders'!$A$1:$S$1,0),0)</f>
        <v>9</v>
      </c>
      <c r="AC28" s="20">
        <f>VLOOKUP(AC$26,'DB New Orders'!$A:$S,MATCH($B28,'DB New Orders'!$A$1:$S$1,0),0)</f>
        <v>11</v>
      </c>
      <c r="AD28" s="20">
        <f>VLOOKUP(AD$26,'DB New Orders'!$A:$S,MATCH($B28,'DB New Orders'!$A$1:$S$1,0),0)</f>
        <v>9</v>
      </c>
      <c r="AE28" s="20">
        <f>VLOOKUP(AE$26,'DB New Orders'!$A:$S,MATCH($B28,'DB New Orders'!$A$1:$S$1,0),0)</f>
        <v>9</v>
      </c>
      <c r="AF28" s="20">
        <f>VLOOKUP(AF$26,'DB New Orders'!$A:$S,MATCH($B28,'DB New Orders'!$A$1:$S$1,0),0)</f>
        <v>12</v>
      </c>
      <c r="AG28" s="20">
        <f>VLOOKUP(AG$26,'DB New Orders'!$A:$S,MATCH($B28,'DB New Orders'!$A$1:$S$1,0),0)</f>
        <v>11</v>
      </c>
      <c r="AH28" s="20">
        <f>VLOOKUP(AH$26,'DB New Orders'!$A:$S,MATCH($B28,'DB New Orders'!$A$1:$S$1,0),0)</f>
        <v>8</v>
      </c>
      <c r="AI28" s="20">
        <f>VLOOKUP(AI$26,'DB New Orders'!$A:$S,MATCH($B28,'DB New Orders'!$A$1:$S$1,0),0)</f>
        <v>7</v>
      </c>
      <c r="AJ28" s="20">
        <f>VLOOKUP(AJ$26,'DB New Orders'!$A:$S,MATCH($B28,'DB New Orders'!$A$1:$S$1,0),0)</f>
        <v>7</v>
      </c>
      <c r="AK28" s="20">
        <f>VLOOKUP(AK$26,'DB New Orders'!$A:$S,MATCH($B28,'DB New Orders'!$A$1:$S$1,0),0)</f>
        <v>6</v>
      </c>
      <c r="AL28" s="20">
        <f>VLOOKUP(AL$26,'DB New Orders'!$A:$S,MATCH($B28,'DB New Orders'!$A$1:$S$1,0),0)</f>
        <v>2</v>
      </c>
      <c r="AM28" s="20">
        <f>VLOOKUP(AM$26,'DB New Orders'!$A:$S,MATCH($B28,'DB New Orders'!$A$1:$S$1,0),0)</f>
        <v>3</v>
      </c>
      <c r="AN28" s="20">
        <f>VLOOKUP(AN$26,'DB New Orders'!$A:$S,MATCH($B28,'DB New Orders'!$A$1:$S$1,0),0)</f>
        <v>1</v>
      </c>
      <c r="AO28" s="20">
        <f>VLOOKUP(AO$26,'DB New Orders'!$A:$S,MATCH($B28,'DB New Orders'!$A$1:$S$1,0),0)</f>
        <v>4</v>
      </c>
      <c r="AP28" s="20">
        <f>VLOOKUP(AP$26,'DB New Orders'!$A:$S,MATCH($B28,'DB New Orders'!$A$1:$S$1,0),0)</f>
        <v>6</v>
      </c>
      <c r="AQ28" s="20">
        <f>VLOOKUP(AQ$26,'DB New Orders'!$A:$S,MATCH($B28,'DB New Orders'!$A$1:$S$1,0),0)</f>
        <v>0</v>
      </c>
      <c r="AR28" s="20">
        <f>VLOOKUP(AR$26,'DB New Orders'!$A:$S,MATCH($B28,'DB New Orders'!$A$1:$S$1,0),0)</f>
        <v>1</v>
      </c>
      <c r="AS28" s="20">
        <f>VLOOKUP(AS$26,'DB New Orders'!$A:$S,MATCH($B28,'DB New Orders'!$A$1:$S$1,0),0)</f>
        <v>-2</v>
      </c>
      <c r="AT28" s="20">
        <f>VLOOKUP(AT$26,'DB New Orders'!$A:$S,MATCH($B28,'DB New Orders'!$A$1:$S$1,0),0)</f>
        <v>0</v>
      </c>
      <c r="AU28" s="20">
        <f>VLOOKUP(AU$26,'DB New Orders'!$A:$S,MATCH($B28,'DB New Orders'!$A$1:$S$1,0),0)</f>
        <v>0</v>
      </c>
      <c r="AW28" s="20">
        <f>AU28-AT28</f>
        <v>0</v>
      </c>
      <c r="AX28" s="23">
        <f>AVERAGE(AS28:AU28)</f>
        <v>-0.66666666666666663</v>
      </c>
      <c r="AY28" s="23">
        <f>AVERAGE(AP28:AU28)</f>
        <v>0.83333333333333337</v>
      </c>
    </row>
    <row r="29" spans="2:54" x14ac:dyDescent="0.2">
      <c r="B29" s="14" t="s">
        <v>12</v>
      </c>
      <c r="C29" s="20">
        <f>VLOOKUP(C$26,'DB New Orders'!$A:$S,MATCH($B29,'DB New Orders'!$A$1:$S$1,0),0)</f>
        <v>0</v>
      </c>
      <c r="D29" s="20">
        <f>VLOOKUP(D$26,'DB New Orders'!$A:$S,MATCH($B29,'DB New Orders'!$A$1:$S$1,0),0)</f>
        <v>-2</v>
      </c>
      <c r="E29" s="20">
        <f>VLOOKUP(E$26,'DB New Orders'!$A:$S,MATCH($B29,'DB New Orders'!$A$1:$S$1,0),0)</f>
        <v>0</v>
      </c>
      <c r="F29" s="20">
        <f>VLOOKUP(F$26,'DB New Orders'!$A:$S,MATCH($B29,'DB New Orders'!$A$1:$S$1,0),0)</f>
        <v>-4</v>
      </c>
      <c r="G29" s="20">
        <f>VLOOKUP(G$26,'DB New Orders'!$A:$S,MATCH($B29,'DB New Orders'!$A$1:$S$1,0),0)</f>
        <v>-6</v>
      </c>
      <c r="H29" s="20">
        <f>VLOOKUP(H$26,'DB New Orders'!$A:$S,MATCH($B29,'DB New Orders'!$A$1:$S$1,0),0)</f>
        <v>-10</v>
      </c>
      <c r="I29" s="20">
        <f>VLOOKUP(I$26,'DB New Orders'!$A:$S,MATCH($B29,'DB New Orders'!$A$1:$S$1,0),0)</f>
        <v>-11</v>
      </c>
      <c r="J29" s="20">
        <f>VLOOKUP(J$26,'DB New Orders'!$A:$S,MATCH($B29,'DB New Orders'!$A$1:$S$1,0),0)</f>
        <v>-11</v>
      </c>
      <c r="K29" s="20">
        <f>VLOOKUP(K$26,'DB New Orders'!$A:$S,MATCH($B29,'DB New Orders'!$A$1:$S$1,0),0)</f>
        <v>-9</v>
      </c>
      <c r="L29" s="20">
        <f>VLOOKUP(L$26,'DB New Orders'!$A:$S,MATCH($B29,'DB New Orders'!$A$1:$S$1,0),0)</f>
        <v>5</v>
      </c>
      <c r="M29" s="20">
        <f>VLOOKUP(M$26,'DB New Orders'!$A:$S,MATCH($B29,'DB New Orders'!$A$1:$S$1,0),0)</f>
        <v>0</v>
      </c>
      <c r="N29" s="20">
        <f>VLOOKUP(N$26,'DB New Orders'!$A:$S,MATCH($B29,'DB New Orders'!$A$1:$S$1,0),0)</f>
        <v>-3</v>
      </c>
      <c r="O29" s="20">
        <f>VLOOKUP(O$26,'DB New Orders'!$A:$S,MATCH($B29,'DB New Orders'!$A$1:$S$1,0),0)</f>
        <v>12</v>
      </c>
      <c r="P29" s="20">
        <f>VLOOKUP(P$26,'DB New Orders'!$A:$S,MATCH($B29,'DB New Orders'!$A$1:$S$1,0),0)</f>
        <v>7</v>
      </c>
      <c r="Q29" s="20">
        <f>VLOOKUP(Q$26,'DB New Orders'!$A:$S,MATCH($B29,'DB New Orders'!$A$1:$S$1,0),0)</f>
        <v>0</v>
      </c>
      <c r="R29" s="20">
        <f>VLOOKUP(R$26,'DB New Orders'!$A:$S,MATCH($B29,'DB New Orders'!$A$1:$S$1,0),0)</f>
        <v>0</v>
      </c>
      <c r="S29" s="20">
        <f>VLOOKUP(S$26,'DB New Orders'!$A:$S,MATCH($B29,'DB New Orders'!$A$1:$S$1,0),0)</f>
        <v>0</v>
      </c>
      <c r="T29" s="20">
        <f>VLOOKUP(T$26,'DB New Orders'!$A:$S,MATCH($B29,'DB New Orders'!$A$1:$S$1,0),0)</f>
        <v>0</v>
      </c>
      <c r="U29" s="20">
        <f>VLOOKUP(U$26,'DB New Orders'!$A:$S,MATCH($B29,'DB New Orders'!$A$1:$S$1,0),0)</f>
        <v>0</v>
      </c>
      <c r="V29" s="20">
        <f>VLOOKUP(V$26,'DB New Orders'!$A:$S,MATCH($B29,'DB New Orders'!$A$1:$S$1,0),0)</f>
        <v>-3</v>
      </c>
      <c r="W29" s="20">
        <f>VLOOKUP(W$26,'DB New Orders'!$A:$S,MATCH($B29,'DB New Orders'!$A$1:$S$1,0),0)</f>
        <v>16</v>
      </c>
      <c r="X29" s="20">
        <f>VLOOKUP(X$26,'DB New Orders'!$A:$S,MATCH($B29,'DB New Orders'!$A$1:$S$1,0),0)</f>
        <v>15</v>
      </c>
      <c r="Y29" s="20">
        <f>VLOOKUP(Y$26,'DB New Orders'!$A:$S,MATCH($B29,'DB New Orders'!$A$1:$S$1,0),0)</f>
        <v>13</v>
      </c>
      <c r="Z29" s="20">
        <f>VLOOKUP(Z$26,'DB New Orders'!$A:$S,MATCH($B29,'DB New Orders'!$A$1:$S$1,0),0)</f>
        <v>0</v>
      </c>
      <c r="AA29" s="20">
        <f>VLOOKUP(AA$26,'DB New Orders'!$A:$S,MATCH($B29,'DB New Orders'!$A$1:$S$1,0),0)</f>
        <v>0</v>
      </c>
      <c r="AB29" s="20">
        <f>VLOOKUP(AB$26,'DB New Orders'!$A:$S,MATCH($B29,'DB New Orders'!$A$1:$S$1,0),0)</f>
        <v>15</v>
      </c>
      <c r="AC29" s="20">
        <f>VLOOKUP(AC$26,'DB New Orders'!$A:$S,MATCH($B29,'DB New Orders'!$A$1:$S$1,0),0)</f>
        <v>0</v>
      </c>
      <c r="AD29" s="20">
        <f>VLOOKUP(AD$26,'DB New Orders'!$A:$S,MATCH($B29,'DB New Orders'!$A$1:$S$1,0),0)</f>
        <v>0</v>
      </c>
      <c r="AE29" s="20">
        <f>VLOOKUP(AE$26,'DB New Orders'!$A:$S,MATCH($B29,'DB New Orders'!$A$1:$S$1,0),0)</f>
        <v>0</v>
      </c>
      <c r="AF29" s="20">
        <f>VLOOKUP(AF$26,'DB New Orders'!$A:$S,MATCH($B29,'DB New Orders'!$A$1:$S$1,0),0)</f>
        <v>0</v>
      </c>
      <c r="AG29" s="20">
        <f>VLOOKUP(AG$26,'DB New Orders'!$A:$S,MATCH($B29,'DB New Orders'!$A$1:$S$1,0),0)</f>
        <v>0</v>
      </c>
      <c r="AH29" s="20">
        <f>VLOOKUP(AH$26,'DB New Orders'!$A:$S,MATCH($B29,'DB New Orders'!$A$1:$S$1,0),0)</f>
        <v>0</v>
      </c>
      <c r="AI29" s="20">
        <f>VLOOKUP(AI$26,'DB New Orders'!$A:$S,MATCH($B29,'DB New Orders'!$A$1:$S$1,0),0)</f>
        <v>14</v>
      </c>
      <c r="AJ29" s="20">
        <f>VLOOKUP(AJ$26,'DB New Orders'!$A:$S,MATCH($B29,'DB New Orders'!$A$1:$S$1,0),0)</f>
        <v>10</v>
      </c>
      <c r="AK29" s="20">
        <f>VLOOKUP(AK$26,'DB New Orders'!$A:$S,MATCH($B29,'DB New Orders'!$A$1:$S$1,0),0)</f>
        <v>0</v>
      </c>
      <c r="AL29" s="20">
        <f>VLOOKUP(AL$26,'DB New Orders'!$A:$S,MATCH($B29,'DB New Orders'!$A$1:$S$1,0),0)</f>
        <v>11</v>
      </c>
      <c r="AM29" s="20">
        <f>VLOOKUP(AM$26,'DB New Orders'!$A:$S,MATCH($B29,'DB New Orders'!$A$1:$S$1,0),0)</f>
        <v>13</v>
      </c>
      <c r="AN29" s="20">
        <f>VLOOKUP(AN$26,'DB New Orders'!$A:$S,MATCH($B29,'DB New Orders'!$A$1:$S$1,0),0)</f>
        <v>13</v>
      </c>
      <c r="AO29" s="20">
        <f>VLOOKUP(AO$26,'DB New Orders'!$A:$S,MATCH($B29,'DB New Orders'!$A$1:$S$1,0),0)</f>
        <v>0</v>
      </c>
      <c r="AP29" s="20">
        <f>VLOOKUP(AP$26,'DB New Orders'!$A:$S,MATCH($B29,'DB New Orders'!$A$1:$S$1,0),0)</f>
        <v>11</v>
      </c>
      <c r="AQ29" s="20">
        <f>VLOOKUP(AQ$26,'DB New Orders'!$A:$S,MATCH($B29,'DB New Orders'!$A$1:$S$1,0),0)</f>
        <v>7</v>
      </c>
      <c r="AR29" s="20">
        <f>VLOOKUP(AR$26,'DB New Orders'!$A:$S,MATCH($B29,'DB New Orders'!$A$1:$S$1,0),0)</f>
        <v>0</v>
      </c>
      <c r="AS29" s="20">
        <f>VLOOKUP(AS$26,'DB New Orders'!$A:$S,MATCH($B29,'DB New Orders'!$A$1:$S$1,0),0)</f>
        <v>0</v>
      </c>
      <c r="AT29" s="20">
        <f>VLOOKUP(AT$26,'DB New Orders'!$A:$S,MATCH($B29,'DB New Orders'!$A$1:$S$1,0),0)</f>
        <v>7</v>
      </c>
      <c r="AU29" s="20">
        <f>VLOOKUP(AU$26,'DB New Orders'!$A:$S,MATCH($B29,'DB New Orders'!$A$1:$S$1,0),0)</f>
        <v>0</v>
      </c>
      <c r="AW29" s="20">
        <f t="shared" ref="AW29:AW45" si="3">AU29-AT29</f>
        <v>-7</v>
      </c>
      <c r="AX29" s="23">
        <f t="shared" ref="AX29:AX45" si="4">AVERAGE(AS29:AU29)</f>
        <v>2.3333333333333335</v>
      </c>
      <c r="AY29" s="23">
        <f t="shared" ref="AY29:AY45" si="5">AVERAGE(AP29:AU29)</f>
        <v>4.166666666666667</v>
      </c>
    </row>
    <row r="30" spans="2:54" x14ac:dyDescent="0.2">
      <c r="B30" s="14" t="s">
        <v>23</v>
      </c>
      <c r="C30" s="20">
        <f>VLOOKUP(C$26,'DB New Orders'!$A:$S,MATCH($B30,'DB New Orders'!$A$1:$S$1,0),0)</f>
        <v>9</v>
      </c>
      <c r="D30" s="20">
        <f>VLOOKUP(D$26,'DB New Orders'!$A:$S,MATCH($B30,'DB New Orders'!$A$1:$S$1,0),0)</f>
        <v>9</v>
      </c>
      <c r="E30" s="20">
        <f>VLOOKUP(E$26,'DB New Orders'!$A:$S,MATCH($B30,'DB New Orders'!$A$1:$S$1,0),0)</f>
        <v>-3</v>
      </c>
      <c r="F30" s="20">
        <f>VLOOKUP(F$26,'DB New Orders'!$A:$S,MATCH($B30,'DB New Orders'!$A$1:$S$1,0),0)</f>
        <v>-2</v>
      </c>
      <c r="G30" s="20">
        <f>VLOOKUP(G$26,'DB New Orders'!$A:$S,MATCH($B30,'DB New Orders'!$A$1:$S$1,0),0)</f>
        <v>-5</v>
      </c>
      <c r="H30" s="20">
        <f>VLOOKUP(H$26,'DB New Orders'!$A:$S,MATCH($B30,'DB New Orders'!$A$1:$S$1,0),0)</f>
        <v>-9</v>
      </c>
      <c r="I30" s="20">
        <f>VLOOKUP(I$26,'DB New Orders'!$A:$S,MATCH($B30,'DB New Orders'!$A$1:$S$1,0),0)</f>
        <v>-3</v>
      </c>
      <c r="J30" s="20">
        <f>VLOOKUP(J$26,'DB New Orders'!$A:$S,MATCH($B30,'DB New Orders'!$A$1:$S$1,0),0)</f>
        <v>-3</v>
      </c>
      <c r="K30" s="20">
        <f>VLOOKUP(K$26,'DB New Orders'!$A:$S,MATCH($B30,'DB New Orders'!$A$1:$S$1,0),0)</f>
        <v>-10</v>
      </c>
      <c r="L30" s="20">
        <f>VLOOKUP(L$26,'DB New Orders'!$A:$S,MATCH($B30,'DB New Orders'!$A$1:$S$1,0),0)</f>
        <v>0</v>
      </c>
      <c r="M30" s="20">
        <f>VLOOKUP(M$26,'DB New Orders'!$A:$S,MATCH($B30,'DB New Orders'!$A$1:$S$1,0),0)</f>
        <v>-4</v>
      </c>
      <c r="N30" s="20">
        <f>VLOOKUP(N$26,'DB New Orders'!$A:$S,MATCH($B30,'DB New Orders'!$A$1:$S$1,0),0)</f>
        <v>8</v>
      </c>
      <c r="O30" s="20">
        <f>VLOOKUP(O$26,'DB New Orders'!$A:$S,MATCH($B30,'DB New Orders'!$A$1:$S$1,0),0)</f>
        <v>13</v>
      </c>
      <c r="P30" s="20">
        <f>VLOOKUP(P$26,'DB New Orders'!$A:$S,MATCH($B30,'DB New Orders'!$A$1:$S$1,0),0)</f>
        <v>-7</v>
      </c>
      <c r="Q30" s="20">
        <f>VLOOKUP(Q$26,'DB New Orders'!$A:$S,MATCH($B30,'DB New Orders'!$A$1:$S$1,0),0)</f>
        <v>-2</v>
      </c>
      <c r="R30" s="20">
        <f>VLOOKUP(R$26,'DB New Orders'!$A:$S,MATCH($B30,'DB New Orders'!$A$1:$S$1,0),0)</f>
        <v>-10</v>
      </c>
      <c r="S30" s="20">
        <f>VLOOKUP(S$26,'DB New Orders'!$A:$S,MATCH($B30,'DB New Orders'!$A$1:$S$1,0),0)</f>
        <v>-10</v>
      </c>
      <c r="T30" s="20">
        <f>VLOOKUP(T$26,'DB New Orders'!$A:$S,MATCH($B30,'DB New Orders'!$A$1:$S$1,0),0)</f>
        <v>11</v>
      </c>
      <c r="U30" s="20">
        <f>VLOOKUP(U$26,'DB New Orders'!$A:$S,MATCH($B30,'DB New Orders'!$A$1:$S$1,0),0)</f>
        <v>15</v>
      </c>
      <c r="V30" s="20">
        <f>VLOOKUP(V$26,'DB New Orders'!$A:$S,MATCH($B30,'DB New Orders'!$A$1:$S$1,0),0)</f>
        <v>0</v>
      </c>
      <c r="W30" s="20">
        <f>VLOOKUP(W$26,'DB New Orders'!$A:$S,MATCH($B30,'DB New Orders'!$A$1:$S$1,0),0)</f>
        <v>13</v>
      </c>
      <c r="X30" s="20">
        <f>VLOOKUP(X$26,'DB New Orders'!$A:$S,MATCH($B30,'DB New Orders'!$A$1:$S$1,0),0)</f>
        <v>2</v>
      </c>
      <c r="Y30" s="20">
        <f>VLOOKUP(Y$26,'DB New Orders'!$A:$S,MATCH($B30,'DB New Orders'!$A$1:$S$1,0),0)</f>
        <v>4</v>
      </c>
      <c r="Z30" s="20">
        <f>VLOOKUP(Z$26,'DB New Orders'!$A:$S,MATCH($B30,'DB New Orders'!$A$1:$S$1,0),0)</f>
        <v>13</v>
      </c>
      <c r="AA30" s="20">
        <f>VLOOKUP(AA$26,'DB New Orders'!$A:$S,MATCH($B30,'DB New Orders'!$A$1:$S$1,0),0)</f>
        <v>11</v>
      </c>
      <c r="AB30" s="20">
        <f>VLOOKUP(AB$26,'DB New Orders'!$A:$S,MATCH($B30,'DB New Orders'!$A$1:$S$1,0),0)</f>
        <v>5</v>
      </c>
      <c r="AC30" s="20">
        <f>VLOOKUP(AC$26,'DB New Orders'!$A:$S,MATCH($B30,'DB New Orders'!$A$1:$S$1,0),0)</f>
        <v>13</v>
      </c>
      <c r="AD30" s="20">
        <f>VLOOKUP(AD$26,'DB New Orders'!$A:$S,MATCH($B30,'DB New Orders'!$A$1:$S$1,0),0)</f>
        <v>12</v>
      </c>
      <c r="AE30" s="20">
        <f>VLOOKUP(AE$26,'DB New Orders'!$A:$S,MATCH($B30,'DB New Orders'!$A$1:$S$1,0),0)</f>
        <v>2</v>
      </c>
      <c r="AF30" s="20">
        <f>VLOOKUP(AF$26,'DB New Orders'!$A:$S,MATCH($B30,'DB New Orders'!$A$1:$S$1,0),0)</f>
        <v>1</v>
      </c>
      <c r="AG30" s="20">
        <f>VLOOKUP(AG$26,'DB New Orders'!$A:$S,MATCH($B30,'DB New Orders'!$A$1:$S$1,0),0)</f>
        <v>8</v>
      </c>
      <c r="AH30" s="20">
        <f>VLOOKUP(AH$26,'DB New Orders'!$A:$S,MATCH($B30,'DB New Orders'!$A$1:$S$1,0),0)</f>
        <v>13</v>
      </c>
      <c r="AI30" s="20">
        <f>VLOOKUP(AI$26,'DB New Orders'!$A:$S,MATCH($B30,'DB New Orders'!$A$1:$S$1,0),0)</f>
        <v>10</v>
      </c>
      <c r="AJ30" s="20">
        <f>VLOOKUP(AJ$26,'DB New Orders'!$A:$S,MATCH($B30,'DB New Orders'!$A$1:$S$1,0),0)</f>
        <v>-4</v>
      </c>
      <c r="AK30" s="20">
        <f>VLOOKUP(AK$26,'DB New Orders'!$A:$S,MATCH($B30,'DB New Orders'!$A$1:$S$1,0),0)</f>
        <v>7</v>
      </c>
      <c r="AL30" s="20">
        <f>VLOOKUP(AL$26,'DB New Orders'!$A:$S,MATCH($B30,'DB New Orders'!$A$1:$S$1,0),0)</f>
        <v>9</v>
      </c>
      <c r="AM30" s="20">
        <f>VLOOKUP(AM$26,'DB New Orders'!$A:$S,MATCH($B30,'DB New Orders'!$A$1:$S$1,0),0)</f>
        <v>0</v>
      </c>
      <c r="AN30" s="20">
        <f>VLOOKUP(AN$26,'DB New Orders'!$A:$S,MATCH($B30,'DB New Orders'!$A$1:$S$1,0),0)</f>
        <v>0</v>
      </c>
      <c r="AO30" s="20">
        <f>VLOOKUP(AO$26,'DB New Orders'!$A:$S,MATCH($B30,'DB New Orders'!$A$1:$S$1,0),0)</f>
        <v>-2</v>
      </c>
      <c r="AP30" s="20">
        <f>VLOOKUP(AP$26,'DB New Orders'!$A:$S,MATCH($B30,'DB New Orders'!$A$1:$S$1,0),0)</f>
        <v>9</v>
      </c>
      <c r="AQ30" s="20">
        <f>VLOOKUP(AQ$26,'DB New Orders'!$A:$S,MATCH($B30,'DB New Orders'!$A$1:$S$1,0),0)</f>
        <v>4</v>
      </c>
      <c r="AR30" s="20">
        <f>VLOOKUP(AR$26,'DB New Orders'!$A:$S,MATCH($B30,'DB New Orders'!$A$1:$S$1,0),0)</f>
        <v>0</v>
      </c>
      <c r="AS30" s="20">
        <f>VLOOKUP(AS$26,'DB New Orders'!$A:$S,MATCH($B30,'DB New Orders'!$A$1:$S$1,0),0)</f>
        <v>2</v>
      </c>
      <c r="AT30" s="20">
        <f>VLOOKUP(AT$26,'DB New Orders'!$A:$S,MATCH($B30,'DB New Orders'!$A$1:$S$1,0),0)</f>
        <v>2</v>
      </c>
      <c r="AU30" s="20">
        <f>VLOOKUP(AU$26,'DB New Orders'!$A:$S,MATCH($B30,'DB New Orders'!$A$1:$S$1,0),0)</f>
        <v>6</v>
      </c>
      <c r="AW30" s="20">
        <f t="shared" si="3"/>
        <v>4</v>
      </c>
      <c r="AX30" s="23">
        <f t="shared" si="4"/>
        <v>3.3333333333333335</v>
      </c>
      <c r="AY30" s="23">
        <f t="shared" si="5"/>
        <v>3.8333333333333335</v>
      </c>
    </row>
    <row r="31" spans="2:54" x14ac:dyDescent="0.2">
      <c r="B31" s="14" t="s">
        <v>9</v>
      </c>
      <c r="C31" s="20">
        <f>VLOOKUP(C$26,'DB New Orders'!$A:$S,MATCH($B31,'DB New Orders'!$A$1:$S$1,0),0)</f>
        <v>12</v>
      </c>
      <c r="D31" s="20">
        <f>VLOOKUP(D$26,'DB New Orders'!$A:$S,MATCH($B31,'DB New Orders'!$A$1:$S$1,0),0)</f>
        <v>7</v>
      </c>
      <c r="E31" s="20">
        <f>VLOOKUP(E$26,'DB New Orders'!$A:$S,MATCH($B31,'DB New Orders'!$A$1:$S$1,0),0)</f>
        <v>5</v>
      </c>
      <c r="F31" s="20">
        <f>VLOOKUP(F$26,'DB New Orders'!$A:$S,MATCH($B31,'DB New Orders'!$A$1:$S$1,0),0)</f>
        <v>9</v>
      </c>
      <c r="G31" s="20">
        <f>VLOOKUP(G$26,'DB New Orders'!$A:$S,MATCH($B31,'DB New Orders'!$A$1:$S$1,0),0)</f>
        <v>1</v>
      </c>
      <c r="H31" s="20">
        <f>VLOOKUP(H$26,'DB New Orders'!$A:$S,MATCH($B31,'DB New Orders'!$A$1:$S$1,0),0)</f>
        <v>1</v>
      </c>
      <c r="I31" s="20">
        <f>VLOOKUP(I$26,'DB New Orders'!$A:$S,MATCH($B31,'DB New Orders'!$A$1:$S$1,0),0)</f>
        <v>-1</v>
      </c>
      <c r="J31" s="20">
        <f>VLOOKUP(J$26,'DB New Orders'!$A:$S,MATCH($B31,'DB New Orders'!$A$1:$S$1,0),0)</f>
        <v>-1</v>
      </c>
      <c r="K31" s="20">
        <f>VLOOKUP(K$26,'DB New Orders'!$A:$S,MATCH($B31,'DB New Orders'!$A$1:$S$1,0),0)</f>
        <v>2</v>
      </c>
      <c r="L31" s="20">
        <f>VLOOKUP(L$26,'DB New Orders'!$A:$S,MATCH($B31,'DB New Orders'!$A$1:$S$1,0),0)</f>
        <v>-1</v>
      </c>
      <c r="M31" s="20">
        <f>VLOOKUP(M$26,'DB New Orders'!$A:$S,MATCH($B31,'DB New Orders'!$A$1:$S$1,0),0)</f>
        <v>-3</v>
      </c>
      <c r="N31" s="20">
        <f>VLOOKUP(N$26,'DB New Orders'!$A:$S,MATCH($B31,'DB New Orders'!$A$1:$S$1,0),0)</f>
        <v>6</v>
      </c>
      <c r="O31" s="20">
        <f>VLOOKUP(O$26,'DB New Orders'!$A:$S,MATCH($B31,'DB New Orders'!$A$1:$S$1,0),0)</f>
        <v>7</v>
      </c>
      <c r="P31" s="20">
        <f>VLOOKUP(P$26,'DB New Orders'!$A:$S,MATCH($B31,'DB New Orders'!$A$1:$S$1,0),0)</f>
        <v>1</v>
      </c>
      <c r="Q31" s="20">
        <f>VLOOKUP(Q$26,'DB New Orders'!$A:$S,MATCH($B31,'DB New Orders'!$A$1:$S$1,0),0)</f>
        <v>-4</v>
      </c>
      <c r="R31" s="20">
        <f>VLOOKUP(R$26,'DB New Orders'!$A:$S,MATCH($B31,'DB New Orders'!$A$1:$S$1,0),0)</f>
        <v>-6</v>
      </c>
      <c r="S31" s="20">
        <f>VLOOKUP(S$26,'DB New Orders'!$A:$S,MATCH($B31,'DB New Orders'!$A$1:$S$1,0),0)</f>
        <v>-6</v>
      </c>
      <c r="T31" s="20">
        <f>VLOOKUP(T$26,'DB New Orders'!$A:$S,MATCH($B31,'DB New Orders'!$A$1:$S$1,0),0)</f>
        <v>2</v>
      </c>
      <c r="U31" s="20">
        <f>VLOOKUP(U$26,'DB New Orders'!$A:$S,MATCH($B31,'DB New Orders'!$A$1:$S$1,0),0)</f>
        <v>12</v>
      </c>
      <c r="V31" s="20">
        <f>VLOOKUP(V$26,'DB New Orders'!$A:$S,MATCH($B31,'DB New Orders'!$A$1:$S$1,0),0)</f>
        <v>0</v>
      </c>
      <c r="W31" s="20">
        <f>VLOOKUP(W$26,'DB New Orders'!$A:$S,MATCH($B31,'DB New Orders'!$A$1:$S$1,0),0)</f>
        <v>9</v>
      </c>
      <c r="X31" s="20">
        <f>VLOOKUP(X$26,'DB New Orders'!$A:$S,MATCH($B31,'DB New Orders'!$A$1:$S$1,0),0)</f>
        <v>5</v>
      </c>
      <c r="Y31" s="20">
        <f>VLOOKUP(Y$26,'DB New Orders'!$A:$S,MATCH($B31,'DB New Orders'!$A$1:$S$1,0),0)</f>
        <v>8</v>
      </c>
      <c r="Z31" s="20">
        <f>VLOOKUP(Z$26,'DB New Orders'!$A:$S,MATCH($B31,'DB New Orders'!$A$1:$S$1,0),0)</f>
        <v>1</v>
      </c>
      <c r="AA31" s="20">
        <f>VLOOKUP(AA$26,'DB New Orders'!$A:$S,MATCH($B31,'DB New Orders'!$A$1:$S$1,0),0)</f>
        <v>3</v>
      </c>
      <c r="AB31" s="20">
        <f>VLOOKUP(AB$26,'DB New Orders'!$A:$S,MATCH($B31,'DB New Orders'!$A$1:$S$1,0),0)</f>
        <v>7</v>
      </c>
      <c r="AC31" s="20">
        <f>VLOOKUP(AC$26,'DB New Orders'!$A:$S,MATCH($B31,'DB New Orders'!$A$1:$S$1,0),0)</f>
        <v>2</v>
      </c>
      <c r="AD31" s="20">
        <f>VLOOKUP(AD$26,'DB New Orders'!$A:$S,MATCH($B31,'DB New Orders'!$A$1:$S$1,0),0)</f>
        <v>11</v>
      </c>
      <c r="AE31" s="20">
        <f>VLOOKUP(AE$26,'DB New Orders'!$A:$S,MATCH($B31,'DB New Orders'!$A$1:$S$1,0),0)</f>
        <v>7</v>
      </c>
      <c r="AF31" s="20">
        <f>VLOOKUP(AF$26,'DB New Orders'!$A:$S,MATCH($B31,'DB New Orders'!$A$1:$S$1,0),0)</f>
        <v>14</v>
      </c>
      <c r="AG31" s="20">
        <f>VLOOKUP(AG$26,'DB New Orders'!$A:$S,MATCH($B31,'DB New Orders'!$A$1:$S$1,0),0)</f>
        <v>13</v>
      </c>
      <c r="AH31" s="20">
        <f>VLOOKUP(AH$26,'DB New Orders'!$A:$S,MATCH($B31,'DB New Orders'!$A$1:$S$1,0),0)</f>
        <v>9</v>
      </c>
      <c r="AI31" s="20">
        <f>VLOOKUP(AI$26,'DB New Orders'!$A:$S,MATCH($B31,'DB New Orders'!$A$1:$S$1,0),0)</f>
        <v>4</v>
      </c>
      <c r="AJ31" s="20">
        <f>VLOOKUP(AJ$26,'DB New Orders'!$A:$S,MATCH($B31,'DB New Orders'!$A$1:$S$1,0),0)</f>
        <v>6</v>
      </c>
      <c r="AK31" s="20">
        <f>VLOOKUP(AK$26,'DB New Orders'!$A:$S,MATCH($B31,'DB New Orders'!$A$1:$S$1,0),0)</f>
        <v>1</v>
      </c>
      <c r="AL31" s="20">
        <f>VLOOKUP(AL$26,'DB New Orders'!$A:$S,MATCH($B31,'DB New Orders'!$A$1:$S$1,0),0)</f>
        <v>6</v>
      </c>
      <c r="AM31" s="20">
        <f>VLOOKUP(AM$26,'DB New Orders'!$A:$S,MATCH($B31,'DB New Orders'!$A$1:$S$1,0),0)</f>
        <v>9</v>
      </c>
      <c r="AN31" s="20">
        <f>VLOOKUP(AN$26,'DB New Orders'!$A:$S,MATCH($B31,'DB New Orders'!$A$1:$S$1,0),0)</f>
        <v>3</v>
      </c>
      <c r="AO31" s="20">
        <f>VLOOKUP(AO$26,'DB New Orders'!$A:$S,MATCH($B31,'DB New Orders'!$A$1:$S$1,0),0)</f>
        <v>10</v>
      </c>
      <c r="AP31" s="20">
        <f>VLOOKUP(AP$26,'DB New Orders'!$A:$S,MATCH($B31,'DB New Orders'!$A$1:$S$1,0),0)</f>
        <v>10</v>
      </c>
      <c r="AQ31" s="20">
        <f>VLOOKUP(AQ$26,'DB New Orders'!$A:$S,MATCH($B31,'DB New Orders'!$A$1:$S$1,0),0)</f>
        <v>2</v>
      </c>
      <c r="AR31" s="20">
        <f>VLOOKUP(AR$26,'DB New Orders'!$A:$S,MATCH($B31,'DB New Orders'!$A$1:$S$1,0),0)</f>
        <v>0</v>
      </c>
      <c r="AS31" s="20">
        <f>VLOOKUP(AS$26,'DB New Orders'!$A:$S,MATCH($B31,'DB New Orders'!$A$1:$S$1,0),0)</f>
        <v>5</v>
      </c>
      <c r="AT31" s="20">
        <f>VLOOKUP(AT$26,'DB New Orders'!$A:$S,MATCH($B31,'DB New Orders'!$A$1:$S$1,0),0)</f>
        <v>0</v>
      </c>
      <c r="AU31" s="20">
        <f>VLOOKUP(AU$26,'DB New Orders'!$A:$S,MATCH($B31,'DB New Orders'!$A$1:$S$1,0),0)</f>
        <v>0</v>
      </c>
      <c r="AW31" s="20">
        <f t="shared" si="3"/>
        <v>0</v>
      </c>
      <c r="AX31" s="23">
        <f t="shared" si="4"/>
        <v>1.6666666666666667</v>
      </c>
      <c r="AY31" s="23">
        <f t="shared" si="5"/>
        <v>2.8333333333333335</v>
      </c>
    </row>
    <row r="32" spans="2:54" x14ac:dyDescent="0.2">
      <c r="B32" s="14" t="s">
        <v>8</v>
      </c>
      <c r="C32" s="20">
        <f>VLOOKUP(C$26,'DB New Orders'!$A:$S,MATCH($B32,'DB New Orders'!$A$1:$S$1,0),0)</f>
        <v>7</v>
      </c>
      <c r="D32" s="20">
        <f>VLOOKUP(D$26,'DB New Orders'!$A:$S,MATCH($B32,'DB New Orders'!$A$1:$S$1,0),0)</f>
        <v>6</v>
      </c>
      <c r="E32" s="20">
        <f>VLOOKUP(E$26,'DB New Orders'!$A:$S,MATCH($B32,'DB New Orders'!$A$1:$S$1,0),0)</f>
        <v>2</v>
      </c>
      <c r="F32" s="20">
        <f>VLOOKUP(F$26,'DB New Orders'!$A:$S,MATCH($B32,'DB New Orders'!$A$1:$S$1,0),0)</f>
        <v>10</v>
      </c>
      <c r="G32" s="20">
        <f>VLOOKUP(G$26,'DB New Orders'!$A:$S,MATCH($B32,'DB New Orders'!$A$1:$S$1,0),0)</f>
        <v>4</v>
      </c>
      <c r="H32" s="20">
        <f>VLOOKUP(H$26,'DB New Orders'!$A:$S,MATCH($B32,'DB New Orders'!$A$1:$S$1,0),0)</f>
        <v>-1</v>
      </c>
      <c r="I32" s="20">
        <f>VLOOKUP(I$26,'DB New Orders'!$A:$S,MATCH($B32,'DB New Orders'!$A$1:$S$1,0),0)</f>
        <v>-4</v>
      </c>
      <c r="J32" s="20">
        <f>VLOOKUP(J$26,'DB New Orders'!$A:$S,MATCH($B32,'DB New Orders'!$A$1:$S$1,0),0)</f>
        <v>-4</v>
      </c>
      <c r="K32" s="20">
        <f>VLOOKUP(K$26,'DB New Orders'!$A:$S,MATCH($B32,'DB New Orders'!$A$1:$S$1,0),0)</f>
        <v>-6</v>
      </c>
      <c r="L32" s="20">
        <f>VLOOKUP(L$26,'DB New Orders'!$A:$S,MATCH($B32,'DB New Orders'!$A$1:$S$1,0),0)</f>
        <v>-3</v>
      </c>
      <c r="M32" s="20">
        <f>VLOOKUP(M$26,'DB New Orders'!$A:$S,MATCH($B32,'DB New Orders'!$A$1:$S$1,0),0)</f>
        <v>0</v>
      </c>
      <c r="N32" s="20">
        <f>VLOOKUP(N$26,'DB New Orders'!$A:$S,MATCH($B32,'DB New Orders'!$A$1:$S$1,0),0)</f>
        <v>4</v>
      </c>
      <c r="O32" s="20">
        <f>VLOOKUP(O$26,'DB New Orders'!$A:$S,MATCH($B32,'DB New Orders'!$A$1:$S$1,0),0)</f>
        <v>10</v>
      </c>
      <c r="P32" s="20">
        <f>VLOOKUP(P$26,'DB New Orders'!$A:$S,MATCH($B32,'DB New Orders'!$A$1:$S$1,0),0)</f>
        <v>4</v>
      </c>
      <c r="Q32" s="20">
        <f>VLOOKUP(Q$26,'DB New Orders'!$A:$S,MATCH($B32,'DB New Orders'!$A$1:$S$1,0),0)</f>
        <v>-6</v>
      </c>
      <c r="R32" s="20">
        <f>VLOOKUP(R$26,'DB New Orders'!$A:$S,MATCH($B32,'DB New Orders'!$A$1:$S$1,0),0)</f>
        <v>-5</v>
      </c>
      <c r="S32" s="20">
        <f>VLOOKUP(S$26,'DB New Orders'!$A:$S,MATCH($B32,'DB New Orders'!$A$1:$S$1,0),0)</f>
        <v>-5</v>
      </c>
      <c r="T32" s="20">
        <f>VLOOKUP(T$26,'DB New Orders'!$A:$S,MATCH($B32,'DB New Orders'!$A$1:$S$1,0),0)</f>
        <v>10</v>
      </c>
      <c r="U32" s="20">
        <f>VLOOKUP(U$26,'DB New Orders'!$A:$S,MATCH($B32,'DB New Orders'!$A$1:$S$1,0),0)</f>
        <v>14</v>
      </c>
      <c r="V32" s="20">
        <f>VLOOKUP(V$26,'DB New Orders'!$A:$S,MATCH($B32,'DB New Orders'!$A$1:$S$1,0),0)</f>
        <v>10</v>
      </c>
      <c r="W32" s="20">
        <f>VLOOKUP(W$26,'DB New Orders'!$A:$S,MATCH($B32,'DB New Orders'!$A$1:$S$1,0),0)</f>
        <v>14</v>
      </c>
      <c r="X32" s="20">
        <f>VLOOKUP(X$26,'DB New Orders'!$A:$S,MATCH($B32,'DB New Orders'!$A$1:$S$1,0),0)</f>
        <v>14</v>
      </c>
      <c r="Y32" s="20">
        <f>VLOOKUP(Y$26,'DB New Orders'!$A:$S,MATCH($B32,'DB New Orders'!$A$1:$S$1,0),0)</f>
        <v>5</v>
      </c>
      <c r="Z32" s="20">
        <f>VLOOKUP(Z$26,'DB New Orders'!$A:$S,MATCH($B32,'DB New Orders'!$A$1:$S$1,0),0)</f>
        <v>10</v>
      </c>
      <c r="AA32" s="20">
        <f>VLOOKUP(AA$26,'DB New Orders'!$A:$S,MATCH($B32,'DB New Orders'!$A$1:$S$1,0),0)</f>
        <v>1</v>
      </c>
      <c r="AB32" s="20">
        <f>VLOOKUP(AB$26,'DB New Orders'!$A:$S,MATCH($B32,'DB New Orders'!$A$1:$S$1,0),0)</f>
        <v>2</v>
      </c>
      <c r="AC32" s="20">
        <f>VLOOKUP(AC$26,'DB New Orders'!$A:$S,MATCH($B32,'DB New Orders'!$A$1:$S$1,0),0)</f>
        <v>3</v>
      </c>
      <c r="AD32" s="20">
        <f>VLOOKUP(AD$26,'DB New Orders'!$A:$S,MATCH($B32,'DB New Orders'!$A$1:$S$1,0),0)</f>
        <v>10</v>
      </c>
      <c r="AE32" s="20">
        <f>VLOOKUP(AE$26,'DB New Orders'!$A:$S,MATCH($B32,'DB New Orders'!$A$1:$S$1,0),0)</f>
        <v>4</v>
      </c>
      <c r="AF32" s="20">
        <f>VLOOKUP(AF$26,'DB New Orders'!$A:$S,MATCH($B32,'DB New Orders'!$A$1:$S$1,0),0)</f>
        <v>2</v>
      </c>
      <c r="AG32" s="20">
        <f>VLOOKUP(AG$26,'DB New Orders'!$A:$S,MATCH($B32,'DB New Orders'!$A$1:$S$1,0),0)</f>
        <v>7</v>
      </c>
      <c r="AH32" s="20">
        <f>VLOOKUP(AH$26,'DB New Orders'!$A:$S,MATCH($B32,'DB New Orders'!$A$1:$S$1,0),0)</f>
        <v>0</v>
      </c>
      <c r="AI32" s="20">
        <f>VLOOKUP(AI$26,'DB New Orders'!$A:$S,MATCH($B32,'DB New Orders'!$A$1:$S$1,0),0)</f>
        <v>-1</v>
      </c>
      <c r="AJ32" s="20">
        <f>VLOOKUP(AJ$26,'DB New Orders'!$A:$S,MATCH($B32,'DB New Orders'!$A$1:$S$1,0),0)</f>
        <v>9</v>
      </c>
      <c r="AK32" s="20">
        <f>VLOOKUP(AK$26,'DB New Orders'!$A:$S,MATCH($B32,'DB New Orders'!$A$1:$S$1,0),0)</f>
        <v>2</v>
      </c>
      <c r="AL32" s="20">
        <f>VLOOKUP(AL$26,'DB New Orders'!$A:$S,MATCH($B32,'DB New Orders'!$A$1:$S$1,0),0)</f>
        <v>3</v>
      </c>
      <c r="AM32" s="20">
        <f>VLOOKUP(AM$26,'DB New Orders'!$A:$S,MATCH($B32,'DB New Orders'!$A$1:$S$1,0),0)</f>
        <v>4</v>
      </c>
      <c r="AN32" s="20">
        <f>VLOOKUP(AN$26,'DB New Orders'!$A:$S,MATCH($B32,'DB New Orders'!$A$1:$S$1,0),0)</f>
        <v>2</v>
      </c>
      <c r="AO32" s="20">
        <f>VLOOKUP(AO$26,'DB New Orders'!$A:$S,MATCH($B32,'DB New Orders'!$A$1:$S$1,0),0)</f>
        <v>1</v>
      </c>
      <c r="AP32" s="20">
        <f>VLOOKUP(AP$26,'DB New Orders'!$A:$S,MATCH($B32,'DB New Orders'!$A$1:$S$1,0),0)</f>
        <v>4</v>
      </c>
      <c r="AQ32" s="20">
        <f>VLOOKUP(AQ$26,'DB New Orders'!$A:$S,MATCH($B32,'DB New Orders'!$A$1:$S$1,0),0)</f>
        <v>3</v>
      </c>
      <c r="AR32" s="20">
        <f>VLOOKUP(AR$26,'DB New Orders'!$A:$S,MATCH($B32,'DB New Orders'!$A$1:$S$1,0),0)</f>
        <v>3</v>
      </c>
      <c r="AS32" s="20">
        <f>VLOOKUP(AS$26,'DB New Orders'!$A:$S,MATCH($B32,'DB New Orders'!$A$1:$S$1,0),0)</f>
        <v>1</v>
      </c>
      <c r="AT32" s="20">
        <f>VLOOKUP(AT$26,'DB New Orders'!$A:$S,MATCH($B32,'DB New Orders'!$A$1:$S$1,0),0)</f>
        <v>0</v>
      </c>
      <c r="AU32" s="20">
        <f>VLOOKUP(AU$26,'DB New Orders'!$A:$S,MATCH($B32,'DB New Orders'!$A$1:$S$1,0),0)</f>
        <v>0</v>
      </c>
      <c r="AW32" s="20">
        <f t="shared" si="3"/>
        <v>0</v>
      </c>
      <c r="AX32" s="23">
        <f t="shared" si="4"/>
        <v>0.33333333333333331</v>
      </c>
      <c r="AY32" s="23">
        <f t="shared" si="5"/>
        <v>1.8333333333333333</v>
      </c>
    </row>
    <row r="33" spans="2:51" x14ac:dyDescent="0.2">
      <c r="B33" s="14" t="s">
        <v>7</v>
      </c>
      <c r="C33" s="20">
        <f>VLOOKUP(C$26,'DB New Orders'!$A:$S,MATCH($B33,'DB New Orders'!$A$1:$S$1,0),0)</f>
        <v>5</v>
      </c>
      <c r="D33" s="20">
        <f>VLOOKUP(D$26,'DB New Orders'!$A:$S,MATCH($B33,'DB New Orders'!$A$1:$S$1,0),0)</f>
        <v>1</v>
      </c>
      <c r="E33" s="20">
        <f>VLOOKUP(E$26,'DB New Orders'!$A:$S,MATCH($B33,'DB New Orders'!$A$1:$S$1,0),0)</f>
        <v>11</v>
      </c>
      <c r="F33" s="20">
        <f>VLOOKUP(F$26,'DB New Orders'!$A:$S,MATCH($B33,'DB New Orders'!$A$1:$S$1,0),0)</f>
        <v>6</v>
      </c>
      <c r="G33" s="20">
        <f>VLOOKUP(G$26,'DB New Orders'!$A:$S,MATCH($B33,'DB New Orders'!$A$1:$S$1,0),0)</f>
        <v>3</v>
      </c>
      <c r="H33" s="20">
        <f>VLOOKUP(H$26,'DB New Orders'!$A:$S,MATCH($B33,'DB New Orders'!$A$1:$S$1,0),0)</f>
        <v>-3</v>
      </c>
      <c r="I33" s="20">
        <f>VLOOKUP(I$26,'DB New Orders'!$A:$S,MATCH($B33,'DB New Orders'!$A$1:$S$1,0),0)</f>
        <v>-2</v>
      </c>
      <c r="J33" s="20">
        <f>VLOOKUP(J$26,'DB New Orders'!$A:$S,MATCH($B33,'DB New Orders'!$A$1:$S$1,0),0)</f>
        <v>-2</v>
      </c>
      <c r="K33" s="20">
        <f>VLOOKUP(K$26,'DB New Orders'!$A:$S,MATCH($B33,'DB New Orders'!$A$1:$S$1,0),0)</f>
        <v>-2</v>
      </c>
      <c r="L33" s="20">
        <f>VLOOKUP(L$26,'DB New Orders'!$A:$S,MATCH($B33,'DB New Orders'!$A$1:$S$1,0),0)</f>
        <v>1</v>
      </c>
      <c r="M33" s="20">
        <f>VLOOKUP(M$26,'DB New Orders'!$A:$S,MATCH($B33,'DB New Orders'!$A$1:$S$1,0),0)</f>
        <v>1</v>
      </c>
      <c r="N33" s="20">
        <f>VLOOKUP(N$26,'DB New Orders'!$A:$S,MATCH($B33,'DB New Orders'!$A$1:$S$1,0),0)</f>
        <v>7</v>
      </c>
      <c r="O33" s="20">
        <f>VLOOKUP(O$26,'DB New Orders'!$A:$S,MATCH($B33,'DB New Orders'!$A$1:$S$1,0),0)</f>
        <v>6</v>
      </c>
      <c r="P33" s="20">
        <f>VLOOKUP(P$26,'DB New Orders'!$A:$S,MATCH($B33,'DB New Orders'!$A$1:$S$1,0),0)</f>
        <v>-3</v>
      </c>
      <c r="Q33" s="20">
        <f>VLOOKUP(Q$26,'DB New Orders'!$A:$S,MATCH($B33,'DB New Orders'!$A$1:$S$1,0),0)</f>
        <v>-5</v>
      </c>
      <c r="R33" s="20">
        <f>VLOOKUP(R$26,'DB New Orders'!$A:$S,MATCH($B33,'DB New Orders'!$A$1:$S$1,0),0)</f>
        <v>-8</v>
      </c>
      <c r="S33" s="20">
        <f>VLOOKUP(S$26,'DB New Orders'!$A:$S,MATCH($B33,'DB New Orders'!$A$1:$S$1,0),0)</f>
        <v>-8</v>
      </c>
      <c r="T33" s="20">
        <f>VLOOKUP(T$26,'DB New Orders'!$A:$S,MATCH($B33,'DB New Orders'!$A$1:$S$1,0),0)</f>
        <v>4</v>
      </c>
      <c r="U33" s="20">
        <f>VLOOKUP(U$26,'DB New Orders'!$A:$S,MATCH($B33,'DB New Orders'!$A$1:$S$1,0),0)</f>
        <v>3</v>
      </c>
      <c r="V33" s="20">
        <f>VLOOKUP(V$26,'DB New Orders'!$A:$S,MATCH($B33,'DB New Orders'!$A$1:$S$1,0),0)</f>
        <v>-1</v>
      </c>
      <c r="W33" s="20">
        <f>VLOOKUP(W$26,'DB New Orders'!$A:$S,MATCH($B33,'DB New Orders'!$A$1:$S$1,0),0)</f>
        <v>1</v>
      </c>
      <c r="X33" s="20">
        <f>VLOOKUP(X$26,'DB New Orders'!$A:$S,MATCH($B33,'DB New Orders'!$A$1:$S$1,0),0)</f>
        <v>4</v>
      </c>
      <c r="Y33" s="20">
        <f>VLOOKUP(Y$26,'DB New Orders'!$A:$S,MATCH($B33,'DB New Orders'!$A$1:$S$1,0),0)</f>
        <v>-1</v>
      </c>
      <c r="Z33" s="20">
        <f>VLOOKUP(Z$26,'DB New Orders'!$A:$S,MATCH($B33,'DB New Orders'!$A$1:$S$1,0),0)</f>
        <v>3</v>
      </c>
      <c r="AA33" s="20">
        <f>VLOOKUP(AA$26,'DB New Orders'!$A:$S,MATCH($B33,'DB New Orders'!$A$1:$S$1,0),0)</f>
        <v>-1</v>
      </c>
      <c r="AB33" s="20">
        <f>VLOOKUP(AB$26,'DB New Orders'!$A:$S,MATCH($B33,'DB New Orders'!$A$1:$S$1,0),0)</f>
        <v>1</v>
      </c>
      <c r="AC33" s="20">
        <f>VLOOKUP(AC$26,'DB New Orders'!$A:$S,MATCH($B33,'DB New Orders'!$A$1:$S$1,0),0)</f>
        <v>7</v>
      </c>
      <c r="AD33" s="20">
        <f>VLOOKUP(AD$26,'DB New Orders'!$A:$S,MATCH($B33,'DB New Orders'!$A$1:$S$1,0),0)</f>
        <v>1</v>
      </c>
      <c r="AE33" s="20">
        <f>VLOOKUP(AE$26,'DB New Orders'!$A:$S,MATCH($B33,'DB New Orders'!$A$1:$S$1,0),0)</f>
        <v>12</v>
      </c>
      <c r="AF33" s="20">
        <f>VLOOKUP(AF$26,'DB New Orders'!$A:$S,MATCH($B33,'DB New Orders'!$A$1:$S$1,0),0)</f>
        <v>11</v>
      </c>
      <c r="AG33" s="20">
        <f>VLOOKUP(AG$26,'DB New Orders'!$A:$S,MATCH($B33,'DB New Orders'!$A$1:$S$1,0),0)</f>
        <v>4</v>
      </c>
      <c r="AH33" s="20">
        <f>VLOOKUP(AH$26,'DB New Orders'!$A:$S,MATCH($B33,'DB New Orders'!$A$1:$S$1,0),0)</f>
        <v>6</v>
      </c>
      <c r="AI33" s="20">
        <f>VLOOKUP(AI$26,'DB New Orders'!$A:$S,MATCH($B33,'DB New Orders'!$A$1:$S$1,0),0)</f>
        <v>5</v>
      </c>
      <c r="AJ33" s="20">
        <f>VLOOKUP(AJ$26,'DB New Orders'!$A:$S,MATCH($B33,'DB New Orders'!$A$1:$S$1,0),0)</f>
        <v>5</v>
      </c>
      <c r="AK33" s="20">
        <f>VLOOKUP(AK$26,'DB New Orders'!$A:$S,MATCH($B33,'DB New Orders'!$A$1:$S$1,0),0)</f>
        <v>9</v>
      </c>
      <c r="AL33" s="20">
        <f>VLOOKUP(AL$26,'DB New Orders'!$A:$S,MATCH($B33,'DB New Orders'!$A$1:$S$1,0),0)</f>
        <v>0</v>
      </c>
      <c r="AM33" s="20">
        <f>VLOOKUP(AM$26,'DB New Orders'!$A:$S,MATCH($B33,'DB New Orders'!$A$1:$S$1,0),0)</f>
        <v>8</v>
      </c>
      <c r="AN33" s="20">
        <f>VLOOKUP(AN$26,'DB New Orders'!$A:$S,MATCH($B33,'DB New Orders'!$A$1:$S$1,0),0)</f>
        <v>11</v>
      </c>
      <c r="AO33" s="20">
        <f>VLOOKUP(AO$26,'DB New Orders'!$A:$S,MATCH($B33,'DB New Orders'!$A$1:$S$1,0),0)</f>
        <v>3</v>
      </c>
      <c r="AP33" s="20">
        <f>VLOOKUP(AP$26,'DB New Orders'!$A:$S,MATCH($B33,'DB New Orders'!$A$1:$S$1,0),0)</f>
        <v>5</v>
      </c>
      <c r="AQ33" s="20">
        <f>VLOOKUP(AQ$26,'DB New Orders'!$A:$S,MATCH($B33,'DB New Orders'!$A$1:$S$1,0),0)</f>
        <v>1</v>
      </c>
      <c r="AR33" s="20">
        <f>VLOOKUP(AR$26,'DB New Orders'!$A:$S,MATCH($B33,'DB New Orders'!$A$1:$S$1,0),0)</f>
        <v>4</v>
      </c>
      <c r="AS33" s="20">
        <f>VLOOKUP(AS$26,'DB New Orders'!$A:$S,MATCH($B33,'DB New Orders'!$A$1:$S$1,0),0)</f>
        <v>-1</v>
      </c>
      <c r="AT33" s="20">
        <f>VLOOKUP(AT$26,'DB New Orders'!$A:$S,MATCH($B33,'DB New Orders'!$A$1:$S$1,0),0)</f>
        <v>0</v>
      </c>
      <c r="AU33" s="20">
        <f>VLOOKUP(AU$26,'DB New Orders'!$A:$S,MATCH($B33,'DB New Orders'!$A$1:$S$1,0),0)</f>
        <v>1</v>
      </c>
      <c r="AW33" s="20">
        <f t="shared" si="3"/>
        <v>1</v>
      </c>
      <c r="AX33" s="23">
        <f t="shared" si="4"/>
        <v>0</v>
      </c>
      <c r="AY33" s="23">
        <f t="shared" si="5"/>
        <v>1.6666666666666667</v>
      </c>
    </row>
    <row r="34" spans="2:51" x14ac:dyDescent="0.2">
      <c r="B34" s="14" t="s">
        <v>21</v>
      </c>
      <c r="C34" s="20">
        <f>VLOOKUP(C$26,'DB New Orders'!$A:$S,MATCH($B34,'DB New Orders'!$A$1:$S$1,0),0)</f>
        <v>11</v>
      </c>
      <c r="D34" s="20">
        <f>VLOOKUP(D$26,'DB New Orders'!$A:$S,MATCH($B34,'DB New Orders'!$A$1:$S$1,0),0)</f>
        <v>13</v>
      </c>
      <c r="E34" s="20">
        <f>VLOOKUP(E$26,'DB New Orders'!$A:$S,MATCH($B34,'DB New Orders'!$A$1:$S$1,0),0)</f>
        <v>10</v>
      </c>
      <c r="F34" s="20">
        <f>VLOOKUP(F$26,'DB New Orders'!$A:$S,MATCH($B34,'DB New Orders'!$A$1:$S$1,0),0)</f>
        <v>11</v>
      </c>
      <c r="G34" s="20">
        <f>VLOOKUP(G$26,'DB New Orders'!$A:$S,MATCH($B34,'DB New Orders'!$A$1:$S$1,0),0)</f>
        <v>7</v>
      </c>
      <c r="H34" s="20">
        <f>VLOOKUP(H$26,'DB New Orders'!$A:$S,MATCH($B34,'DB New Orders'!$A$1:$S$1,0),0)</f>
        <v>5</v>
      </c>
      <c r="I34" s="20">
        <f>VLOOKUP(I$26,'DB New Orders'!$A:$S,MATCH($B34,'DB New Orders'!$A$1:$S$1,0),0)</f>
        <v>0</v>
      </c>
      <c r="J34" s="20">
        <f>VLOOKUP(J$26,'DB New Orders'!$A:$S,MATCH($B34,'DB New Orders'!$A$1:$S$1,0),0)</f>
        <v>0</v>
      </c>
      <c r="K34" s="20">
        <f>VLOOKUP(K$26,'DB New Orders'!$A:$S,MATCH($B34,'DB New Orders'!$A$1:$S$1,0),0)</f>
        <v>0</v>
      </c>
      <c r="L34" s="20">
        <f>VLOOKUP(L$26,'DB New Orders'!$A:$S,MATCH($B34,'DB New Orders'!$A$1:$S$1,0),0)</f>
        <v>-10</v>
      </c>
      <c r="M34" s="20">
        <f>VLOOKUP(M$26,'DB New Orders'!$A:$S,MATCH($B34,'DB New Orders'!$A$1:$S$1,0),0)</f>
        <v>-9</v>
      </c>
      <c r="N34" s="20">
        <f>VLOOKUP(N$26,'DB New Orders'!$A:$S,MATCH($B34,'DB New Orders'!$A$1:$S$1,0),0)</f>
        <v>-5</v>
      </c>
      <c r="O34" s="20">
        <f>VLOOKUP(O$26,'DB New Orders'!$A:$S,MATCH($B34,'DB New Orders'!$A$1:$S$1,0),0)</f>
        <v>14</v>
      </c>
      <c r="P34" s="20">
        <f>VLOOKUP(P$26,'DB New Orders'!$A:$S,MATCH($B34,'DB New Orders'!$A$1:$S$1,0),0)</f>
        <v>8</v>
      </c>
      <c r="Q34" s="20">
        <f>VLOOKUP(Q$26,'DB New Orders'!$A:$S,MATCH($B34,'DB New Orders'!$A$1:$S$1,0),0)</f>
        <v>-14</v>
      </c>
      <c r="R34" s="20">
        <f>VLOOKUP(R$26,'DB New Orders'!$A:$S,MATCH($B34,'DB New Orders'!$A$1:$S$1,0),0)</f>
        <v>-12</v>
      </c>
      <c r="S34" s="20">
        <f>VLOOKUP(S$26,'DB New Orders'!$A:$S,MATCH($B34,'DB New Orders'!$A$1:$S$1,0),0)</f>
        <v>-12</v>
      </c>
      <c r="T34" s="20">
        <f>VLOOKUP(T$26,'DB New Orders'!$A:$S,MATCH($B34,'DB New Orders'!$A$1:$S$1,0),0)</f>
        <v>0</v>
      </c>
      <c r="U34" s="20">
        <f>VLOOKUP(U$26,'DB New Orders'!$A:$S,MATCH($B34,'DB New Orders'!$A$1:$S$1,0),0)</f>
        <v>-1</v>
      </c>
      <c r="V34" s="20">
        <f>VLOOKUP(V$26,'DB New Orders'!$A:$S,MATCH($B34,'DB New Orders'!$A$1:$S$1,0),0)</f>
        <v>7</v>
      </c>
      <c r="W34" s="20">
        <f>VLOOKUP(W$26,'DB New Orders'!$A:$S,MATCH($B34,'DB New Orders'!$A$1:$S$1,0),0)</f>
        <v>0</v>
      </c>
      <c r="X34" s="20">
        <f>VLOOKUP(X$26,'DB New Orders'!$A:$S,MATCH($B34,'DB New Orders'!$A$1:$S$1,0),0)</f>
        <v>-2</v>
      </c>
      <c r="Y34" s="20">
        <f>VLOOKUP(Y$26,'DB New Orders'!$A:$S,MATCH($B34,'DB New Orders'!$A$1:$S$1,0),0)</f>
        <v>0</v>
      </c>
      <c r="Z34" s="20">
        <f>VLOOKUP(Z$26,'DB New Orders'!$A:$S,MATCH($B34,'DB New Orders'!$A$1:$S$1,0),0)</f>
        <v>-2</v>
      </c>
      <c r="AA34" s="20">
        <f>VLOOKUP(AA$26,'DB New Orders'!$A:$S,MATCH($B34,'DB New Orders'!$A$1:$S$1,0),0)</f>
        <v>4</v>
      </c>
      <c r="AB34" s="20">
        <f>VLOOKUP(AB$26,'DB New Orders'!$A:$S,MATCH($B34,'DB New Orders'!$A$1:$S$1,0),0)</f>
        <v>0</v>
      </c>
      <c r="AC34" s="20">
        <f>VLOOKUP(AC$26,'DB New Orders'!$A:$S,MATCH($B34,'DB New Orders'!$A$1:$S$1,0),0)</f>
        <v>-1</v>
      </c>
      <c r="AD34" s="20">
        <f>VLOOKUP(AD$26,'DB New Orders'!$A:$S,MATCH($B34,'DB New Orders'!$A$1:$S$1,0),0)</f>
        <v>-1</v>
      </c>
      <c r="AE34" s="20">
        <f>VLOOKUP(AE$26,'DB New Orders'!$A:$S,MATCH($B34,'DB New Orders'!$A$1:$S$1,0),0)</f>
        <v>14</v>
      </c>
      <c r="AF34" s="20">
        <f>VLOOKUP(AF$26,'DB New Orders'!$A:$S,MATCH($B34,'DB New Orders'!$A$1:$S$1,0),0)</f>
        <v>13</v>
      </c>
      <c r="AG34" s="20">
        <f>VLOOKUP(AG$26,'DB New Orders'!$A:$S,MATCH($B34,'DB New Orders'!$A$1:$S$1,0),0)</f>
        <v>12</v>
      </c>
      <c r="AH34" s="20">
        <f>VLOOKUP(AH$26,'DB New Orders'!$A:$S,MATCH($B34,'DB New Orders'!$A$1:$S$1,0),0)</f>
        <v>-2</v>
      </c>
      <c r="AI34" s="20">
        <f>VLOOKUP(AI$26,'DB New Orders'!$A:$S,MATCH($B34,'DB New Orders'!$A$1:$S$1,0),0)</f>
        <v>12</v>
      </c>
      <c r="AJ34" s="20">
        <f>VLOOKUP(AJ$26,'DB New Orders'!$A:$S,MATCH($B34,'DB New Orders'!$A$1:$S$1,0),0)</f>
        <v>-5</v>
      </c>
      <c r="AK34" s="20">
        <f>VLOOKUP(AK$26,'DB New Orders'!$A:$S,MATCH($B34,'DB New Orders'!$A$1:$S$1,0),0)</f>
        <v>0</v>
      </c>
      <c r="AL34" s="20">
        <f>VLOOKUP(AL$26,'DB New Orders'!$A:$S,MATCH($B34,'DB New Orders'!$A$1:$S$1,0),0)</f>
        <v>0</v>
      </c>
      <c r="AM34" s="20">
        <f>VLOOKUP(AM$26,'DB New Orders'!$A:$S,MATCH($B34,'DB New Orders'!$A$1:$S$1,0),0)</f>
        <v>0</v>
      </c>
      <c r="AN34" s="20">
        <f>VLOOKUP(AN$26,'DB New Orders'!$A:$S,MATCH($B34,'DB New Orders'!$A$1:$S$1,0),0)</f>
        <v>0</v>
      </c>
      <c r="AO34" s="20">
        <f>VLOOKUP(AO$26,'DB New Orders'!$A:$S,MATCH($B34,'DB New Orders'!$A$1:$S$1,0),0)</f>
        <v>11</v>
      </c>
      <c r="AP34" s="20">
        <f>VLOOKUP(AP$26,'DB New Orders'!$A:$S,MATCH($B34,'DB New Orders'!$A$1:$S$1,0),0)</f>
        <v>0</v>
      </c>
      <c r="AQ34" s="20">
        <f>VLOOKUP(AQ$26,'DB New Orders'!$A:$S,MATCH($B34,'DB New Orders'!$A$1:$S$1,0),0)</f>
        <v>0</v>
      </c>
      <c r="AR34" s="20">
        <f>VLOOKUP(AR$26,'DB New Orders'!$A:$S,MATCH($B34,'DB New Orders'!$A$1:$S$1,0),0)</f>
        <v>0</v>
      </c>
      <c r="AS34" s="20">
        <f>VLOOKUP(AS$26,'DB New Orders'!$A:$S,MATCH($B34,'DB New Orders'!$A$1:$S$1,0),0)</f>
        <v>0</v>
      </c>
      <c r="AT34" s="20">
        <f>VLOOKUP(AT$26,'DB New Orders'!$A:$S,MATCH($B34,'DB New Orders'!$A$1:$S$1,0),0)</f>
        <v>8</v>
      </c>
      <c r="AU34" s="20">
        <f>VLOOKUP(AU$26,'DB New Orders'!$A:$S,MATCH($B34,'DB New Orders'!$A$1:$S$1,0),0)</f>
        <v>10</v>
      </c>
      <c r="AW34" s="20">
        <f t="shared" si="3"/>
        <v>2</v>
      </c>
      <c r="AX34" s="23">
        <f t="shared" si="4"/>
        <v>6</v>
      </c>
      <c r="AY34" s="23">
        <f t="shared" si="5"/>
        <v>3</v>
      </c>
    </row>
    <row r="35" spans="2:51" x14ac:dyDescent="0.2">
      <c r="B35" s="14" t="s">
        <v>13</v>
      </c>
      <c r="C35" s="20">
        <f>VLOOKUP(C$26,'DB New Orders'!$A:$S,MATCH($B35,'DB New Orders'!$A$1:$S$1,0),0)</f>
        <v>4</v>
      </c>
      <c r="D35" s="20">
        <f>VLOOKUP(D$26,'DB New Orders'!$A:$S,MATCH($B35,'DB New Orders'!$A$1:$S$1,0),0)</f>
        <v>-1</v>
      </c>
      <c r="E35" s="20">
        <f>VLOOKUP(E$26,'DB New Orders'!$A:$S,MATCH($B35,'DB New Orders'!$A$1:$S$1,0),0)</f>
        <v>7</v>
      </c>
      <c r="F35" s="20">
        <f>VLOOKUP(F$26,'DB New Orders'!$A:$S,MATCH($B35,'DB New Orders'!$A$1:$S$1,0),0)</f>
        <v>-1</v>
      </c>
      <c r="G35" s="20">
        <f>VLOOKUP(G$26,'DB New Orders'!$A:$S,MATCH($B35,'DB New Orders'!$A$1:$S$1,0),0)</f>
        <v>2</v>
      </c>
      <c r="H35" s="20">
        <f>VLOOKUP(H$26,'DB New Orders'!$A:$S,MATCH($B35,'DB New Orders'!$A$1:$S$1,0),0)</f>
        <v>-2</v>
      </c>
      <c r="I35" s="20">
        <f>VLOOKUP(I$26,'DB New Orders'!$A:$S,MATCH($B35,'DB New Orders'!$A$1:$S$1,0),0)</f>
        <v>-10</v>
      </c>
      <c r="J35" s="20">
        <f>VLOOKUP(J$26,'DB New Orders'!$A:$S,MATCH($B35,'DB New Orders'!$A$1:$S$1,0),0)</f>
        <v>-10</v>
      </c>
      <c r="K35" s="20">
        <f>VLOOKUP(K$26,'DB New Orders'!$A:$S,MATCH($B35,'DB New Orders'!$A$1:$S$1,0),0)</f>
        <v>0</v>
      </c>
      <c r="L35" s="20">
        <f>VLOOKUP(L$26,'DB New Orders'!$A:$S,MATCH($B35,'DB New Orders'!$A$1:$S$1,0),0)</f>
        <v>3</v>
      </c>
      <c r="M35" s="20">
        <f>VLOOKUP(M$26,'DB New Orders'!$A:$S,MATCH($B35,'DB New Orders'!$A$1:$S$1,0),0)</f>
        <v>-5</v>
      </c>
      <c r="N35" s="20">
        <f>VLOOKUP(N$26,'DB New Orders'!$A:$S,MATCH($B35,'DB New Orders'!$A$1:$S$1,0),0)</f>
        <v>0</v>
      </c>
      <c r="O35" s="20">
        <f>VLOOKUP(O$26,'DB New Orders'!$A:$S,MATCH($B35,'DB New Orders'!$A$1:$S$1,0),0)</f>
        <v>15</v>
      </c>
      <c r="P35" s="20">
        <f>VLOOKUP(P$26,'DB New Orders'!$A:$S,MATCH($B35,'DB New Orders'!$A$1:$S$1,0),0)</f>
        <v>3</v>
      </c>
      <c r="Q35" s="20">
        <f>VLOOKUP(Q$26,'DB New Orders'!$A:$S,MATCH($B35,'DB New Orders'!$A$1:$S$1,0),0)</f>
        <v>1</v>
      </c>
      <c r="R35" s="20">
        <f>VLOOKUP(R$26,'DB New Orders'!$A:$S,MATCH($B35,'DB New Orders'!$A$1:$S$1,0),0)</f>
        <v>1</v>
      </c>
      <c r="S35" s="20">
        <f>VLOOKUP(S$26,'DB New Orders'!$A:$S,MATCH($B35,'DB New Orders'!$A$1:$S$1,0),0)</f>
        <v>1</v>
      </c>
      <c r="T35" s="20">
        <f>VLOOKUP(T$26,'DB New Orders'!$A:$S,MATCH($B35,'DB New Orders'!$A$1:$S$1,0),0)</f>
        <v>-1</v>
      </c>
      <c r="U35" s="20">
        <f>VLOOKUP(U$26,'DB New Orders'!$A:$S,MATCH($B35,'DB New Orders'!$A$1:$S$1,0),0)</f>
        <v>8</v>
      </c>
      <c r="V35" s="20">
        <f>VLOOKUP(V$26,'DB New Orders'!$A:$S,MATCH($B35,'DB New Orders'!$A$1:$S$1,0),0)</f>
        <v>8</v>
      </c>
      <c r="W35" s="20">
        <f>VLOOKUP(W$26,'DB New Orders'!$A:$S,MATCH($B35,'DB New Orders'!$A$1:$S$1,0),0)</f>
        <v>8</v>
      </c>
      <c r="X35" s="20">
        <f>VLOOKUP(X$26,'DB New Orders'!$A:$S,MATCH($B35,'DB New Orders'!$A$1:$S$1,0),0)</f>
        <v>9</v>
      </c>
      <c r="Y35" s="20">
        <f>VLOOKUP(Y$26,'DB New Orders'!$A:$S,MATCH($B35,'DB New Orders'!$A$1:$S$1,0),0)</f>
        <v>0</v>
      </c>
      <c r="Z35" s="20">
        <f>VLOOKUP(Z$26,'DB New Orders'!$A:$S,MATCH($B35,'DB New Orders'!$A$1:$S$1,0),0)</f>
        <v>7</v>
      </c>
      <c r="AA35" s="20">
        <f>VLOOKUP(AA$26,'DB New Orders'!$A:$S,MATCH($B35,'DB New Orders'!$A$1:$S$1,0),0)</f>
        <v>13</v>
      </c>
      <c r="AB35" s="20">
        <f>VLOOKUP(AB$26,'DB New Orders'!$A:$S,MATCH($B35,'DB New Orders'!$A$1:$S$1,0),0)</f>
        <v>12</v>
      </c>
      <c r="AC35" s="20">
        <f>VLOOKUP(AC$26,'DB New Orders'!$A:$S,MATCH($B35,'DB New Orders'!$A$1:$S$1,0),0)</f>
        <v>12</v>
      </c>
      <c r="AD35" s="20">
        <f>VLOOKUP(AD$26,'DB New Orders'!$A:$S,MATCH($B35,'DB New Orders'!$A$1:$S$1,0),0)</f>
        <v>13</v>
      </c>
      <c r="AE35" s="20">
        <f>VLOOKUP(AE$26,'DB New Orders'!$A:$S,MATCH($B35,'DB New Orders'!$A$1:$S$1,0),0)</f>
        <v>5</v>
      </c>
      <c r="AF35" s="20">
        <f>VLOOKUP(AF$26,'DB New Orders'!$A:$S,MATCH($B35,'DB New Orders'!$A$1:$S$1,0),0)</f>
        <v>10</v>
      </c>
      <c r="AG35" s="20">
        <f>VLOOKUP(AG$26,'DB New Orders'!$A:$S,MATCH($B35,'DB New Orders'!$A$1:$S$1,0),0)</f>
        <v>10</v>
      </c>
      <c r="AH35" s="20">
        <f>VLOOKUP(AH$26,'DB New Orders'!$A:$S,MATCH($B35,'DB New Orders'!$A$1:$S$1,0),0)</f>
        <v>5</v>
      </c>
      <c r="AI35" s="20">
        <f>VLOOKUP(AI$26,'DB New Orders'!$A:$S,MATCH($B35,'DB New Orders'!$A$1:$S$1,0),0)</f>
        <v>0</v>
      </c>
      <c r="AJ35" s="20">
        <f>VLOOKUP(AJ$26,'DB New Orders'!$A:$S,MATCH($B35,'DB New Orders'!$A$1:$S$1,0),0)</f>
        <v>2</v>
      </c>
      <c r="AK35" s="20">
        <f>VLOOKUP(AK$26,'DB New Orders'!$A:$S,MATCH($B35,'DB New Orders'!$A$1:$S$1,0),0)</f>
        <v>-1</v>
      </c>
      <c r="AL35" s="20">
        <f>VLOOKUP(AL$26,'DB New Orders'!$A:$S,MATCH($B35,'DB New Orders'!$A$1:$S$1,0),0)</f>
        <v>0</v>
      </c>
      <c r="AM35" s="20">
        <f>VLOOKUP(AM$26,'DB New Orders'!$A:$S,MATCH($B35,'DB New Orders'!$A$1:$S$1,0),0)</f>
        <v>12</v>
      </c>
      <c r="AN35" s="20">
        <f>VLOOKUP(AN$26,'DB New Orders'!$A:$S,MATCH($B35,'DB New Orders'!$A$1:$S$1,0),0)</f>
        <v>7</v>
      </c>
      <c r="AO35" s="20">
        <f>VLOOKUP(AO$26,'DB New Orders'!$A:$S,MATCH($B35,'DB New Orders'!$A$1:$S$1,0),0)</f>
        <v>6</v>
      </c>
      <c r="AP35" s="20">
        <f>VLOOKUP(AP$26,'DB New Orders'!$A:$S,MATCH($B35,'DB New Orders'!$A$1:$S$1,0),0)</f>
        <v>0</v>
      </c>
      <c r="AQ35" s="20">
        <f>VLOOKUP(AQ$26,'DB New Orders'!$A:$S,MATCH($B35,'DB New Orders'!$A$1:$S$1,0),0)</f>
        <v>-5</v>
      </c>
      <c r="AR35" s="20">
        <f>VLOOKUP(AR$26,'DB New Orders'!$A:$S,MATCH($B35,'DB New Orders'!$A$1:$S$1,0),0)</f>
        <v>0</v>
      </c>
      <c r="AS35" s="20">
        <f>VLOOKUP(AS$26,'DB New Orders'!$A:$S,MATCH($B35,'DB New Orders'!$A$1:$S$1,0),0)</f>
        <v>0</v>
      </c>
      <c r="AT35" s="20">
        <f>VLOOKUP(AT$26,'DB New Orders'!$A:$S,MATCH($B35,'DB New Orders'!$A$1:$S$1,0),0)</f>
        <v>6</v>
      </c>
      <c r="AU35" s="20">
        <f>VLOOKUP(AU$26,'DB New Orders'!$A:$S,MATCH($B35,'DB New Orders'!$A$1:$S$1,0),0)</f>
        <v>9</v>
      </c>
      <c r="AW35" s="20">
        <f t="shared" si="3"/>
        <v>3</v>
      </c>
      <c r="AX35" s="23">
        <f t="shared" si="4"/>
        <v>5</v>
      </c>
      <c r="AY35" s="23">
        <f t="shared" si="5"/>
        <v>1.6666666666666667</v>
      </c>
    </row>
    <row r="36" spans="2:51" x14ac:dyDescent="0.2">
      <c r="B36" s="14" t="s">
        <v>19</v>
      </c>
      <c r="C36" s="20">
        <f>VLOOKUP(C$26,'DB New Orders'!$A:$S,MATCH($B36,'DB New Orders'!$A$1:$S$1,0),0)</f>
        <v>10</v>
      </c>
      <c r="D36" s="20">
        <f>VLOOKUP(D$26,'DB New Orders'!$A:$S,MATCH($B36,'DB New Orders'!$A$1:$S$1,0),0)</f>
        <v>4</v>
      </c>
      <c r="E36" s="20">
        <f>VLOOKUP(E$26,'DB New Orders'!$A:$S,MATCH($B36,'DB New Orders'!$A$1:$S$1,0),0)</f>
        <v>4</v>
      </c>
      <c r="F36" s="20">
        <f>VLOOKUP(F$26,'DB New Orders'!$A:$S,MATCH($B36,'DB New Orders'!$A$1:$S$1,0),0)</f>
        <v>1</v>
      </c>
      <c r="G36" s="20">
        <f>VLOOKUP(G$26,'DB New Orders'!$A:$S,MATCH($B36,'DB New Orders'!$A$1:$S$1,0),0)</f>
        <v>-1</v>
      </c>
      <c r="H36" s="20">
        <f>VLOOKUP(H$26,'DB New Orders'!$A:$S,MATCH($B36,'DB New Orders'!$A$1:$S$1,0),0)</f>
        <v>-7</v>
      </c>
      <c r="I36" s="20">
        <f>VLOOKUP(I$26,'DB New Orders'!$A:$S,MATCH($B36,'DB New Orders'!$A$1:$S$1,0),0)</f>
        <v>-6</v>
      </c>
      <c r="J36" s="20">
        <f>VLOOKUP(J$26,'DB New Orders'!$A:$S,MATCH($B36,'DB New Orders'!$A$1:$S$1,0),0)</f>
        <v>-6</v>
      </c>
      <c r="K36" s="20">
        <f>VLOOKUP(K$26,'DB New Orders'!$A:$S,MATCH($B36,'DB New Orders'!$A$1:$S$1,0),0)</f>
        <v>1</v>
      </c>
      <c r="L36" s="20">
        <f>VLOOKUP(L$26,'DB New Orders'!$A:$S,MATCH($B36,'DB New Orders'!$A$1:$S$1,0),0)</f>
        <v>-7</v>
      </c>
      <c r="M36" s="20">
        <f>VLOOKUP(M$26,'DB New Orders'!$A:$S,MATCH($B36,'DB New Orders'!$A$1:$S$1,0),0)</f>
        <v>-7</v>
      </c>
      <c r="N36" s="20">
        <f>VLOOKUP(N$26,'DB New Orders'!$A:$S,MATCH($B36,'DB New Orders'!$A$1:$S$1,0),0)</f>
        <v>2</v>
      </c>
      <c r="O36" s="20">
        <f>VLOOKUP(O$26,'DB New Orders'!$A:$S,MATCH($B36,'DB New Orders'!$A$1:$S$1,0),0)</f>
        <v>4</v>
      </c>
      <c r="P36" s="20">
        <f>VLOOKUP(P$26,'DB New Orders'!$A:$S,MATCH($B36,'DB New Orders'!$A$1:$S$1,0),0)</f>
        <v>-2</v>
      </c>
      <c r="Q36" s="20">
        <f>VLOOKUP(Q$26,'DB New Orders'!$A:$S,MATCH($B36,'DB New Orders'!$A$1:$S$1,0),0)</f>
        <v>-9</v>
      </c>
      <c r="R36" s="20">
        <f>VLOOKUP(R$26,'DB New Orders'!$A:$S,MATCH($B36,'DB New Orders'!$A$1:$S$1,0),0)</f>
        <v>-9</v>
      </c>
      <c r="S36" s="20">
        <f>VLOOKUP(S$26,'DB New Orders'!$A:$S,MATCH($B36,'DB New Orders'!$A$1:$S$1,0),0)</f>
        <v>-9</v>
      </c>
      <c r="T36" s="20">
        <f>VLOOKUP(T$26,'DB New Orders'!$A:$S,MATCH($B36,'DB New Orders'!$A$1:$S$1,0),0)</f>
        <v>6</v>
      </c>
      <c r="U36" s="20">
        <f>VLOOKUP(U$26,'DB New Orders'!$A:$S,MATCH($B36,'DB New Orders'!$A$1:$S$1,0),0)</f>
        <v>5</v>
      </c>
      <c r="V36" s="20">
        <f>VLOOKUP(V$26,'DB New Orders'!$A:$S,MATCH($B36,'DB New Orders'!$A$1:$S$1,0),0)</f>
        <v>5</v>
      </c>
      <c r="W36" s="20">
        <f>VLOOKUP(W$26,'DB New Orders'!$A:$S,MATCH($B36,'DB New Orders'!$A$1:$S$1,0),0)</f>
        <v>12</v>
      </c>
      <c r="X36" s="20">
        <f>VLOOKUP(X$26,'DB New Orders'!$A:$S,MATCH($B36,'DB New Orders'!$A$1:$S$1,0),0)</f>
        <v>10</v>
      </c>
      <c r="Y36" s="20">
        <f>VLOOKUP(Y$26,'DB New Orders'!$A:$S,MATCH($B36,'DB New Orders'!$A$1:$S$1,0),0)</f>
        <v>7</v>
      </c>
      <c r="Z36" s="20">
        <f>VLOOKUP(Z$26,'DB New Orders'!$A:$S,MATCH($B36,'DB New Orders'!$A$1:$S$1,0),0)</f>
        <v>6</v>
      </c>
      <c r="AA36" s="20">
        <f>VLOOKUP(AA$26,'DB New Orders'!$A:$S,MATCH($B36,'DB New Orders'!$A$1:$S$1,0),0)</f>
        <v>5</v>
      </c>
      <c r="AB36" s="20">
        <f>VLOOKUP(AB$26,'DB New Orders'!$A:$S,MATCH($B36,'DB New Orders'!$A$1:$S$1,0),0)</f>
        <v>8</v>
      </c>
      <c r="AC36" s="20">
        <f>VLOOKUP(AC$26,'DB New Orders'!$A:$S,MATCH($B36,'DB New Orders'!$A$1:$S$1,0),0)</f>
        <v>14</v>
      </c>
      <c r="AD36" s="20">
        <f>VLOOKUP(AD$26,'DB New Orders'!$A:$S,MATCH($B36,'DB New Orders'!$A$1:$S$1,0),0)</f>
        <v>6</v>
      </c>
      <c r="AE36" s="20">
        <f>VLOOKUP(AE$26,'DB New Orders'!$A:$S,MATCH($B36,'DB New Orders'!$A$1:$S$1,0),0)</f>
        <v>6</v>
      </c>
      <c r="AF36" s="20">
        <f>VLOOKUP(AF$26,'DB New Orders'!$A:$S,MATCH($B36,'DB New Orders'!$A$1:$S$1,0),0)</f>
        <v>5</v>
      </c>
      <c r="AG36" s="20">
        <f>VLOOKUP(AG$26,'DB New Orders'!$A:$S,MATCH($B36,'DB New Orders'!$A$1:$S$1,0),0)</f>
        <v>2</v>
      </c>
      <c r="AH36" s="20">
        <f>VLOOKUP(AH$26,'DB New Orders'!$A:$S,MATCH($B36,'DB New Orders'!$A$1:$S$1,0),0)</f>
        <v>1</v>
      </c>
      <c r="AI36" s="20">
        <f>VLOOKUP(AI$26,'DB New Orders'!$A:$S,MATCH($B36,'DB New Orders'!$A$1:$S$1,0),0)</f>
        <v>2</v>
      </c>
      <c r="AJ36" s="20">
        <f>VLOOKUP(AJ$26,'DB New Orders'!$A:$S,MATCH($B36,'DB New Orders'!$A$1:$S$1,0),0)</f>
        <v>-1</v>
      </c>
      <c r="AK36" s="20">
        <f>VLOOKUP(AK$26,'DB New Orders'!$A:$S,MATCH($B36,'DB New Orders'!$A$1:$S$1,0),0)</f>
        <v>4</v>
      </c>
      <c r="AL36" s="20">
        <f>VLOOKUP(AL$26,'DB New Orders'!$A:$S,MATCH($B36,'DB New Orders'!$A$1:$S$1,0),0)</f>
        <v>8</v>
      </c>
      <c r="AM36" s="20">
        <f>VLOOKUP(AM$26,'DB New Orders'!$A:$S,MATCH($B36,'DB New Orders'!$A$1:$S$1,0),0)</f>
        <v>2</v>
      </c>
      <c r="AN36" s="20">
        <f>VLOOKUP(AN$26,'DB New Orders'!$A:$S,MATCH($B36,'DB New Orders'!$A$1:$S$1,0),0)</f>
        <v>5</v>
      </c>
      <c r="AO36" s="20">
        <f>VLOOKUP(AO$26,'DB New Orders'!$A:$S,MATCH($B36,'DB New Orders'!$A$1:$S$1,0),0)</f>
        <v>5</v>
      </c>
      <c r="AP36" s="20">
        <f>VLOOKUP(AP$26,'DB New Orders'!$A:$S,MATCH($B36,'DB New Orders'!$A$1:$S$1,0),0)</f>
        <v>1</v>
      </c>
      <c r="AQ36" s="20">
        <f>VLOOKUP(AQ$26,'DB New Orders'!$A:$S,MATCH($B36,'DB New Orders'!$A$1:$S$1,0),0)</f>
        <v>0</v>
      </c>
      <c r="AR36" s="20">
        <f>VLOOKUP(AR$26,'DB New Orders'!$A:$S,MATCH($B36,'DB New Orders'!$A$1:$S$1,0),0)</f>
        <v>5</v>
      </c>
      <c r="AS36" s="20">
        <f>VLOOKUP(AS$26,'DB New Orders'!$A:$S,MATCH($B36,'DB New Orders'!$A$1:$S$1,0),0)</f>
        <v>-4</v>
      </c>
      <c r="AT36" s="20">
        <f>VLOOKUP(AT$26,'DB New Orders'!$A:$S,MATCH($B36,'DB New Orders'!$A$1:$S$1,0),0)</f>
        <v>5</v>
      </c>
      <c r="AU36" s="20">
        <f>VLOOKUP(AU$26,'DB New Orders'!$A:$S,MATCH($B36,'DB New Orders'!$A$1:$S$1,0),0)</f>
        <v>7</v>
      </c>
      <c r="AW36" s="20">
        <f t="shared" si="3"/>
        <v>2</v>
      </c>
      <c r="AX36" s="23">
        <f t="shared" si="4"/>
        <v>2.6666666666666665</v>
      </c>
      <c r="AY36" s="23">
        <f t="shared" si="5"/>
        <v>2.3333333333333335</v>
      </c>
    </row>
    <row r="37" spans="2:51" x14ac:dyDescent="0.2">
      <c r="B37" s="14" t="s">
        <v>10</v>
      </c>
      <c r="C37" s="20">
        <f>VLOOKUP(C$26,'DB New Orders'!$A:$S,MATCH($B37,'DB New Orders'!$A$1:$S$1,0),0)</f>
        <v>3</v>
      </c>
      <c r="D37" s="20">
        <f>VLOOKUP(D$26,'DB New Orders'!$A:$S,MATCH($B37,'DB New Orders'!$A$1:$S$1,0),0)</f>
        <v>12</v>
      </c>
      <c r="E37" s="20">
        <f>VLOOKUP(E$26,'DB New Orders'!$A:$S,MATCH($B37,'DB New Orders'!$A$1:$S$1,0),0)</f>
        <v>1</v>
      </c>
      <c r="F37" s="20">
        <f>VLOOKUP(F$26,'DB New Orders'!$A:$S,MATCH($B37,'DB New Orders'!$A$1:$S$1,0),0)</f>
        <v>0</v>
      </c>
      <c r="G37" s="20">
        <f>VLOOKUP(G$26,'DB New Orders'!$A:$S,MATCH($B37,'DB New Orders'!$A$1:$S$1,0),0)</f>
        <v>5</v>
      </c>
      <c r="H37" s="20">
        <f>VLOOKUP(H$26,'DB New Orders'!$A:$S,MATCH($B37,'DB New Orders'!$A$1:$S$1,0),0)</f>
        <v>4</v>
      </c>
      <c r="I37" s="20">
        <f>VLOOKUP(I$26,'DB New Orders'!$A:$S,MATCH($B37,'DB New Orders'!$A$1:$S$1,0),0)</f>
        <v>0</v>
      </c>
      <c r="J37" s="20">
        <f>VLOOKUP(J$26,'DB New Orders'!$A:$S,MATCH($B37,'DB New Orders'!$A$1:$S$1,0),0)</f>
        <v>0</v>
      </c>
      <c r="K37" s="20">
        <f>VLOOKUP(K$26,'DB New Orders'!$A:$S,MATCH($B37,'DB New Orders'!$A$1:$S$1,0),0)</f>
        <v>3</v>
      </c>
      <c r="L37" s="20">
        <f>VLOOKUP(L$26,'DB New Orders'!$A:$S,MATCH($B37,'DB New Orders'!$A$1:$S$1,0),0)</f>
        <v>2</v>
      </c>
      <c r="M37" s="20">
        <f>VLOOKUP(M$26,'DB New Orders'!$A:$S,MATCH($B37,'DB New Orders'!$A$1:$S$1,0),0)</f>
        <v>2</v>
      </c>
      <c r="N37" s="20">
        <f>VLOOKUP(N$26,'DB New Orders'!$A:$S,MATCH($B37,'DB New Orders'!$A$1:$S$1,0),0)</f>
        <v>5</v>
      </c>
      <c r="O37" s="20">
        <f>VLOOKUP(O$26,'DB New Orders'!$A:$S,MATCH($B37,'DB New Orders'!$A$1:$S$1,0),0)</f>
        <v>2</v>
      </c>
      <c r="P37" s="20">
        <f>VLOOKUP(P$26,'DB New Orders'!$A:$S,MATCH($B37,'DB New Orders'!$A$1:$S$1,0),0)</f>
        <v>6</v>
      </c>
      <c r="Q37" s="20">
        <f>VLOOKUP(Q$26,'DB New Orders'!$A:$S,MATCH($B37,'DB New Orders'!$A$1:$S$1,0),0)</f>
        <v>2</v>
      </c>
      <c r="R37" s="20">
        <f>VLOOKUP(R$26,'DB New Orders'!$A:$S,MATCH($B37,'DB New Orders'!$A$1:$S$1,0),0)</f>
        <v>2</v>
      </c>
      <c r="S37" s="20">
        <f>VLOOKUP(S$26,'DB New Orders'!$A:$S,MATCH($B37,'DB New Orders'!$A$1:$S$1,0),0)</f>
        <v>2</v>
      </c>
      <c r="T37" s="20">
        <f>VLOOKUP(T$26,'DB New Orders'!$A:$S,MATCH($B37,'DB New Orders'!$A$1:$S$1,0),0)</f>
        <v>7</v>
      </c>
      <c r="U37" s="20">
        <f>VLOOKUP(U$26,'DB New Orders'!$A:$S,MATCH($B37,'DB New Orders'!$A$1:$S$1,0),0)</f>
        <v>7</v>
      </c>
      <c r="V37" s="20">
        <f>VLOOKUP(V$26,'DB New Orders'!$A:$S,MATCH($B37,'DB New Orders'!$A$1:$S$1,0),0)</f>
        <v>6</v>
      </c>
      <c r="W37" s="20">
        <f>VLOOKUP(W$26,'DB New Orders'!$A:$S,MATCH($B37,'DB New Orders'!$A$1:$S$1,0),0)</f>
        <v>7</v>
      </c>
      <c r="X37" s="20">
        <f>VLOOKUP(X$26,'DB New Orders'!$A:$S,MATCH($B37,'DB New Orders'!$A$1:$S$1,0),0)</f>
        <v>3</v>
      </c>
      <c r="Y37" s="20">
        <f>VLOOKUP(Y$26,'DB New Orders'!$A:$S,MATCH($B37,'DB New Orders'!$A$1:$S$1,0),0)</f>
        <v>1</v>
      </c>
      <c r="Z37" s="20">
        <f>VLOOKUP(Z$26,'DB New Orders'!$A:$S,MATCH($B37,'DB New Orders'!$A$1:$S$1,0),0)</f>
        <v>4</v>
      </c>
      <c r="AA37" s="20">
        <f>VLOOKUP(AA$26,'DB New Orders'!$A:$S,MATCH($B37,'DB New Orders'!$A$1:$S$1,0),0)</f>
        <v>2</v>
      </c>
      <c r="AB37" s="20">
        <f>VLOOKUP(AB$26,'DB New Orders'!$A:$S,MATCH($B37,'DB New Orders'!$A$1:$S$1,0),0)</f>
        <v>6</v>
      </c>
      <c r="AC37" s="20">
        <f>VLOOKUP(AC$26,'DB New Orders'!$A:$S,MATCH($B37,'DB New Orders'!$A$1:$S$1,0),0)</f>
        <v>6</v>
      </c>
      <c r="AD37" s="20">
        <f>VLOOKUP(AD$26,'DB New Orders'!$A:$S,MATCH($B37,'DB New Orders'!$A$1:$S$1,0),0)</f>
        <v>5</v>
      </c>
      <c r="AE37" s="20">
        <f>VLOOKUP(AE$26,'DB New Orders'!$A:$S,MATCH($B37,'DB New Orders'!$A$1:$S$1,0),0)</f>
        <v>1</v>
      </c>
      <c r="AF37" s="20">
        <f>VLOOKUP(AF$26,'DB New Orders'!$A:$S,MATCH($B37,'DB New Orders'!$A$1:$S$1,0),0)</f>
        <v>7</v>
      </c>
      <c r="AG37" s="20">
        <f>VLOOKUP(AG$26,'DB New Orders'!$A:$S,MATCH($B37,'DB New Orders'!$A$1:$S$1,0),0)</f>
        <v>9</v>
      </c>
      <c r="AH37" s="20">
        <f>VLOOKUP(AH$26,'DB New Orders'!$A:$S,MATCH($B37,'DB New Orders'!$A$1:$S$1,0),0)</f>
        <v>12</v>
      </c>
      <c r="AI37" s="20">
        <f>VLOOKUP(AI$26,'DB New Orders'!$A:$S,MATCH($B37,'DB New Orders'!$A$1:$S$1,0),0)</f>
        <v>8</v>
      </c>
      <c r="AJ37" s="20">
        <f>VLOOKUP(AJ$26,'DB New Orders'!$A:$S,MATCH($B37,'DB New Orders'!$A$1:$S$1,0),0)</f>
        <v>3</v>
      </c>
      <c r="AK37" s="20">
        <f>VLOOKUP(AK$26,'DB New Orders'!$A:$S,MATCH($B37,'DB New Orders'!$A$1:$S$1,0),0)</f>
        <v>10</v>
      </c>
      <c r="AL37" s="20">
        <f>VLOOKUP(AL$26,'DB New Orders'!$A:$S,MATCH($B37,'DB New Orders'!$A$1:$S$1,0),0)</f>
        <v>7</v>
      </c>
      <c r="AM37" s="20">
        <f>VLOOKUP(AM$26,'DB New Orders'!$A:$S,MATCH($B37,'DB New Orders'!$A$1:$S$1,0),0)</f>
        <v>1</v>
      </c>
      <c r="AN37" s="20">
        <f>VLOOKUP(AN$26,'DB New Orders'!$A:$S,MATCH($B37,'DB New Orders'!$A$1:$S$1,0),0)</f>
        <v>12</v>
      </c>
      <c r="AO37" s="20">
        <f>VLOOKUP(AO$26,'DB New Orders'!$A:$S,MATCH($B37,'DB New Orders'!$A$1:$S$1,0),0)</f>
        <v>8</v>
      </c>
      <c r="AP37" s="20">
        <f>VLOOKUP(AP$26,'DB New Orders'!$A:$S,MATCH($B37,'DB New Orders'!$A$1:$S$1,0),0)</f>
        <v>8</v>
      </c>
      <c r="AQ37" s="20">
        <f>VLOOKUP(AQ$26,'DB New Orders'!$A:$S,MATCH($B37,'DB New Orders'!$A$1:$S$1,0),0)</f>
        <v>-1</v>
      </c>
      <c r="AR37" s="20">
        <f>VLOOKUP(AR$26,'DB New Orders'!$A:$S,MATCH($B37,'DB New Orders'!$A$1:$S$1,0),0)</f>
        <v>0</v>
      </c>
      <c r="AS37" s="20">
        <f>VLOOKUP(AS$26,'DB New Orders'!$A:$S,MATCH($B37,'DB New Orders'!$A$1:$S$1,0),0)</f>
        <v>-3</v>
      </c>
      <c r="AT37" s="20">
        <f>VLOOKUP(AT$26,'DB New Orders'!$A:$S,MATCH($B37,'DB New Orders'!$A$1:$S$1,0),0)</f>
        <v>1</v>
      </c>
      <c r="AU37" s="20">
        <f>VLOOKUP(AU$26,'DB New Orders'!$A:$S,MATCH($B37,'DB New Orders'!$A$1:$S$1,0),0)</f>
        <v>4</v>
      </c>
      <c r="AW37" s="20">
        <f t="shared" si="3"/>
        <v>3</v>
      </c>
      <c r="AX37" s="23">
        <f t="shared" si="4"/>
        <v>0.66666666666666663</v>
      </c>
      <c r="AY37" s="23">
        <f t="shared" si="5"/>
        <v>1.5</v>
      </c>
    </row>
    <row r="38" spans="2:51" x14ac:dyDescent="0.2">
      <c r="B38" s="14" t="s">
        <v>15</v>
      </c>
      <c r="C38" s="20">
        <f>VLOOKUP(C$26,'DB New Orders'!$A:$S,MATCH($B38,'DB New Orders'!$A$1:$S$1,0),0)</f>
        <v>6</v>
      </c>
      <c r="D38" s="20">
        <f>VLOOKUP(D$26,'DB New Orders'!$A:$S,MATCH($B38,'DB New Orders'!$A$1:$S$1,0),0)</f>
        <v>8</v>
      </c>
      <c r="E38" s="20">
        <f>VLOOKUP(E$26,'DB New Orders'!$A:$S,MATCH($B38,'DB New Orders'!$A$1:$S$1,0),0)</f>
        <v>6</v>
      </c>
      <c r="F38" s="20">
        <f>VLOOKUP(F$26,'DB New Orders'!$A:$S,MATCH($B38,'DB New Orders'!$A$1:$S$1,0),0)</f>
        <v>3</v>
      </c>
      <c r="G38" s="20">
        <f>VLOOKUP(G$26,'DB New Orders'!$A:$S,MATCH($B38,'DB New Orders'!$A$1:$S$1,0),0)</f>
        <v>6</v>
      </c>
      <c r="H38" s="20">
        <f>VLOOKUP(H$26,'DB New Orders'!$A:$S,MATCH($B38,'DB New Orders'!$A$1:$S$1,0),0)</f>
        <v>2</v>
      </c>
      <c r="I38" s="20">
        <f>VLOOKUP(I$26,'DB New Orders'!$A:$S,MATCH($B38,'DB New Orders'!$A$1:$S$1,0),0)</f>
        <v>1</v>
      </c>
      <c r="J38" s="20">
        <f>VLOOKUP(J$26,'DB New Orders'!$A:$S,MATCH($B38,'DB New Orders'!$A$1:$S$1,0),0)</f>
        <v>1</v>
      </c>
      <c r="K38" s="20">
        <f>VLOOKUP(K$26,'DB New Orders'!$A:$S,MATCH($B38,'DB New Orders'!$A$1:$S$1,0),0)</f>
        <v>-1</v>
      </c>
      <c r="L38" s="20">
        <f>VLOOKUP(L$26,'DB New Orders'!$A:$S,MATCH($B38,'DB New Orders'!$A$1:$S$1,0),0)</f>
        <v>-2</v>
      </c>
      <c r="M38" s="20">
        <f>VLOOKUP(M$26,'DB New Orders'!$A:$S,MATCH($B38,'DB New Orders'!$A$1:$S$1,0),0)</f>
        <v>-2</v>
      </c>
      <c r="N38" s="20">
        <f>VLOOKUP(N$26,'DB New Orders'!$A:$S,MATCH($B38,'DB New Orders'!$A$1:$S$1,0),0)</f>
        <v>3</v>
      </c>
      <c r="O38" s="20">
        <f>VLOOKUP(O$26,'DB New Orders'!$A:$S,MATCH($B38,'DB New Orders'!$A$1:$S$1,0),0)</f>
        <v>1</v>
      </c>
      <c r="P38" s="20">
        <f>VLOOKUP(P$26,'DB New Orders'!$A:$S,MATCH($B38,'DB New Orders'!$A$1:$S$1,0),0)</f>
        <v>2</v>
      </c>
      <c r="Q38" s="20">
        <f>VLOOKUP(Q$26,'DB New Orders'!$A:$S,MATCH($B38,'DB New Orders'!$A$1:$S$1,0),0)</f>
        <v>-1</v>
      </c>
      <c r="R38" s="20">
        <f>VLOOKUP(R$26,'DB New Orders'!$A:$S,MATCH($B38,'DB New Orders'!$A$1:$S$1,0),0)</f>
        <v>-3</v>
      </c>
      <c r="S38" s="20">
        <f>VLOOKUP(S$26,'DB New Orders'!$A:$S,MATCH($B38,'DB New Orders'!$A$1:$S$1,0),0)</f>
        <v>-3</v>
      </c>
      <c r="T38" s="20">
        <f>VLOOKUP(T$26,'DB New Orders'!$A:$S,MATCH($B38,'DB New Orders'!$A$1:$S$1,0),0)</f>
        <v>9</v>
      </c>
      <c r="U38" s="20">
        <f>VLOOKUP(U$26,'DB New Orders'!$A:$S,MATCH($B38,'DB New Orders'!$A$1:$S$1,0),0)</f>
        <v>11</v>
      </c>
      <c r="V38" s="20">
        <f>VLOOKUP(V$26,'DB New Orders'!$A:$S,MATCH($B38,'DB New Orders'!$A$1:$S$1,0),0)</f>
        <v>2</v>
      </c>
      <c r="W38" s="20">
        <f>VLOOKUP(W$26,'DB New Orders'!$A:$S,MATCH($B38,'DB New Orders'!$A$1:$S$1,0),0)</f>
        <v>5</v>
      </c>
      <c r="X38" s="20">
        <f>VLOOKUP(X$26,'DB New Orders'!$A:$S,MATCH($B38,'DB New Orders'!$A$1:$S$1,0),0)</f>
        <v>7</v>
      </c>
      <c r="Y38" s="20">
        <f>VLOOKUP(Y$26,'DB New Orders'!$A:$S,MATCH($B38,'DB New Orders'!$A$1:$S$1,0),0)</f>
        <v>3</v>
      </c>
      <c r="Z38" s="20">
        <f>VLOOKUP(Z$26,'DB New Orders'!$A:$S,MATCH($B38,'DB New Orders'!$A$1:$S$1,0),0)</f>
        <v>5</v>
      </c>
      <c r="AA38" s="20">
        <f>VLOOKUP(AA$26,'DB New Orders'!$A:$S,MATCH($B38,'DB New Orders'!$A$1:$S$1,0),0)</f>
        <v>7</v>
      </c>
      <c r="AB38" s="20">
        <f>VLOOKUP(AB$26,'DB New Orders'!$A:$S,MATCH($B38,'DB New Orders'!$A$1:$S$1,0),0)</f>
        <v>3</v>
      </c>
      <c r="AC38" s="20">
        <f>VLOOKUP(AC$26,'DB New Orders'!$A:$S,MATCH($B38,'DB New Orders'!$A$1:$S$1,0),0)</f>
        <v>9</v>
      </c>
      <c r="AD38" s="20">
        <f>VLOOKUP(AD$26,'DB New Orders'!$A:$S,MATCH($B38,'DB New Orders'!$A$1:$S$1,0),0)</f>
        <v>8</v>
      </c>
      <c r="AE38" s="20">
        <f>VLOOKUP(AE$26,'DB New Orders'!$A:$S,MATCH($B38,'DB New Orders'!$A$1:$S$1,0),0)</f>
        <v>8</v>
      </c>
      <c r="AF38" s="20">
        <f>VLOOKUP(AF$26,'DB New Orders'!$A:$S,MATCH($B38,'DB New Orders'!$A$1:$S$1,0),0)</f>
        <v>8</v>
      </c>
      <c r="AG38" s="20">
        <f>VLOOKUP(AG$26,'DB New Orders'!$A:$S,MATCH($B38,'DB New Orders'!$A$1:$S$1,0),0)</f>
        <v>5</v>
      </c>
      <c r="AH38" s="20">
        <f>VLOOKUP(AH$26,'DB New Orders'!$A:$S,MATCH($B38,'DB New Orders'!$A$1:$S$1,0),0)</f>
        <v>7</v>
      </c>
      <c r="AI38" s="20">
        <f>VLOOKUP(AI$26,'DB New Orders'!$A:$S,MATCH($B38,'DB New Orders'!$A$1:$S$1,0),0)</f>
        <v>9</v>
      </c>
      <c r="AJ38" s="20">
        <f>VLOOKUP(AJ$26,'DB New Orders'!$A:$S,MATCH($B38,'DB New Orders'!$A$1:$S$1,0),0)</f>
        <v>1</v>
      </c>
      <c r="AK38" s="20">
        <f>VLOOKUP(AK$26,'DB New Orders'!$A:$S,MATCH($B38,'DB New Orders'!$A$1:$S$1,0),0)</f>
        <v>5</v>
      </c>
      <c r="AL38" s="20">
        <f>VLOOKUP(AL$26,'DB New Orders'!$A:$S,MATCH($B38,'DB New Orders'!$A$1:$S$1,0),0)</f>
        <v>1</v>
      </c>
      <c r="AM38" s="20">
        <f>VLOOKUP(AM$26,'DB New Orders'!$A:$S,MATCH($B38,'DB New Orders'!$A$1:$S$1,0),0)</f>
        <v>5</v>
      </c>
      <c r="AN38" s="20">
        <f>VLOOKUP(AN$26,'DB New Orders'!$A:$S,MATCH($B38,'DB New Orders'!$A$1:$S$1,0),0)</f>
        <v>6</v>
      </c>
      <c r="AO38" s="20">
        <f>VLOOKUP(AO$26,'DB New Orders'!$A:$S,MATCH($B38,'DB New Orders'!$A$1:$S$1,0),0)</f>
        <v>2</v>
      </c>
      <c r="AP38" s="20">
        <f>VLOOKUP(AP$26,'DB New Orders'!$A:$S,MATCH($B38,'DB New Orders'!$A$1:$S$1,0),0)</f>
        <v>3</v>
      </c>
      <c r="AQ38" s="20">
        <f>VLOOKUP(AQ$26,'DB New Orders'!$A:$S,MATCH($B38,'DB New Orders'!$A$1:$S$1,0),0)</f>
        <v>-2</v>
      </c>
      <c r="AR38" s="20">
        <f>VLOOKUP(AR$26,'DB New Orders'!$A:$S,MATCH($B38,'DB New Orders'!$A$1:$S$1,0),0)</f>
        <v>2</v>
      </c>
      <c r="AS38" s="20">
        <f>VLOOKUP(AS$26,'DB New Orders'!$A:$S,MATCH($B38,'DB New Orders'!$A$1:$S$1,0),0)</f>
        <v>-5</v>
      </c>
      <c r="AT38" s="20">
        <f>VLOOKUP(AT$26,'DB New Orders'!$A:$S,MATCH($B38,'DB New Orders'!$A$1:$S$1,0),0)</f>
        <v>4</v>
      </c>
      <c r="AU38" s="20">
        <f>VLOOKUP(AU$26,'DB New Orders'!$A:$S,MATCH($B38,'DB New Orders'!$A$1:$S$1,0),0)</f>
        <v>2</v>
      </c>
      <c r="AW38" s="20">
        <f t="shared" si="3"/>
        <v>-2</v>
      </c>
      <c r="AX38" s="23">
        <f t="shared" si="4"/>
        <v>0.33333333333333331</v>
      </c>
      <c r="AY38" s="23">
        <f t="shared" si="5"/>
        <v>0.66666666666666663</v>
      </c>
    </row>
    <row r="39" spans="2:51" x14ac:dyDescent="0.2">
      <c r="B39" s="14" t="s">
        <v>20</v>
      </c>
      <c r="C39" s="20">
        <f>VLOOKUP(C$26,'DB New Orders'!$A:$S,MATCH($B39,'DB New Orders'!$A$1:$S$1,0),0)</f>
        <v>-1</v>
      </c>
      <c r="D39" s="20">
        <f>VLOOKUP(D$26,'DB New Orders'!$A:$S,MATCH($B39,'DB New Orders'!$A$1:$S$1,0),0)</f>
        <v>0</v>
      </c>
      <c r="E39" s="20">
        <f>VLOOKUP(E$26,'DB New Orders'!$A:$S,MATCH($B39,'DB New Orders'!$A$1:$S$1,0),0)</f>
        <v>14</v>
      </c>
      <c r="F39" s="20">
        <f>VLOOKUP(F$26,'DB New Orders'!$A:$S,MATCH($B39,'DB New Orders'!$A$1:$S$1,0),0)</f>
        <v>5</v>
      </c>
      <c r="G39" s="20">
        <f>VLOOKUP(G$26,'DB New Orders'!$A:$S,MATCH($B39,'DB New Orders'!$A$1:$S$1,0),0)</f>
        <v>9</v>
      </c>
      <c r="H39" s="20">
        <f>VLOOKUP(H$26,'DB New Orders'!$A:$S,MATCH($B39,'DB New Orders'!$A$1:$S$1,0),0)</f>
        <v>-4</v>
      </c>
      <c r="I39" s="20">
        <f>VLOOKUP(I$26,'DB New Orders'!$A:$S,MATCH($B39,'DB New Orders'!$A$1:$S$1,0),0)</f>
        <v>3</v>
      </c>
      <c r="J39" s="20">
        <f>VLOOKUP(J$26,'DB New Orders'!$A:$S,MATCH($B39,'DB New Orders'!$A$1:$S$1,0),0)</f>
        <v>3</v>
      </c>
      <c r="K39" s="20">
        <f>VLOOKUP(K$26,'DB New Orders'!$A:$S,MATCH($B39,'DB New Orders'!$A$1:$S$1,0),0)</f>
        <v>-5</v>
      </c>
      <c r="L39" s="20">
        <f>VLOOKUP(L$26,'DB New Orders'!$A:$S,MATCH($B39,'DB New Orders'!$A$1:$S$1,0),0)</f>
        <v>-4</v>
      </c>
      <c r="M39" s="20">
        <f>VLOOKUP(M$26,'DB New Orders'!$A:$S,MATCH($B39,'DB New Orders'!$A$1:$S$1,0),0)</f>
        <v>-10</v>
      </c>
      <c r="N39" s="20">
        <f>VLOOKUP(N$26,'DB New Orders'!$A:$S,MATCH($B39,'DB New Orders'!$A$1:$S$1,0),0)</f>
        <v>0</v>
      </c>
      <c r="O39" s="20">
        <f>VLOOKUP(O$26,'DB New Orders'!$A:$S,MATCH($B39,'DB New Orders'!$A$1:$S$1,0),0)</f>
        <v>5</v>
      </c>
      <c r="P39" s="20">
        <f>VLOOKUP(P$26,'DB New Orders'!$A:$S,MATCH($B39,'DB New Orders'!$A$1:$S$1,0),0)</f>
        <v>-5</v>
      </c>
      <c r="Q39" s="20">
        <f>VLOOKUP(Q$26,'DB New Orders'!$A:$S,MATCH($B39,'DB New Orders'!$A$1:$S$1,0),0)</f>
        <v>-13</v>
      </c>
      <c r="R39" s="20">
        <f>VLOOKUP(R$26,'DB New Orders'!$A:$S,MATCH($B39,'DB New Orders'!$A$1:$S$1,0),0)</f>
        <v>3</v>
      </c>
      <c r="S39" s="20">
        <f>VLOOKUP(S$26,'DB New Orders'!$A:$S,MATCH($B39,'DB New Orders'!$A$1:$S$1,0),0)</f>
        <v>3</v>
      </c>
      <c r="T39" s="20">
        <f>VLOOKUP(T$26,'DB New Orders'!$A:$S,MATCH($B39,'DB New Orders'!$A$1:$S$1,0),0)</f>
        <v>0</v>
      </c>
      <c r="U39" s="20">
        <f>VLOOKUP(U$26,'DB New Orders'!$A:$S,MATCH($B39,'DB New Orders'!$A$1:$S$1,0),0)</f>
        <v>10</v>
      </c>
      <c r="V39" s="20">
        <f>VLOOKUP(V$26,'DB New Orders'!$A:$S,MATCH($B39,'DB New Orders'!$A$1:$S$1,0),0)</f>
        <v>4</v>
      </c>
      <c r="W39" s="20">
        <f>VLOOKUP(W$26,'DB New Orders'!$A:$S,MATCH($B39,'DB New Orders'!$A$1:$S$1,0),0)</f>
        <v>2</v>
      </c>
      <c r="X39" s="20">
        <f>VLOOKUP(X$26,'DB New Orders'!$A:$S,MATCH($B39,'DB New Orders'!$A$1:$S$1,0),0)</f>
        <v>8</v>
      </c>
      <c r="Y39" s="20">
        <f>VLOOKUP(Y$26,'DB New Orders'!$A:$S,MATCH($B39,'DB New Orders'!$A$1:$S$1,0),0)</f>
        <v>-3</v>
      </c>
      <c r="Z39" s="20">
        <f>VLOOKUP(Z$26,'DB New Orders'!$A:$S,MATCH($B39,'DB New Orders'!$A$1:$S$1,0),0)</f>
        <v>0</v>
      </c>
      <c r="AA39" s="20">
        <f>VLOOKUP(AA$26,'DB New Orders'!$A:$S,MATCH($B39,'DB New Orders'!$A$1:$S$1,0),0)</f>
        <v>0</v>
      </c>
      <c r="AB39" s="20">
        <f>VLOOKUP(AB$26,'DB New Orders'!$A:$S,MATCH($B39,'DB New Orders'!$A$1:$S$1,0),0)</f>
        <v>11</v>
      </c>
      <c r="AC39" s="20">
        <f>VLOOKUP(AC$26,'DB New Orders'!$A:$S,MATCH($B39,'DB New Orders'!$A$1:$S$1,0),0)</f>
        <v>10</v>
      </c>
      <c r="AD39" s="20">
        <f>VLOOKUP(AD$26,'DB New Orders'!$A:$S,MATCH($B39,'DB New Orders'!$A$1:$S$1,0),0)</f>
        <v>16</v>
      </c>
      <c r="AE39" s="20">
        <f>VLOOKUP(AE$26,'DB New Orders'!$A:$S,MATCH($B39,'DB New Orders'!$A$1:$S$1,0),0)</f>
        <v>11</v>
      </c>
      <c r="AF39" s="20">
        <f>VLOOKUP(AF$26,'DB New Orders'!$A:$S,MATCH($B39,'DB New Orders'!$A$1:$S$1,0),0)</f>
        <v>3</v>
      </c>
      <c r="AG39" s="20">
        <f>VLOOKUP(AG$26,'DB New Orders'!$A:$S,MATCH($B39,'DB New Orders'!$A$1:$S$1,0),0)</f>
        <v>-1</v>
      </c>
      <c r="AH39" s="20">
        <f>VLOOKUP(AH$26,'DB New Orders'!$A:$S,MATCH($B39,'DB New Orders'!$A$1:$S$1,0),0)</f>
        <v>4</v>
      </c>
      <c r="AI39" s="20">
        <f>VLOOKUP(AI$26,'DB New Orders'!$A:$S,MATCH($B39,'DB New Orders'!$A$1:$S$1,0),0)</f>
        <v>-2</v>
      </c>
      <c r="AJ39" s="20">
        <f>VLOOKUP(AJ$26,'DB New Orders'!$A:$S,MATCH($B39,'DB New Orders'!$A$1:$S$1,0),0)</f>
        <v>-3</v>
      </c>
      <c r="AK39" s="20">
        <f>VLOOKUP(AK$26,'DB New Orders'!$A:$S,MATCH($B39,'DB New Orders'!$A$1:$S$1,0),0)</f>
        <v>0</v>
      </c>
      <c r="AL39" s="20">
        <f>VLOOKUP(AL$26,'DB New Orders'!$A:$S,MATCH($B39,'DB New Orders'!$A$1:$S$1,0),0)</f>
        <v>0</v>
      </c>
      <c r="AM39" s="20">
        <f>VLOOKUP(AM$26,'DB New Orders'!$A:$S,MATCH($B39,'DB New Orders'!$A$1:$S$1,0),0)</f>
        <v>-1</v>
      </c>
      <c r="AN39" s="20">
        <f>VLOOKUP(AN$26,'DB New Orders'!$A:$S,MATCH($B39,'DB New Orders'!$A$1:$S$1,0),0)</f>
        <v>0</v>
      </c>
      <c r="AO39" s="20">
        <f>VLOOKUP(AO$26,'DB New Orders'!$A:$S,MATCH($B39,'DB New Orders'!$A$1:$S$1,0),0)</f>
        <v>0</v>
      </c>
      <c r="AP39" s="20">
        <f>VLOOKUP(AP$26,'DB New Orders'!$A:$S,MATCH($B39,'DB New Orders'!$A$1:$S$1,0),0)</f>
        <v>0</v>
      </c>
      <c r="AQ39" s="20">
        <f>VLOOKUP(AQ$26,'DB New Orders'!$A:$S,MATCH($B39,'DB New Orders'!$A$1:$S$1,0),0)</f>
        <v>6</v>
      </c>
      <c r="AR39" s="20">
        <f>VLOOKUP(AR$26,'DB New Orders'!$A:$S,MATCH($B39,'DB New Orders'!$A$1:$S$1,0),0)</f>
        <v>0</v>
      </c>
      <c r="AS39" s="20">
        <f>VLOOKUP(AS$26,'DB New Orders'!$A:$S,MATCH($B39,'DB New Orders'!$A$1:$S$1,0),0)</f>
        <v>4</v>
      </c>
      <c r="AT39" s="20">
        <f>VLOOKUP(AT$26,'DB New Orders'!$A:$S,MATCH($B39,'DB New Orders'!$A$1:$S$1,0),0)</f>
        <v>0</v>
      </c>
      <c r="AU39" s="20">
        <f>VLOOKUP(AU$26,'DB New Orders'!$A:$S,MATCH($B39,'DB New Orders'!$A$1:$S$1,0),0)</f>
        <v>5</v>
      </c>
      <c r="AW39" s="20">
        <f t="shared" si="3"/>
        <v>5</v>
      </c>
      <c r="AX39" s="23">
        <f t="shared" si="4"/>
        <v>3</v>
      </c>
      <c r="AY39" s="23">
        <f t="shared" si="5"/>
        <v>2.5</v>
      </c>
    </row>
    <row r="40" spans="2:51" x14ac:dyDescent="0.2">
      <c r="B40" s="14" t="s">
        <v>14</v>
      </c>
      <c r="C40" s="20">
        <f>VLOOKUP(C$26,'DB New Orders'!$A:$S,MATCH($B40,'DB New Orders'!$A$1:$S$1,0),0)</f>
        <v>2</v>
      </c>
      <c r="D40" s="20">
        <f>VLOOKUP(D$26,'DB New Orders'!$A:$S,MATCH($B40,'DB New Orders'!$A$1:$S$1,0),0)</f>
        <v>3</v>
      </c>
      <c r="E40" s="20">
        <f>VLOOKUP(E$26,'DB New Orders'!$A:$S,MATCH($B40,'DB New Orders'!$A$1:$S$1,0),0)</f>
        <v>12</v>
      </c>
      <c r="F40" s="20">
        <f>VLOOKUP(F$26,'DB New Orders'!$A:$S,MATCH($B40,'DB New Orders'!$A$1:$S$1,0),0)</f>
        <v>7</v>
      </c>
      <c r="G40" s="20">
        <f>VLOOKUP(G$26,'DB New Orders'!$A:$S,MATCH($B40,'DB New Orders'!$A$1:$S$1,0),0)</f>
        <v>0</v>
      </c>
      <c r="H40" s="20">
        <f>VLOOKUP(H$26,'DB New Orders'!$A:$S,MATCH($B40,'DB New Orders'!$A$1:$S$1,0),0)</f>
        <v>-6</v>
      </c>
      <c r="I40" s="20">
        <f>VLOOKUP(I$26,'DB New Orders'!$A:$S,MATCH($B40,'DB New Orders'!$A$1:$S$1,0),0)</f>
        <v>0</v>
      </c>
      <c r="J40" s="20">
        <f>VLOOKUP(J$26,'DB New Orders'!$A:$S,MATCH($B40,'DB New Orders'!$A$1:$S$1,0),0)</f>
        <v>0</v>
      </c>
      <c r="K40" s="20">
        <f>VLOOKUP(K$26,'DB New Orders'!$A:$S,MATCH($B40,'DB New Orders'!$A$1:$S$1,0),0)</f>
        <v>0</v>
      </c>
      <c r="L40" s="20">
        <f>VLOOKUP(L$26,'DB New Orders'!$A:$S,MATCH($B40,'DB New Orders'!$A$1:$S$1,0),0)</f>
        <v>4</v>
      </c>
      <c r="M40" s="20">
        <f>VLOOKUP(M$26,'DB New Orders'!$A:$S,MATCH($B40,'DB New Orders'!$A$1:$S$1,0),0)</f>
        <v>-6</v>
      </c>
      <c r="N40" s="20">
        <f>VLOOKUP(N$26,'DB New Orders'!$A:$S,MATCH($B40,'DB New Orders'!$A$1:$S$1,0),0)</f>
        <v>-2</v>
      </c>
      <c r="O40" s="20">
        <f>VLOOKUP(O$26,'DB New Orders'!$A:$S,MATCH($B40,'DB New Orders'!$A$1:$S$1,0),0)</f>
        <v>11</v>
      </c>
      <c r="P40" s="20">
        <f>VLOOKUP(P$26,'DB New Orders'!$A:$S,MATCH($B40,'DB New Orders'!$A$1:$S$1,0),0)</f>
        <v>5</v>
      </c>
      <c r="Q40" s="20">
        <f>VLOOKUP(Q$26,'DB New Orders'!$A:$S,MATCH($B40,'DB New Orders'!$A$1:$S$1,0),0)</f>
        <v>-7</v>
      </c>
      <c r="R40" s="20">
        <f>VLOOKUP(R$26,'DB New Orders'!$A:$S,MATCH($B40,'DB New Orders'!$A$1:$S$1,0),0)</f>
        <v>-1</v>
      </c>
      <c r="S40" s="20">
        <f>VLOOKUP(S$26,'DB New Orders'!$A:$S,MATCH($B40,'DB New Orders'!$A$1:$S$1,0),0)</f>
        <v>-1</v>
      </c>
      <c r="T40" s="20">
        <f>VLOOKUP(T$26,'DB New Orders'!$A:$S,MATCH($B40,'DB New Orders'!$A$1:$S$1,0),0)</f>
        <v>8</v>
      </c>
      <c r="U40" s="20">
        <f>VLOOKUP(U$26,'DB New Orders'!$A:$S,MATCH($B40,'DB New Orders'!$A$1:$S$1,0),0)</f>
        <v>1</v>
      </c>
      <c r="V40" s="20">
        <f>VLOOKUP(V$26,'DB New Orders'!$A:$S,MATCH($B40,'DB New Orders'!$A$1:$S$1,0),0)</f>
        <v>11</v>
      </c>
      <c r="W40" s="20">
        <f>VLOOKUP(W$26,'DB New Orders'!$A:$S,MATCH($B40,'DB New Orders'!$A$1:$S$1,0),0)</f>
        <v>11</v>
      </c>
      <c r="X40" s="20">
        <f>VLOOKUP(X$26,'DB New Orders'!$A:$S,MATCH($B40,'DB New Orders'!$A$1:$S$1,0),0)</f>
        <v>11</v>
      </c>
      <c r="Y40" s="20">
        <f>VLOOKUP(Y$26,'DB New Orders'!$A:$S,MATCH($B40,'DB New Orders'!$A$1:$S$1,0),0)</f>
        <v>2</v>
      </c>
      <c r="Z40" s="20">
        <f>VLOOKUP(Z$26,'DB New Orders'!$A:$S,MATCH($B40,'DB New Orders'!$A$1:$S$1,0),0)</f>
        <v>12</v>
      </c>
      <c r="AA40" s="20">
        <f>VLOOKUP(AA$26,'DB New Orders'!$A:$S,MATCH($B40,'DB New Orders'!$A$1:$S$1,0),0)</f>
        <v>9</v>
      </c>
      <c r="AB40" s="20">
        <f>VLOOKUP(AB$26,'DB New Orders'!$A:$S,MATCH($B40,'DB New Orders'!$A$1:$S$1,0),0)</f>
        <v>14</v>
      </c>
      <c r="AC40" s="20">
        <f>VLOOKUP(AC$26,'DB New Orders'!$A:$S,MATCH($B40,'DB New Orders'!$A$1:$S$1,0),0)</f>
        <v>0</v>
      </c>
      <c r="AD40" s="20">
        <f>VLOOKUP(AD$26,'DB New Orders'!$A:$S,MATCH($B40,'DB New Orders'!$A$1:$S$1,0),0)</f>
        <v>14</v>
      </c>
      <c r="AE40" s="20">
        <f>VLOOKUP(AE$26,'DB New Orders'!$A:$S,MATCH($B40,'DB New Orders'!$A$1:$S$1,0),0)</f>
        <v>10</v>
      </c>
      <c r="AF40" s="20">
        <f>VLOOKUP(AF$26,'DB New Orders'!$A:$S,MATCH($B40,'DB New Orders'!$A$1:$S$1,0),0)</f>
        <v>9</v>
      </c>
      <c r="AG40" s="20">
        <f>VLOOKUP(AG$26,'DB New Orders'!$A:$S,MATCH($B40,'DB New Orders'!$A$1:$S$1,0),0)</f>
        <v>1</v>
      </c>
      <c r="AH40" s="20">
        <f>VLOOKUP(AH$26,'DB New Orders'!$A:$S,MATCH($B40,'DB New Orders'!$A$1:$S$1,0),0)</f>
        <v>2</v>
      </c>
      <c r="AI40" s="20">
        <f>VLOOKUP(AI$26,'DB New Orders'!$A:$S,MATCH($B40,'DB New Orders'!$A$1:$S$1,0),0)</f>
        <v>3</v>
      </c>
      <c r="AJ40" s="20">
        <f>VLOOKUP(AJ$26,'DB New Orders'!$A:$S,MATCH($B40,'DB New Orders'!$A$1:$S$1,0),0)</f>
        <v>4</v>
      </c>
      <c r="AK40" s="20">
        <f>VLOOKUP(AK$26,'DB New Orders'!$A:$S,MATCH($B40,'DB New Orders'!$A$1:$S$1,0),0)</f>
        <v>11</v>
      </c>
      <c r="AL40" s="20">
        <f>VLOOKUP(AL$26,'DB New Orders'!$A:$S,MATCH($B40,'DB New Orders'!$A$1:$S$1,0),0)</f>
        <v>5</v>
      </c>
      <c r="AM40" s="20">
        <f>VLOOKUP(AM$26,'DB New Orders'!$A:$S,MATCH($B40,'DB New Orders'!$A$1:$S$1,0),0)</f>
        <v>7</v>
      </c>
      <c r="AN40" s="20">
        <f>VLOOKUP(AN$26,'DB New Orders'!$A:$S,MATCH($B40,'DB New Orders'!$A$1:$S$1,0),0)</f>
        <v>9</v>
      </c>
      <c r="AO40" s="20">
        <f>VLOOKUP(AO$26,'DB New Orders'!$A:$S,MATCH($B40,'DB New Orders'!$A$1:$S$1,0),0)</f>
        <v>-1</v>
      </c>
      <c r="AP40" s="20">
        <f>VLOOKUP(AP$26,'DB New Orders'!$A:$S,MATCH($B40,'DB New Orders'!$A$1:$S$1,0),0)</f>
        <v>0</v>
      </c>
      <c r="AQ40" s="20">
        <f>VLOOKUP(AQ$26,'DB New Orders'!$A:$S,MATCH($B40,'DB New Orders'!$A$1:$S$1,0),0)</f>
        <v>-3</v>
      </c>
      <c r="AR40" s="20">
        <f>VLOOKUP(AR$26,'DB New Orders'!$A:$S,MATCH($B40,'DB New Orders'!$A$1:$S$1,0),0)</f>
        <v>0</v>
      </c>
      <c r="AS40" s="20">
        <f>VLOOKUP(AS$26,'DB New Orders'!$A:$S,MATCH($B40,'DB New Orders'!$A$1:$S$1,0),0)</f>
        <v>-6</v>
      </c>
      <c r="AT40" s="20">
        <f>VLOOKUP(AT$26,'DB New Orders'!$A:$S,MATCH($B40,'DB New Orders'!$A$1:$S$1,0),0)</f>
        <v>3</v>
      </c>
      <c r="AU40" s="20">
        <f>VLOOKUP(AU$26,'DB New Orders'!$A:$S,MATCH($B40,'DB New Orders'!$A$1:$S$1,0),0)</f>
        <v>0</v>
      </c>
      <c r="AW40" s="20">
        <f t="shared" si="3"/>
        <v>-3</v>
      </c>
      <c r="AX40" s="23">
        <f t="shared" si="4"/>
        <v>-1</v>
      </c>
      <c r="AY40" s="23">
        <f t="shared" si="5"/>
        <v>-1</v>
      </c>
    </row>
    <row r="41" spans="2:51" x14ac:dyDescent="0.2">
      <c r="B41" s="14" t="s">
        <v>17</v>
      </c>
      <c r="C41" s="20">
        <f>VLOOKUP(C$26,'DB New Orders'!$A:$S,MATCH($B41,'DB New Orders'!$A$1:$S$1,0),0)</f>
        <v>0</v>
      </c>
      <c r="D41" s="20">
        <f>VLOOKUP(D$26,'DB New Orders'!$A:$S,MATCH($B41,'DB New Orders'!$A$1:$S$1,0),0)</f>
        <v>5</v>
      </c>
      <c r="E41" s="20">
        <f>VLOOKUP(E$26,'DB New Orders'!$A:$S,MATCH($B41,'DB New Orders'!$A$1:$S$1,0),0)</f>
        <v>-1</v>
      </c>
      <c r="F41" s="20">
        <f>VLOOKUP(F$26,'DB New Orders'!$A:$S,MATCH($B41,'DB New Orders'!$A$1:$S$1,0),0)</f>
        <v>2</v>
      </c>
      <c r="G41" s="20">
        <f>VLOOKUP(G$26,'DB New Orders'!$A:$S,MATCH($B41,'DB New Orders'!$A$1:$S$1,0),0)</f>
        <v>-3</v>
      </c>
      <c r="H41" s="20">
        <f>VLOOKUP(H$26,'DB New Orders'!$A:$S,MATCH($B41,'DB New Orders'!$A$1:$S$1,0),0)</f>
        <v>-5</v>
      </c>
      <c r="I41" s="20">
        <f>VLOOKUP(I$26,'DB New Orders'!$A:$S,MATCH($B41,'DB New Orders'!$A$1:$S$1,0),0)</f>
        <v>-8</v>
      </c>
      <c r="J41" s="20">
        <f>VLOOKUP(J$26,'DB New Orders'!$A:$S,MATCH($B41,'DB New Orders'!$A$1:$S$1,0),0)</f>
        <v>-8</v>
      </c>
      <c r="K41" s="20">
        <f>VLOOKUP(K$26,'DB New Orders'!$A:$S,MATCH($B41,'DB New Orders'!$A$1:$S$1,0),0)</f>
        <v>-7</v>
      </c>
      <c r="L41" s="20">
        <f>VLOOKUP(L$26,'DB New Orders'!$A:$S,MATCH($B41,'DB New Orders'!$A$1:$S$1,0),0)</f>
        <v>-8</v>
      </c>
      <c r="M41" s="20">
        <f>VLOOKUP(M$26,'DB New Orders'!$A:$S,MATCH($B41,'DB New Orders'!$A$1:$S$1,0),0)</f>
        <v>-8</v>
      </c>
      <c r="N41" s="20">
        <f>VLOOKUP(N$26,'DB New Orders'!$A:$S,MATCH($B41,'DB New Orders'!$A$1:$S$1,0),0)</f>
        <v>-1</v>
      </c>
      <c r="O41" s="20">
        <f>VLOOKUP(O$26,'DB New Orders'!$A:$S,MATCH($B41,'DB New Orders'!$A$1:$S$1,0),0)</f>
        <v>-1</v>
      </c>
      <c r="P41" s="20">
        <f>VLOOKUP(P$26,'DB New Orders'!$A:$S,MATCH($B41,'DB New Orders'!$A$1:$S$1,0),0)</f>
        <v>-8</v>
      </c>
      <c r="Q41" s="20">
        <f>VLOOKUP(Q$26,'DB New Orders'!$A:$S,MATCH($B41,'DB New Orders'!$A$1:$S$1,0),0)</f>
        <v>-12</v>
      </c>
      <c r="R41" s="20">
        <f>VLOOKUP(R$26,'DB New Orders'!$A:$S,MATCH($B41,'DB New Orders'!$A$1:$S$1,0),0)</f>
        <v>-11</v>
      </c>
      <c r="S41" s="20">
        <f>VLOOKUP(S$26,'DB New Orders'!$A:$S,MATCH($B41,'DB New Orders'!$A$1:$S$1,0),0)</f>
        <v>-11</v>
      </c>
      <c r="T41" s="20">
        <f>VLOOKUP(T$26,'DB New Orders'!$A:$S,MATCH($B41,'DB New Orders'!$A$1:$S$1,0),0)</f>
        <v>3</v>
      </c>
      <c r="U41" s="20">
        <f>VLOOKUP(U$26,'DB New Orders'!$A:$S,MATCH($B41,'DB New Orders'!$A$1:$S$1,0),0)</f>
        <v>2</v>
      </c>
      <c r="V41" s="20">
        <f>VLOOKUP(V$26,'DB New Orders'!$A:$S,MATCH($B41,'DB New Orders'!$A$1:$S$1,0),0)</f>
        <v>1</v>
      </c>
      <c r="W41" s="20">
        <f>VLOOKUP(W$26,'DB New Orders'!$A:$S,MATCH($B41,'DB New Orders'!$A$1:$S$1,0),0)</f>
        <v>3</v>
      </c>
      <c r="X41" s="20">
        <f>VLOOKUP(X$26,'DB New Orders'!$A:$S,MATCH($B41,'DB New Orders'!$A$1:$S$1,0),0)</f>
        <v>1</v>
      </c>
      <c r="Y41" s="20">
        <f>VLOOKUP(Y$26,'DB New Orders'!$A:$S,MATCH($B41,'DB New Orders'!$A$1:$S$1,0),0)</f>
        <v>6</v>
      </c>
      <c r="Z41" s="20">
        <f>VLOOKUP(Z$26,'DB New Orders'!$A:$S,MATCH($B41,'DB New Orders'!$A$1:$S$1,0),0)</f>
        <v>9</v>
      </c>
      <c r="AA41" s="20">
        <f>VLOOKUP(AA$26,'DB New Orders'!$A:$S,MATCH($B41,'DB New Orders'!$A$1:$S$1,0),0)</f>
        <v>8</v>
      </c>
      <c r="AB41" s="20">
        <f>VLOOKUP(AB$26,'DB New Orders'!$A:$S,MATCH($B41,'DB New Orders'!$A$1:$S$1,0),0)</f>
        <v>4</v>
      </c>
      <c r="AC41" s="20">
        <f>VLOOKUP(AC$26,'DB New Orders'!$A:$S,MATCH($B41,'DB New Orders'!$A$1:$S$1,0),0)</f>
        <v>5</v>
      </c>
      <c r="AD41" s="20">
        <f>VLOOKUP(AD$26,'DB New Orders'!$A:$S,MATCH($B41,'DB New Orders'!$A$1:$S$1,0),0)</f>
        <v>2</v>
      </c>
      <c r="AE41" s="20">
        <f>VLOOKUP(AE$26,'DB New Orders'!$A:$S,MATCH($B41,'DB New Orders'!$A$1:$S$1,0),0)</f>
        <v>13</v>
      </c>
      <c r="AF41" s="20">
        <f>VLOOKUP(AF$26,'DB New Orders'!$A:$S,MATCH($B41,'DB New Orders'!$A$1:$S$1,0),0)</f>
        <v>6</v>
      </c>
      <c r="AG41" s="20">
        <f>VLOOKUP(AG$26,'DB New Orders'!$A:$S,MATCH($B41,'DB New Orders'!$A$1:$S$1,0),0)</f>
        <v>3</v>
      </c>
      <c r="AH41" s="20">
        <f>VLOOKUP(AH$26,'DB New Orders'!$A:$S,MATCH($B41,'DB New Orders'!$A$1:$S$1,0),0)</f>
        <v>3</v>
      </c>
      <c r="AI41" s="20">
        <f>VLOOKUP(AI$26,'DB New Orders'!$A:$S,MATCH($B41,'DB New Orders'!$A$1:$S$1,0),0)</f>
        <v>1</v>
      </c>
      <c r="AJ41" s="20">
        <f>VLOOKUP(AJ$26,'DB New Orders'!$A:$S,MATCH($B41,'DB New Orders'!$A$1:$S$1,0),0)</f>
        <v>-2</v>
      </c>
      <c r="AK41" s="20">
        <f>VLOOKUP(AK$26,'DB New Orders'!$A:$S,MATCH($B41,'DB New Orders'!$A$1:$S$1,0),0)</f>
        <v>3</v>
      </c>
      <c r="AL41" s="20">
        <f>VLOOKUP(AL$26,'DB New Orders'!$A:$S,MATCH($B41,'DB New Orders'!$A$1:$S$1,0),0)</f>
        <v>4</v>
      </c>
      <c r="AM41" s="20">
        <f>VLOOKUP(AM$26,'DB New Orders'!$A:$S,MATCH($B41,'DB New Orders'!$A$1:$S$1,0),0)</f>
        <v>11</v>
      </c>
      <c r="AN41" s="20">
        <f>VLOOKUP(AN$26,'DB New Orders'!$A:$S,MATCH($B41,'DB New Orders'!$A$1:$S$1,0),0)</f>
        <v>8</v>
      </c>
      <c r="AO41" s="20">
        <f>VLOOKUP(AO$26,'DB New Orders'!$A:$S,MATCH($B41,'DB New Orders'!$A$1:$S$1,0),0)</f>
        <v>9</v>
      </c>
      <c r="AP41" s="20">
        <f>VLOOKUP(AP$26,'DB New Orders'!$A:$S,MATCH($B41,'DB New Orders'!$A$1:$S$1,0),0)</f>
        <v>2</v>
      </c>
      <c r="AQ41" s="20">
        <f>VLOOKUP(AQ$26,'DB New Orders'!$A:$S,MATCH($B41,'DB New Orders'!$A$1:$S$1,0),0)</f>
        <v>-4</v>
      </c>
      <c r="AR41" s="20">
        <f>VLOOKUP(AR$26,'DB New Orders'!$A:$S,MATCH($B41,'DB New Orders'!$A$1:$S$1,0),0)</f>
        <v>0</v>
      </c>
      <c r="AS41" s="20">
        <f>VLOOKUP(AS$26,'DB New Orders'!$A:$S,MATCH($B41,'DB New Orders'!$A$1:$S$1,0),0)</f>
        <v>3</v>
      </c>
      <c r="AT41" s="20">
        <f>VLOOKUP(AT$26,'DB New Orders'!$A:$S,MATCH($B41,'DB New Orders'!$A$1:$S$1,0),0)</f>
        <v>0</v>
      </c>
      <c r="AU41" s="20">
        <f>VLOOKUP(AU$26,'DB New Orders'!$A:$S,MATCH($B41,'DB New Orders'!$A$1:$S$1,0),0)</f>
        <v>3</v>
      </c>
      <c r="AW41" s="20">
        <f t="shared" si="3"/>
        <v>3</v>
      </c>
      <c r="AX41" s="23">
        <f t="shared" si="4"/>
        <v>2</v>
      </c>
      <c r="AY41" s="23">
        <f t="shared" si="5"/>
        <v>0.66666666666666663</v>
      </c>
    </row>
    <row r="42" spans="2:51" x14ac:dyDescent="0.2">
      <c r="B42" s="14" t="s">
        <v>16</v>
      </c>
      <c r="C42" s="20">
        <f>VLOOKUP(C$26,'DB New Orders'!$A:$S,MATCH($B42,'DB New Orders'!$A$1:$S$1,0),0)</f>
        <v>0</v>
      </c>
      <c r="D42" s="20">
        <f>VLOOKUP(D$26,'DB New Orders'!$A:$S,MATCH($B42,'DB New Orders'!$A$1:$S$1,0),0)</f>
        <v>11</v>
      </c>
      <c r="E42" s="20">
        <f>VLOOKUP(E$26,'DB New Orders'!$A:$S,MATCH($B42,'DB New Orders'!$A$1:$S$1,0),0)</f>
        <v>-2</v>
      </c>
      <c r="F42" s="20">
        <f>VLOOKUP(F$26,'DB New Orders'!$A:$S,MATCH($B42,'DB New Orders'!$A$1:$S$1,0),0)</f>
        <v>-3</v>
      </c>
      <c r="G42" s="20">
        <f>VLOOKUP(G$26,'DB New Orders'!$A:$S,MATCH($B42,'DB New Orders'!$A$1:$S$1,0),0)</f>
        <v>0</v>
      </c>
      <c r="H42" s="20">
        <f>VLOOKUP(H$26,'DB New Orders'!$A:$S,MATCH($B42,'DB New Orders'!$A$1:$S$1,0),0)</f>
        <v>-8</v>
      </c>
      <c r="I42" s="20">
        <f>VLOOKUP(I$26,'DB New Orders'!$A:$S,MATCH($B42,'DB New Orders'!$A$1:$S$1,0),0)</f>
        <v>-5</v>
      </c>
      <c r="J42" s="20">
        <f>VLOOKUP(J$26,'DB New Orders'!$A:$S,MATCH($B42,'DB New Orders'!$A$1:$S$1,0),0)</f>
        <v>-5</v>
      </c>
      <c r="K42" s="20">
        <f>VLOOKUP(K$26,'DB New Orders'!$A:$S,MATCH($B42,'DB New Orders'!$A$1:$S$1,0),0)</f>
        <v>-4</v>
      </c>
      <c r="L42" s="20">
        <f>VLOOKUP(L$26,'DB New Orders'!$A:$S,MATCH($B42,'DB New Orders'!$A$1:$S$1,0),0)</f>
        <v>-6</v>
      </c>
      <c r="M42" s="20">
        <f>VLOOKUP(M$26,'DB New Orders'!$A:$S,MATCH($B42,'DB New Orders'!$A$1:$S$1,0),0)</f>
        <v>0</v>
      </c>
      <c r="N42" s="20">
        <f>VLOOKUP(N$26,'DB New Orders'!$A:$S,MATCH($B42,'DB New Orders'!$A$1:$S$1,0),0)</f>
        <v>0</v>
      </c>
      <c r="O42" s="20">
        <f>VLOOKUP(O$26,'DB New Orders'!$A:$S,MATCH($B42,'DB New Orders'!$A$1:$S$1,0),0)</f>
        <v>-2</v>
      </c>
      <c r="P42" s="20">
        <f>VLOOKUP(P$26,'DB New Orders'!$A:$S,MATCH($B42,'DB New Orders'!$A$1:$S$1,0),0)</f>
        <v>-9</v>
      </c>
      <c r="Q42" s="20">
        <f>VLOOKUP(Q$26,'DB New Orders'!$A:$S,MATCH($B42,'DB New Orders'!$A$1:$S$1,0),0)</f>
        <v>-11</v>
      </c>
      <c r="R42" s="20">
        <f>VLOOKUP(R$26,'DB New Orders'!$A:$S,MATCH($B42,'DB New Orders'!$A$1:$S$1,0),0)</f>
        <v>-7</v>
      </c>
      <c r="S42" s="20">
        <f>VLOOKUP(S$26,'DB New Orders'!$A:$S,MATCH($B42,'DB New Orders'!$A$1:$S$1,0),0)</f>
        <v>-7</v>
      </c>
      <c r="T42" s="20">
        <f>VLOOKUP(T$26,'DB New Orders'!$A:$S,MATCH($B42,'DB New Orders'!$A$1:$S$1,0),0)</f>
        <v>5</v>
      </c>
      <c r="U42" s="20">
        <f>VLOOKUP(U$26,'DB New Orders'!$A:$S,MATCH($B42,'DB New Orders'!$A$1:$S$1,0),0)</f>
        <v>6</v>
      </c>
      <c r="V42" s="20">
        <f>VLOOKUP(V$26,'DB New Orders'!$A:$S,MATCH($B42,'DB New Orders'!$A$1:$S$1,0),0)</f>
        <v>0</v>
      </c>
      <c r="W42" s="20">
        <f>VLOOKUP(W$26,'DB New Orders'!$A:$S,MATCH($B42,'DB New Orders'!$A$1:$S$1,0),0)</f>
        <v>4</v>
      </c>
      <c r="X42" s="20">
        <f>VLOOKUP(X$26,'DB New Orders'!$A:$S,MATCH($B42,'DB New Orders'!$A$1:$S$1,0),0)</f>
        <v>-1</v>
      </c>
      <c r="Y42" s="20">
        <f>VLOOKUP(Y$26,'DB New Orders'!$A:$S,MATCH($B42,'DB New Orders'!$A$1:$S$1,0),0)</f>
        <v>10</v>
      </c>
      <c r="Z42" s="20">
        <f>VLOOKUP(Z$26,'DB New Orders'!$A:$S,MATCH($B42,'DB New Orders'!$A$1:$S$1,0),0)</f>
        <v>0</v>
      </c>
      <c r="AA42" s="20">
        <f>VLOOKUP(AA$26,'DB New Orders'!$A:$S,MATCH($B42,'DB New Orders'!$A$1:$S$1,0),0)</f>
        <v>0</v>
      </c>
      <c r="AB42" s="20">
        <f>VLOOKUP(AB$26,'DB New Orders'!$A:$S,MATCH($B42,'DB New Orders'!$A$1:$S$1,0),0)</f>
        <v>0</v>
      </c>
      <c r="AC42" s="20">
        <f>VLOOKUP(AC$26,'DB New Orders'!$A:$S,MATCH($B42,'DB New Orders'!$A$1:$S$1,0),0)</f>
        <v>1</v>
      </c>
      <c r="AD42" s="20">
        <f>VLOOKUP(AD$26,'DB New Orders'!$A:$S,MATCH($B42,'DB New Orders'!$A$1:$S$1,0),0)</f>
        <v>3</v>
      </c>
      <c r="AE42" s="20">
        <f>VLOOKUP(AE$26,'DB New Orders'!$A:$S,MATCH($B42,'DB New Orders'!$A$1:$S$1,0),0)</f>
        <v>3</v>
      </c>
      <c r="AF42" s="20">
        <f>VLOOKUP(AF$26,'DB New Orders'!$A:$S,MATCH($B42,'DB New Orders'!$A$1:$S$1,0),0)</f>
        <v>4</v>
      </c>
      <c r="AG42" s="20">
        <f>VLOOKUP(AG$26,'DB New Orders'!$A:$S,MATCH($B42,'DB New Orders'!$A$1:$S$1,0),0)</f>
        <v>6</v>
      </c>
      <c r="AH42" s="20">
        <f>VLOOKUP(AH$26,'DB New Orders'!$A:$S,MATCH($B42,'DB New Orders'!$A$1:$S$1,0),0)</f>
        <v>10</v>
      </c>
      <c r="AI42" s="20">
        <f>VLOOKUP(AI$26,'DB New Orders'!$A:$S,MATCH($B42,'DB New Orders'!$A$1:$S$1,0),0)</f>
        <v>6</v>
      </c>
      <c r="AJ42" s="20">
        <f>VLOOKUP(AJ$26,'DB New Orders'!$A:$S,MATCH($B42,'DB New Orders'!$A$1:$S$1,0),0)</f>
        <v>0</v>
      </c>
      <c r="AK42" s="20">
        <f>VLOOKUP(AK$26,'DB New Orders'!$A:$S,MATCH($B42,'DB New Orders'!$A$1:$S$1,0),0)</f>
        <v>8</v>
      </c>
      <c r="AL42" s="20">
        <f>VLOOKUP(AL$26,'DB New Orders'!$A:$S,MATCH($B42,'DB New Orders'!$A$1:$S$1,0),0)</f>
        <v>-1</v>
      </c>
      <c r="AM42" s="20">
        <f>VLOOKUP(AM$26,'DB New Orders'!$A:$S,MATCH($B42,'DB New Orders'!$A$1:$S$1,0),0)</f>
        <v>6</v>
      </c>
      <c r="AN42" s="20">
        <f>VLOOKUP(AN$26,'DB New Orders'!$A:$S,MATCH($B42,'DB New Orders'!$A$1:$S$1,0),0)</f>
        <v>-1</v>
      </c>
      <c r="AO42" s="20">
        <f>VLOOKUP(AO$26,'DB New Orders'!$A:$S,MATCH($B42,'DB New Orders'!$A$1:$S$1,0),0)</f>
        <v>0</v>
      </c>
      <c r="AP42" s="20">
        <f>VLOOKUP(AP$26,'DB New Orders'!$A:$S,MATCH($B42,'DB New Orders'!$A$1:$S$1,0),0)</f>
        <v>7</v>
      </c>
      <c r="AQ42" s="20">
        <f>VLOOKUP(AQ$26,'DB New Orders'!$A:$S,MATCH($B42,'DB New Orders'!$A$1:$S$1,0),0)</f>
        <v>5</v>
      </c>
      <c r="AR42" s="20">
        <f>VLOOKUP(AR$26,'DB New Orders'!$A:$S,MATCH($B42,'DB New Orders'!$A$1:$S$1,0),0)</f>
        <v>0</v>
      </c>
      <c r="AS42" s="20">
        <f>VLOOKUP(AS$26,'DB New Orders'!$A:$S,MATCH($B42,'DB New Orders'!$A$1:$S$1,0),0)</f>
        <v>0</v>
      </c>
      <c r="AT42" s="20">
        <f>VLOOKUP(AT$26,'DB New Orders'!$A:$S,MATCH($B42,'DB New Orders'!$A$1:$S$1,0),0)</f>
        <v>0</v>
      </c>
      <c r="AU42" s="20">
        <f>VLOOKUP(AU$26,'DB New Orders'!$A:$S,MATCH($B42,'DB New Orders'!$A$1:$S$1,0),0)</f>
        <v>0</v>
      </c>
      <c r="AW42" s="20">
        <f t="shared" si="3"/>
        <v>0</v>
      </c>
      <c r="AX42" s="23">
        <f t="shared" si="4"/>
        <v>0</v>
      </c>
      <c r="AY42" s="23">
        <f t="shared" si="5"/>
        <v>2</v>
      </c>
    </row>
    <row r="43" spans="2:51" x14ac:dyDescent="0.2">
      <c r="B43" s="14" t="s">
        <v>18</v>
      </c>
      <c r="C43" s="20">
        <f>VLOOKUP(C$26,'DB New Orders'!$A:$S,MATCH($B43,'DB New Orders'!$A$1:$S$1,0),0)</f>
        <v>8</v>
      </c>
      <c r="D43" s="20">
        <f>VLOOKUP(D$26,'DB New Orders'!$A:$S,MATCH($B43,'DB New Orders'!$A$1:$S$1,0),0)</f>
        <v>0</v>
      </c>
      <c r="E43" s="20">
        <f>VLOOKUP(E$26,'DB New Orders'!$A:$S,MATCH($B43,'DB New Orders'!$A$1:$S$1,0),0)</f>
        <v>8</v>
      </c>
      <c r="F43" s="20">
        <f>VLOOKUP(F$26,'DB New Orders'!$A:$S,MATCH($B43,'DB New Orders'!$A$1:$S$1,0),0)</f>
        <v>12</v>
      </c>
      <c r="G43" s="20">
        <f>VLOOKUP(G$26,'DB New Orders'!$A:$S,MATCH($B43,'DB New Orders'!$A$1:$S$1,0),0)</f>
        <v>10</v>
      </c>
      <c r="H43" s="20">
        <f>VLOOKUP(H$26,'DB New Orders'!$A:$S,MATCH($B43,'DB New Orders'!$A$1:$S$1,0),0)</f>
        <v>0</v>
      </c>
      <c r="I43" s="20">
        <f>VLOOKUP(I$26,'DB New Orders'!$A:$S,MATCH($B43,'DB New Orders'!$A$1:$S$1,0),0)</f>
        <v>0</v>
      </c>
      <c r="J43" s="20">
        <f>VLOOKUP(J$26,'DB New Orders'!$A:$S,MATCH($B43,'DB New Orders'!$A$1:$S$1,0),0)</f>
        <v>0</v>
      </c>
      <c r="K43" s="20">
        <f>VLOOKUP(K$26,'DB New Orders'!$A:$S,MATCH($B43,'DB New Orders'!$A$1:$S$1,0),0)</f>
        <v>4</v>
      </c>
      <c r="L43" s="20">
        <f>VLOOKUP(L$26,'DB New Orders'!$A:$S,MATCH($B43,'DB New Orders'!$A$1:$S$1,0),0)</f>
        <v>-9</v>
      </c>
      <c r="M43" s="20">
        <f>VLOOKUP(M$26,'DB New Orders'!$A:$S,MATCH($B43,'DB New Orders'!$A$1:$S$1,0),0)</f>
        <v>-11</v>
      </c>
      <c r="N43" s="20">
        <f>VLOOKUP(N$26,'DB New Orders'!$A:$S,MATCH($B43,'DB New Orders'!$A$1:$S$1,0),0)</f>
        <v>9</v>
      </c>
      <c r="O43" s="20">
        <f>VLOOKUP(O$26,'DB New Orders'!$A:$S,MATCH($B43,'DB New Orders'!$A$1:$S$1,0),0)</f>
        <v>8</v>
      </c>
      <c r="P43" s="20">
        <f>VLOOKUP(P$26,'DB New Orders'!$A:$S,MATCH($B43,'DB New Orders'!$A$1:$S$1,0),0)</f>
        <v>-4</v>
      </c>
      <c r="Q43" s="20">
        <f>VLOOKUP(Q$26,'DB New Orders'!$A:$S,MATCH($B43,'DB New Orders'!$A$1:$S$1,0),0)</f>
        <v>-10</v>
      </c>
      <c r="R43" s="20">
        <f>VLOOKUP(R$26,'DB New Orders'!$A:$S,MATCH($B43,'DB New Orders'!$A$1:$S$1,0),0)</f>
        <v>0</v>
      </c>
      <c r="S43" s="20">
        <f>VLOOKUP(S$26,'DB New Orders'!$A:$S,MATCH($B43,'DB New Orders'!$A$1:$S$1,0),0)</f>
        <v>0</v>
      </c>
      <c r="T43" s="20">
        <f>VLOOKUP(T$26,'DB New Orders'!$A:$S,MATCH($B43,'DB New Orders'!$A$1:$S$1,0),0)</f>
        <v>12</v>
      </c>
      <c r="U43" s="20">
        <f>VLOOKUP(U$26,'DB New Orders'!$A:$S,MATCH($B43,'DB New Orders'!$A$1:$S$1,0),0)</f>
        <v>4</v>
      </c>
      <c r="V43" s="20">
        <f>VLOOKUP(V$26,'DB New Orders'!$A:$S,MATCH($B43,'DB New Orders'!$A$1:$S$1,0),0)</f>
        <v>9</v>
      </c>
      <c r="W43" s="20">
        <f>VLOOKUP(W$26,'DB New Orders'!$A:$S,MATCH($B43,'DB New Orders'!$A$1:$S$1,0),0)</f>
        <v>10</v>
      </c>
      <c r="X43" s="20">
        <f>VLOOKUP(X$26,'DB New Orders'!$A:$S,MATCH($B43,'DB New Orders'!$A$1:$S$1,0),0)</f>
        <v>0</v>
      </c>
      <c r="Y43" s="20">
        <f>VLOOKUP(Y$26,'DB New Orders'!$A:$S,MATCH($B43,'DB New Orders'!$A$1:$S$1,0),0)</f>
        <v>11</v>
      </c>
      <c r="Z43" s="20">
        <f>VLOOKUP(Z$26,'DB New Orders'!$A:$S,MATCH($B43,'DB New Orders'!$A$1:$S$1,0),0)</f>
        <v>2</v>
      </c>
      <c r="AA43" s="20">
        <f>VLOOKUP(AA$26,'DB New Orders'!$A:$S,MATCH($B43,'DB New Orders'!$A$1:$S$1,0),0)</f>
        <v>0</v>
      </c>
      <c r="AB43" s="20">
        <f>VLOOKUP(AB$26,'DB New Orders'!$A:$S,MATCH($B43,'DB New Orders'!$A$1:$S$1,0),0)</f>
        <v>10</v>
      </c>
      <c r="AC43" s="20">
        <f>VLOOKUP(AC$26,'DB New Orders'!$A:$S,MATCH($B43,'DB New Orders'!$A$1:$S$1,0),0)</f>
        <v>8</v>
      </c>
      <c r="AD43" s="20">
        <f>VLOOKUP(AD$26,'DB New Orders'!$A:$S,MATCH($B43,'DB New Orders'!$A$1:$S$1,0),0)</f>
        <v>15</v>
      </c>
      <c r="AE43" s="20">
        <f>VLOOKUP(AE$26,'DB New Orders'!$A:$S,MATCH($B43,'DB New Orders'!$A$1:$S$1,0),0)</f>
        <v>15</v>
      </c>
      <c r="AF43" s="20">
        <f>VLOOKUP(AF$26,'DB New Orders'!$A:$S,MATCH($B43,'DB New Orders'!$A$1:$S$1,0),0)</f>
        <v>15</v>
      </c>
      <c r="AG43" s="20">
        <f>VLOOKUP(AG$26,'DB New Orders'!$A:$S,MATCH($B43,'DB New Orders'!$A$1:$S$1,0),0)</f>
        <v>14</v>
      </c>
      <c r="AH43" s="20">
        <f>VLOOKUP(AH$26,'DB New Orders'!$A:$S,MATCH($B43,'DB New Orders'!$A$1:$S$1,0),0)</f>
        <v>11</v>
      </c>
      <c r="AI43" s="20">
        <f>VLOOKUP(AI$26,'DB New Orders'!$A:$S,MATCH($B43,'DB New Orders'!$A$1:$S$1,0),0)</f>
        <v>13</v>
      </c>
      <c r="AJ43" s="20">
        <f>VLOOKUP(AJ$26,'DB New Orders'!$A:$S,MATCH($B43,'DB New Orders'!$A$1:$S$1,0),0)</f>
        <v>8</v>
      </c>
      <c r="AK43" s="20">
        <f>VLOOKUP(AK$26,'DB New Orders'!$A:$S,MATCH($B43,'DB New Orders'!$A$1:$S$1,0),0)</f>
        <v>12</v>
      </c>
      <c r="AL43" s="20">
        <f>VLOOKUP(AL$26,'DB New Orders'!$A:$S,MATCH($B43,'DB New Orders'!$A$1:$S$1,0),0)</f>
        <v>10</v>
      </c>
      <c r="AM43" s="20">
        <f>VLOOKUP(AM$26,'DB New Orders'!$A:$S,MATCH($B43,'DB New Orders'!$A$1:$S$1,0),0)</f>
        <v>0</v>
      </c>
      <c r="AN43" s="20">
        <f>VLOOKUP(AN$26,'DB New Orders'!$A:$S,MATCH($B43,'DB New Orders'!$A$1:$S$1,0),0)</f>
        <v>4</v>
      </c>
      <c r="AO43" s="20">
        <f>VLOOKUP(AO$26,'DB New Orders'!$A:$S,MATCH($B43,'DB New Orders'!$A$1:$S$1,0),0)</f>
        <v>7</v>
      </c>
      <c r="AP43" s="20">
        <f>VLOOKUP(AP$26,'DB New Orders'!$A:$S,MATCH($B43,'DB New Orders'!$A$1:$S$1,0),0)</f>
        <v>0</v>
      </c>
      <c r="AQ43" s="20">
        <f>VLOOKUP(AQ$26,'DB New Orders'!$A:$S,MATCH($B43,'DB New Orders'!$A$1:$S$1,0),0)</f>
        <v>-6</v>
      </c>
      <c r="AR43" s="20">
        <f>VLOOKUP(AR$26,'DB New Orders'!$A:$S,MATCH($B43,'DB New Orders'!$A$1:$S$1,0),0)</f>
        <v>6</v>
      </c>
      <c r="AS43" s="20">
        <f>VLOOKUP(AS$26,'DB New Orders'!$A:$S,MATCH($B43,'DB New Orders'!$A$1:$S$1,0),0)</f>
        <v>-7</v>
      </c>
      <c r="AT43" s="20">
        <f>VLOOKUP(AT$26,'DB New Orders'!$A:$S,MATCH($B43,'DB New Orders'!$A$1:$S$1,0),0)</f>
        <v>11</v>
      </c>
      <c r="AU43" s="20">
        <f>VLOOKUP(AU$26,'DB New Orders'!$A:$S,MATCH($B43,'DB New Orders'!$A$1:$S$1,0),0)</f>
        <v>11</v>
      </c>
      <c r="AW43" s="20">
        <f t="shared" si="3"/>
        <v>0</v>
      </c>
      <c r="AX43" s="23">
        <f t="shared" si="4"/>
        <v>5</v>
      </c>
      <c r="AY43" s="23">
        <f t="shared" si="5"/>
        <v>2.5</v>
      </c>
    </row>
    <row r="44" spans="2:51" x14ac:dyDescent="0.2">
      <c r="B44" s="14" t="s">
        <v>6</v>
      </c>
      <c r="C44" s="20">
        <f>VLOOKUP(C$26,'DB New Orders'!$A:$S,MATCH($B44,'DB New Orders'!$A$1:$S$1,0),0)</f>
        <v>0</v>
      </c>
      <c r="D44" s="20">
        <f>VLOOKUP(D$26,'DB New Orders'!$A:$S,MATCH($B44,'DB New Orders'!$A$1:$S$1,0),0)</f>
        <v>10</v>
      </c>
      <c r="E44" s="20">
        <f>VLOOKUP(E$26,'DB New Orders'!$A:$S,MATCH($B44,'DB New Orders'!$A$1:$S$1,0),0)</f>
        <v>9</v>
      </c>
      <c r="F44" s="20">
        <f>VLOOKUP(F$26,'DB New Orders'!$A:$S,MATCH($B44,'DB New Orders'!$A$1:$S$1,0),0)</f>
        <v>8</v>
      </c>
      <c r="G44" s="20">
        <f>VLOOKUP(G$26,'DB New Orders'!$A:$S,MATCH($B44,'DB New Orders'!$A$1:$S$1,0),0)</f>
        <v>8</v>
      </c>
      <c r="H44" s="20">
        <f>VLOOKUP(H$26,'DB New Orders'!$A:$S,MATCH($B44,'DB New Orders'!$A$1:$S$1,0),0)</f>
        <v>3</v>
      </c>
      <c r="I44" s="20">
        <f>VLOOKUP(I$26,'DB New Orders'!$A:$S,MATCH($B44,'DB New Orders'!$A$1:$S$1,0),0)</f>
        <v>-7</v>
      </c>
      <c r="J44" s="20">
        <f>VLOOKUP(J$26,'DB New Orders'!$A:$S,MATCH($B44,'DB New Orders'!$A$1:$S$1,0),0)</f>
        <v>-7</v>
      </c>
      <c r="K44" s="20">
        <f>VLOOKUP(K$26,'DB New Orders'!$A:$S,MATCH($B44,'DB New Orders'!$A$1:$S$1,0),0)</f>
        <v>-8</v>
      </c>
      <c r="L44" s="20">
        <f>VLOOKUP(L$26,'DB New Orders'!$A:$S,MATCH($B44,'DB New Orders'!$A$1:$S$1,0),0)</f>
        <v>-11</v>
      </c>
      <c r="M44" s="20">
        <f>VLOOKUP(M$26,'DB New Orders'!$A:$S,MATCH($B44,'DB New Orders'!$A$1:$S$1,0),0)</f>
        <v>3</v>
      </c>
      <c r="N44" s="20">
        <f>VLOOKUP(N$26,'DB New Orders'!$A:$S,MATCH($B44,'DB New Orders'!$A$1:$S$1,0),0)</f>
        <v>-4</v>
      </c>
      <c r="O44" s="20">
        <f>VLOOKUP(O$26,'DB New Orders'!$A:$S,MATCH($B44,'DB New Orders'!$A$1:$S$1,0),0)</f>
        <v>9</v>
      </c>
      <c r="P44" s="20">
        <f>VLOOKUP(P$26,'DB New Orders'!$A:$S,MATCH($B44,'DB New Orders'!$A$1:$S$1,0),0)</f>
        <v>-6</v>
      </c>
      <c r="Q44" s="20">
        <f>VLOOKUP(Q$26,'DB New Orders'!$A:$S,MATCH($B44,'DB New Orders'!$A$1:$S$1,0),0)</f>
        <v>-15</v>
      </c>
      <c r="R44" s="20">
        <f>VLOOKUP(R$26,'DB New Orders'!$A:$S,MATCH($B44,'DB New Orders'!$A$1:$S$1,0),0)</f>
        <v>4</v>
      </c>
      <c r="S44" s="20">
        <f>VLOOKUP(S$26,'DB New Orders'!$A:$S,MATCH($B44,'DB New Orders'!$A$1:$S$1,0),0)</f>
        <v>4</v>
      </c>
      <c r="T44" s="20">
        <f>VLOOKUP(T$26,'DB New Orders'!$A:$S,MATCH($B44,'DB New Orders'!$A$1:$S$1,0),0)</f>
        <v>-2</v>
      </c>
      <c r="U44" s="20">
        <f>VLOOKUP(U$26,'DB New Orders'!$A:$S,MATCH($B44,'DB New Orders'!$A$1:$S$1,0),0)</f>
        <v>0</v>
      </c>
      <c r="V44" s="20">
        <f>VLOOKUP(V$26,'DB New Orders'!$A:$S,MATCH($B44,'DB New Orders'!$A$1:$S$1,0),0)</f>
        <v>-2</v>
      </c>
      <c r="W44" s="20">
        <f>VLOOKUP(W$26,'DB New Orders'!$A:$S,MATCH($B44,'DB New Orders'!$A$1:$S$1,0),0)</f>
        <v>-1</v>
      </c>
      <c r="X44" s="20">
        <f>VLOOKUP(X$26,'DB New Orders'!$A:$S,MATCH($B44,'DB New Orders'!$A$1:$S$1,0),0)</f>
        <v>13</v>
      </c>
      <c r="Y44" s="20">
        <f>VLOOKUP(Y$26,'DB New Orders'!$A:$S,MATCH($B44,'DB New Orders'!$A$1:$S$1,0),0)</f>
        <v>-2</v>
      </c>
      <c r="Z44" s="20">
        <f>VLOOKUP(Z$26,'DB New Orders'!$A:$S,MATCH($B44,'DB New Orders'!$A$1:$S$1,0),0)</f>
        <v>-1</v>
      </c>
      <c r="AA44" s="20">
        <f>VLOOKUP(AA$26,'DB New Orders'!$A:$S,MATCH($B44,'DB New Orders'!$A$1:$S$1,0),0)</f>
        <v>10</v>
      </c>
      <c r="AB44" s="20">
        <f>VLOOKUP(AB$26,'DB New Orders'!$A:$S,MATCH($B44,'DB New Orders'!$A$1:$S$1,0),0)</f>
        <v>13</v>
      </c>
      <c r="AC44" s="20">
        <f>VLOOKUP(AC$26,'DB New Orders'!$A:$S,MATCH($B44,'DB New Orders'!$A$1:$S$1,0),0)</f>
        <v>15</v>
      </c>
      <c r="AD44" s="20">
        <f>VLOOKUP(AD$26,'DB New Orders'!$A:$S,MATCH($B44,'DB New Orders'!$A$1:$S$1,0),0)</f>
        <v>7</v>
      </c>
      <c r="AE44" s="20">
        <f>VLOOKUP(AE$26,'DB New Orders'!$A:$S,MATCH($B44,'DB New Orders'!$A$1:$S$1,0),0)</f>
        <v>0</v>
      </c>
      <c r="AF44" s="20">
        <f>VLOOKUP(AF$26,'DB New Orders'!$A:$S,MATCH($B44,'DB New Orders'!$A$1:$S$1,0),0)</f>
        <v>-1</v>
      </c>
      <c r="AG44" s="20">
        <f>VLOOKUP(AG$26,'DB New Orders'!$A:$S,MATCH($B44,'DB New Orders'!$A$1:$S$1,0),0)</f>
        <v>0</v>
      </c>
      <c r="AH44" s="20">
        <f>VLOOKUP(AH$26,'DB New Orders'!$A:$S,MATCH($B44,'DB New Orders'!$A$1:$S$1,0),0)</f>
        <v>0</v>
      </c>
      <c r="AI44" s="20">
        <f>VLOOKUP(AI$26,'DB New Orders'!$A:$S,MATCH($B44,'DB New Orders'!$A$1:$S$1,0),0)</f>
        <v>11</v>
      </c>
      <c r="AJ44" s="20">
        <f>VLOOKUP(AJ$26,'DB New Orders'!$A:$S,MATCH($B44,'DB New Orders'!$A$1:$S$1,0),0)</f>
        <v>0</v>
      </c>
      <c r="AK44" s="20">
        <f>VLOOKUP(AK$26,'DB New Orders'!$A:$S,MATCH($B44,'DB New Orders'!$A$1:$S$1,0),0)</f>
        <v>13</v>
      </c>
      <c r="AL44" s="20">
        <f>VLOOKUP(AL$26,'DB New Orders'!$A:$S,MATCH($B44,'DB New Orders'!$A$1:$S$1,0),0)</f>
        <v>-2</v>
      </c>
      <c r="AM44" s="20">
        <f>VLOOKUP(AM$26,'DB New Orders'!$A:$S,MATCH($B44,'DB New Orders'!$A$1:$S$1,0),0)</f>
        <v>10</v>
      </c>
      <c r="AN44" s="20">
        <f>VLOOKUP(AN$26,'DB New Orders'!$A:$S,MATCH($B44,'DB New Orders'!$A$1:$S$1,0),0)</f>
        <v>10</v>
      </c>
      <c r="AO44" s="20">
        <f>VLOOKUP(AO$26,'DB New Orders'!$A:$S,MATCH($B44,'DB New Orders'!$A$1:$S$1,0),0)</f>
        <v>-3</v>
      </c>
      <c r="AP44" s="20">
        <f>VLOOKUP(AP$26,'DB New Orders'!$A:$S,MATCH($B44,'DB New Orders'!$A$1:$S$1,0),0)</f>
        <v>0</v>
      </c>
      <c r="AQ44" s="20">
        <f>VLOOKUP(AQ$26,'DB New Orders'!$A:$S,MATCH($B44,'DB New Orders'!$A$1:$S$1,0),0)</f>
        <v>8</v>
      </c>
      <c r="AR44" s="20">
        <f>VLOOKUP(AR$26,'DB New Orders'!$A:$S,MATCH($B44,'DB New Orders'!$A$1:$S$1,0),0)</f>
        <v>0</v>
      </c>
      <c r="AS44" s="20">
        <f>VLOOKUP(AS$26,'DB New Orders'!$A:$S,MATCH($B44,'DB New Orders'!$A$1:$S$1,0),0)</f>
        <v>6</v>
      </c>
      <c r="AT44" s="20">
        <f>VLOOKUP(AT$26,'DB New Orders'!$A:$S,MATCH($B44,'DB New Orders'!$A$1:$S$1,0),0)</f>
        <v>9</v>
      </c>
      <c r="AU44" s="20">
        <f>VLOOKUP(AU$26,'DB New Orders'!$A:$S,MATCH($B44,'DB New Orders'!$A$1:$S$1,0),0)</f>
        <v>8</v>
      </c>
      <c r="AW44" s="20">
        <f t="shared" si="3"/>
        <v>-1</v>
      </c>
      <c r="AX44" s="23">
        <f t="shared" si="4"/>
        <v>7.666666666666667</v>
      </c>
      <c r="AY44" s="23">
        <f t="shared" si="5"/>
        <v>5.166666666666667</v>
      </c>
    </row>
    <row r="45" spans="2:51" x14ac:dyDescent="0.2">
      <c r="B45" s="15" t="s">
        <v>22</v>
      </c>
      <c r="C45" s="20">
        <f>VLOOKUP(C$26,'DB New Orders'!$A:$S,MATCH($B45,'DB New Orders'!$A$1:$S$1,0),0)</f>
        <v>13</v>
      </c>
      <c r="D45" s="20">
        <f>VLOOKUP(D$26,'DB New Orders'!$A:$S,MATCH($B45,'DB New Orders'!$A$1:$S$1,0),0)</f>
        <v>14</v>
      </c>
      <c r="E45" s="20">
        <f>VLOOKUP(E$26,'DB New Orders'!$A:$S,MATCH($B45,'DB New Orders'!$A$1:$S$1,0),0)</f>
        <v>13</v>
      </c>
      <c r="F45" s="20">
        <f>VLOOKUP(F$26,'DB New Orders'!$A:$S,MATCH($B45,'DB New Orders'!$A$1:$S$1,0),0)</f>
        <v>0</v>
      </c>
      <c r="G45" s="20">
        <f>VLOOKUP(G$26,'DB New Orders'!$A:$S,MATCH($B45,'DB New Orders'!$A$1:$S$1,0),0)</f>
        <v>-4</v>
      </c>
      <c r="H45" s="20">
        <f>VLOOKUP(H$26,'DB New Orders'!$A:$S,MATCH($B45,'DB New Orders'!$A$1:$S$1,0),0)</f>
        <v>6</v>
      </c>
      <c r="I45" s="20">
        <f>VLOOKUP(I$26,'DB New Orders'!$A:$S,MATCH($B45,'DB New Orders'!$A$1:$S$1,0),0)</f>
        <v>-9</v>
      </c>
      <c r="J45" s="20">
        <f>VLOOKUP(J$26,'DB New Orders'!$A:$S,MATCH($B45,'DB New Orders'!$A$1:$S$1,0),0)</f>
        <v>-9</v>
      </c>
      <c r="K45" s="20">
        <f>VLOOKUP(K$26,'DB New Orders'!$A:$S,MATCH($B45,'DB New Orders'!$A$1:$S$1,0),0)</f>
        <v>5</v>
      </c>
      <c r="L45" s="20">
        <f>VLOOKUP(L$26,'DB New Orders'!$A:$S,MATCH($B45,'DB New Orders'!$A$1:$S$1,0),0)</f>
        <v>-12</v>
      </c>
      <c r="M45" s="20">
        <f>VLOOKUP(M$26,'DB New Orders'!$A:$S,MATCH($B45,'DB New Orders'!$A$1:$S$1,0),0)</f>
        <v>-12</v>
      </c>
      <c r="N45" s="20">
        <f>VLOOKUP(N$26,'DB New Orders'!$A:$S,MATCH($B45,'DB New Orders'!$A$1:$S$1,0),0)</f>
        <v>10</v>
      </c>
      <c r="O45" s="20">
        <f>VLOOKUP(O$26,'DB New Orders'!$A:$S,MATCH($B45,'DB New Orders'!$A$1:$S$1,0),0)</f>
        <v>16</v>
      </c>
      <c r="P45" s="20">
        <f>VLOOKUP(P$26,'DB New Orders'!$A:$S,MATCH($B45,'DB New Orders'!$A$1:$S$1,0),0)</f>
        <v>9</v>
      </c>
      <c r="Q45" s="20">
        <f>VLOOKUP(Q$26,'DB New Orders'!$A:$S,MATCH($B45,'DB New Orders'!$A$1:$S$1,0),0)</f>
        <v>-3</v>
      </c>
      <c r="R45" s="20">
        <f>VLOOKUP(R$26,'DB New Orders'!$A:$S,MATCH($B45,'DB New Orders'!$A$1:$S$1,0),0)</f>
        <v>-2</v>
      </c>
      <c r="S45" s="20">
        <f>VLOOKUP(S$26,'DB New Orders'!$A:$S,MATCH($B45,'DB New Orders'!$A$1:$S$1,0),0)</f>
        <v>-2</v>
      </c>
      <c r="T45" s="20">
        <f>VLOOKUP(T$26,'DB New Orders'!$A:$S,MATCH($B45,'DB New Orders'!$A$1:$S$1,0),0)</f>
        <v>13</v>
      </c>
      <c r="U45" s="20">
        <f>VLOOKUP(U$26,'DB New Orders'!$A:$S,MATCH($B45,'DB New Orders'!$A$1:$S$1,0),0)</f>
        <v>13</v>
      </c>
      <c r="V45" s="20">
        <f>VLOOKUP(V$26,'DB New Orders'!$A:$S,MATCH($B45,'DB New Orders'!$A$1:$S$1,0),0)</f>
        <v>12</v>
      </c>
      <c r="W45" s="20">
        <f>VLOOKUP(W$26,'DB New Orders'!$A:$S,MATCH($B45,'DB New Orders'!$A$1:$S$1,0),0)</f>
        <v>15</v>
      </c>
      <c r="X45" s="20">
        <f>VLOOKUP(X$26,'DB New Orders'!$A:$S,MATCH($B45,'DB New Orders'!$A$1:$S$1,0),0)</f>
        <v>12</v>
      </c>
      <c r="Y45" s="20">
        <f>VLOOKUP(Y$26,'DB New Orders'!$A:$S,MATCH($B45,'DB New Orders'!$A$1:$S$1,0),0)</f>
        <v>12</v>
      </c>
      <c r="Z45" s="20">
        <f>VLOOKUP(Z$26,'DB New Orders'!$A:$S,MATCH($B45,'DB New Orders'!$A$1:$S$1,0),0)</f>
        <v>8</v>
      </c>
      <c r="AA45" s="20">
        <f>VLOOKUP(AA$26,'DB New Orders'!$A:$S,MATCH($B45,'DB New Orders'!$A$1:$S$1,0),0)</f>
        <v>12</v>
      </c>
      <c r="AB45" s="20">
        <f>VLOOKUP(AB$26,'DB New Orders'!$A:$S,MATCH($B45,'DB New Orders'!$A$1:$S$1,0),0)</f>
        <v>-1</v>
      </c>
      <c r="AC45" s="20">
        <f>VLOOKUP(AC$26,'DB New Orders'!$A:$S,MATCH($B45,'DB New Orders'!$A$1:$S$1,0),0)</f>
        <v>4</v>
      </c>
      <c r="AD45" s="20">
        <f>VLOOKUP(AD$26,'DB New Orders'!$A:$S,MATCH($B45,'DB New Orders'!$A$1:$S$1,0),0)</f>
        <v>4</v>
      </c>
      <c r="AE45" s="20">
        <f>VLOOKUP(AE$26,'DB New Orders'!$A:$S,MATCH($B45,'DB New Orders'!$A$1:$S$1,0),0)</f>
        <v>-1</v>
      </c>
      <c r="AF45" s="20">
        <f>VLOOKUP(AF$26,'DB New Orders'!$A:$S,MATCH($B45,'DB New Orders'!$A$1:$S$1,0),0)</f>
        <v>0</v>
      </c>
      <c r="AG45" s="20">
        <f>VLOOKUP(AG$26,'DB New Orders'!$A:$S,MATCH($B45,'DB New Orders'!$A$1:$S$1,0),0)</f>
        <v>0</v>
      </c>
      <c r="AH45" s="20">
        <f>VLOOKUP(AH$26,'DB New Orders'!$A:$S,MATCH($B45,'DB New Orders'!$A$1:$S$1,0),0)</f>
        <v>-1</v>
      </c>
      <c r="AI45" s="20">
        <f>VLOOKUP(AI$26,'DB New Orders'!$A:$S,MATCH($B45,'DB New Orders'!$A$1:$S$1,0),0)</f>
        <v>0</v>
      </c>
      <c r="AJ45" s="20">
        <f>VLOOKUP(AJ$26,'DB New Orders'!$A:$S,MATCH($B45,'DB New Orders'!$A$1:$S$1,0),0)</f>
        <v>0</v>
      </c>
      <c r="AK45" s="20">
        <f>VLOOKUP(AK$26,'DB New Orders'!$A:$S,MATCH($B45,'DB New Orders'!$A$1:$S$1,0),0)</f>
        <v>-2</v>
      </c>
      <c r="AL45" s="20">
        <f>VLOOKUP(AL$26,'DB New Orders'!$A:$S,MATCH($B45,'DB New Orders'!$A$1:$S$1,0),0)</f>
        <v>0</v>
      </c>
      <c r="AM45" s="20">
        <f>VLOOKUP(AM$26,'DB New Orders'!$A:$S,MATCH($B45,'DB New Orders'!$A$1:$S$1,0),0)</f>
        <v>0</v>
      </c>
      <c r="AN45" s="20">
        <f>VLOOKUP(AN$26,'DB New Orders'!$A:$S,MATCH($B45,'DB New Orders'!$A$1:$S$1,0),0)</f>
        <v>0</v>
      </c>
      <c r="AO45" s="20">
        <f>VLOOKUP(AO$26,'DB New Orders'!$A:$S,MATCH($B45,'DB New Orders'!$A$1:$S$1,0),0)</f>
        <v>0</v>
      </c>
      <c r="AP45" s="20">
        <f>VLOOKUP(AP$26,'DB New Orders'!$A:$S,MATCH($B45,'DB New Orders'!$A$1:$S$1,0),0)</f>
        <v>-1</v>
      </c>
      <c r="AQ45" s="20">
        <f>VLOOKUP(AQ$26,'DB New Orders'!$A:$S,MATCH($B45,'DB New Orders'!$A$1:$S$1,0),0)</f>
        <v>-7</v>
      </c>
      <c r="AR45" s="20">
        <f>VLOOKUP(AR$26,'DB New Orders'!$A:$S,MATCH($B45,'DB New Orders'!$A$1:$S$1,0),0)</f>
        <v>7</v>
      </c>
      <c r="AS45" s="20">
        <f>VLOOKUP(AS$26,'DB New Orders'!$A:$S,MATCH($B45,'DB New Orders'!$A$1:$S$1,0),0)</f>
        <v>-8</v>
      </c>
      <c r="AT45" s="20">
        <f>VLOOKUP(AT$26,'DB New Orders'!$A:$S,MATCH($B45,'DB New Orders'!$A$1:$S$1,0),0)</f>
        <v>10</v>
      </c>
      <c r="AU45" s="20">
        <f>VLOOKUP(AU$26,'DB New Orders'!$A:$S,MATCH($B45,'DB New Orders'!$A$1:$S$1,0),0)</f>
        <v>12</v>
      </c>
      <c r="AW45" s="20">
        <f t="shared" si="3"/>
        <v>2</v>
      </c>
      <c r="AX45" s="23">
        <f t="shared" si="4"/>
        <v>4.666666666666667</v>
      </c>
      <c r="AY45" s="23">
        <f t="shared" si="5"/>
        <v>2.1666666666666665</v>
      </c>
    </row>
    <row r="46" spans="2:51" x14ac:dyDescent="0.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c r="AL46" s="22"/>
      <c r="AM46" s="22"/>
      <c r="AN46" s="22"/>
      <c r="AO46" s="22"/>
      <c r="AP46" s="22"/>
      <c r="AQ46" s="22"/>
      <c r="AR46" s="22"/>
      <c r="AS46" s="22"/>
      <c r="AT46" s="22"/>
      <c r="AU46" s="22"/>
    </row>
    <row r="47" spans="2:51" ht="16" customHeight="1" thickBot="1" x14ac:dyDescent="0.25">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c r="AL47" s="22"/>
      <c r="AM47" s="22"/>
      <c r="AN47" s="22"/>
      <c r="AO47" s="22"/>
      <c r="AP47" s="22"/>
      <c r="AQ47" s="22"/>
      <c r="AR47" s="22"/>
      <c r="AS47" s="22"/>
      <c r="AT47" s="22"/>
      <c r="AU47" s="22"/>
    </row>
    <row r="48" spans="2:51" x14ac:dyDescent="0.2">
      <c r="B48" s="117" t="s">
        <v>48</v>
      </c>
      <c r="C48" s="29">
        <v>43497</v>
      </c>
      <c r="D48" s="24">
        <v>43525</v>
      </c>
      <c r="E48" s="25">
        <v>43556</v>
      </c>
      <c r="F48" s="25">
        <v>43586</v>
      </c>
      <c r="G48" s="25">
        <v>43617</v>
      </c>
      <c r="H48" s="25">
        <v>43647</v>
      </c>
      <c r="I48" s="26">
        <v>43678</v>
      </c>
      <c r="J48" s="26">
        <v>43678</v>
      </c>
      <c r="K48" s="26">
        <v>43739</v>
      </c>
      <c r="L48" s="26">
        <v>43770</v>
      </c>
      <c r="M48" s="26">
        <v>43800</v>
      </c>
      <c r="N48" s="26">
        <v>43831</v>
      </c>
      <c r="O48" s="26">
        <v>43862</v>
      </c>
      <c r="P48" s="26">
        <v>43891</v>
      </c>
      <c r="Q48" s="26">
        <v>43922</v>
      </c>
      <c r="R48" s="26">
        <v>43952</v>
      </c>
      <c r="S48" s="26">
        <v>43952</v>
      </c>
      <c r="T48" s="26">
        <v>44013</v>
      </c>
      <c r="U48" s="26">
        <v>44044</v>
      </c>
      <c r="V48" s="26">
        <v>44075</v>
      </c>
      <c r="W48" s="26">
        <v>44105</v>
      </c>
      <c r="X48" s="26">
        <v>44136</v>
      </c>
      <c r="Y48" s="26">
        <v>44166</v>
      </c>
      <c r="Z48" s="26">
        <v>44197</v>
      </c>
      <c r="AA48" s="26">
        <v>44228</v>
      </c>
      <c r="AB48" s="26">
        <v>44256</v>
      </c>
      <c r="AC48" s="26">
        <v>44287</v>
      </c>
      <c r="AD48" s="26">
        <v>44317</v>
      </c>
      <c r="AE48" s="26">
        <v>44348</v>
      </c>
      <c r="AF48" s="26">
        <v>44378</v>
      </c>
      <c r="AG48" s="26">
        <v>44409</v>
      </c>
      <c r="AH48" s="26">
        <v>44440</v>
      </c>
      <c r="AI48" s="26">
        <v>44470</v>
      </c>
      <c r="AJ48" s="26">
        <v>44501</v>
      </c>
      <c r="AK48" s="26">
        <v>44531</v>
      </c>
      <c r="AL48" s="26">
        <v>44562</v>
      </c>
      <c r="AM48" s="26">
        <v>44593</v>
      </c>
      <c r="AN48" s="26">
        <v>44621</v>
      </c>
      <c r="AO48" s="26">
        <v>44652</v>
      </c>
      <c r="AP48" s="26">
        <v>44682</v>
      </c>
      <c r="AQ48" s="26">
        <v>44713</v>
      </c>
      <c r="AR48" s="26">
        <v>44743</v>
      </c>
      <c r="AS48" s="26">
        <v>44774</v>
      </c>
      <c r="AT48" s="26">
        <v>44805</v>
      </c>
      <c r="AU48" s="26">
        <v>44835</v>
      </c>
      <c r="AV48" s="11"/>
      <c r="AW48" s="121" t="s">
        <v>79</v>
      </c>
      <c r="AX48" s="121" t="s">
        <v>80</v>
      </c>
      <c r="AY48" s="121" t="s">
        <v>81</v>
      </c>
    </row>
    <row r="49" spans="2:51" ht="16" customHeight="1" thickBot="1" x14ac:dyDescent="0.25">
      <c r="B49" s="118"/>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11"/>
      <c r="AW49" s="122"/>
      <c r="AX49" s="122"/>
      <c r="AY49" s="122"/>
    </row>
    <row r="50" spans="2:51" x14ac:dyDescent="0.2">
      <c r="B50" s="17" t="s">
        <v>12</v>
      </c>
      <c r="C50" s="20">
        <f>VLOOKUP(C$48,'DB Production'!$A:$S,MATCH($B50,'DB Production'!$A$1:$S$1,0),0)</f>
        <v>0</v>
      </c>
      <c r="D50" s="20">
        <f>VLOOKUP(D$48,'DB Production'!$A:$S,MATCH($B50,'DB Production'!$A$1:$S$1,0),0)</f>
        <v>-4</v>
      </c>
      <c r="E50" s="20">
        <f>VLOOKUP(E$48,'DB Production'!$A:$S,MATCH($B50,'DB Production'!$A$1:$S$1,0),0)</f>
        <v>-3</v>
      </c>
      <c r="F50" s="20">
        <f>VLOOKUP(F$48,'DB Production'!$A:$S,MATCH($B50,'DB Production'!$A$1:$S$1,0),0)</f>
        <v>-4</v>
      </c>
      <c r="G50" s="20">
        <f>VLOOKUP(G$48,'DB Production'!$A:$S,MATCH($B50,'DB Production'!$A$1:$S$1,0),0)</f>
        <v>-5</v>
      </c>
      <c r="H50" s="20">
        <f>VLOOKUP(H$48,'DB Production'!$A:$S,MATCH($B50,'DB Production'!$A$1:$S$1,0),0)</f>
        <v>-10</v>
      </c>
      <c r="I50" s="20">
        <f>VLOOKUP(I$48,'DB Production'!$A:$S,MATCH($B50,'DB Production'!$A$1:$S$1,0),0)</f>
        <v>-9</v>
      </c>
      <c r="J50" s="20">
        <f>VLOOKUP(J$48,'DB Production'!$A:$S,MATCH($B50,'DB Production'!$A$1:$S$1,0),0)</f>
        <v>-9</v>
      </c>
      <c r="K50" s="20">
        <f>VLOOKUP(K$48,'DB Production'!$A:$S,MATCH($B50,'DB Production'!$A$1:$S$1,0),0)</f>
        <v>-9</v>
      </c>
      <c r="L50" s="20">
        <f>VLOOKUP(L$48,'DB Production'!$A:$S,MATCH($B50,'DB Production'!$A$1:$S$1,0),0)</f>
        <v>7</v>
      </c>
      <c r="M50" s="20">
        <f>VLOOKUP(M$48,'DB Production'!$A:$S,MATCH($B50,'DB Production'!$A$1:$S$1,0),0)</f>
        <v>-14</v>
      </c>
      <c r="N50" s="20">
        <f>VLOOKUP(N$48,'DB Production'!$A:$S,MATCH($B50,'DB Production'!$A$1:$S$1,0),0)</f>
        <v>-7</v>
      </c>
      <c r="O50" s="20">
        <f>VLOOKUP(O$48,'DB Production'!$A:$S,MATCH($B50,'DB Production'!$A$1:$S$1,0),0)</f>
        <v>-3</v>
      </c>
      <c r="P50" s="20">
        <f>VLOOKUP(P$48,'DB Production'!$A:$S,MATCH($B50,'DB Production'!$A$1:$S$1,0),0)</f>
        <v>5</v>
      </c>
      <c r="Q50" s="20">
        <f>VLOOKUP(Q$48,'DB Production'!$A:$S,MATCH($B50,'DB Production'!$A$1:$S$1,0),0)</f>
        <v>0</v>
      </c>
      <c r="R50" s="20">
        <f>VLOOKUP(R$48,'DB Production'!$A:$S,MATCH($B50,'DB Production'!$A$1:$S$1,0),0)</f>
        <v>0</v>
      </c>
      <c r="S50" s="20">
        <f>VLOOKUP(S$48,'DB Production'!$A:$S,MATCH($B50,'DB Production'!$A$1:$S$1,0),0)</f>
        <v>0</v>
      </c>
      <c r="T50" s="20">
        <f>VLOOKUP(T$48,'DB Production'!$A:$S,MATCH($B50,'DB Production'!$A$1:$S$1,0),0)</f>
        <v>0</v>
      </c>
      <c r="U50" s="20">
        <f>VLOOKUP(U$48,'DB Production'!$A:$S,MATCH($B50,'DB Production'!$A$1:$S$1,0),0)</f>
        <v>0</v>
      </c>
      <c r="V50" s="20">
        <f>VLOOKUP(V$48,'DB Production'!$A:$S,MATCH($B50,'DB Production'!$A$1:$S$1,0),0)</f>
        <v>-3</v>
      </c>
      <c r="W50" s="20">
        <f>VLOOKUP(W$48,'DB Production'!$A:$S,MATCH($B50,'DB Production'!$A$1:$S$1,0),0)</f>
        <v>0</v>
      </c>
      <c r="X50" s="20">
        <f>VLOOKUP(X$48,'DB Production'!$A:$S,MATCH($B50,'DB Production'!$A$1:$S$1,0),0)</f>
        <v>14</v>
      </c>
      <c r="Y50" s="20">
        <f>VLOOKUP(Y$48,'DB Production'!$A:$S,MATCH($B50,'DB Production'!$A$1:$S$1,0),0)</f>
        <v>13</v>
      </c>
      <c r="Z50" s="20">
        <f>VLOOKUP(Z$48,'DB Production'!$A:$S,MATCH($B50,'DB Production'!$A$1:$S$1,0),0)</f>
        <v>0</v>
      </c>
      <c r="AA50" s="20">
        <f>VLOOKUP(AA$48,'DB Production'!$A:$S,MATCH($B50,'DB Production'!$A$1:$S$1,0),0)</f>
        <v>0</v>
      </c>
      <c r="AB50" s="20">
        <f>VLOOKUP(AB$48,'DB Production'!$A:$S,MATCH($B50,'DB Production'!$A$1:$S$1,0),0)</f>
        <v>0</v>
      </c>
      <c r="AC50" s="20">
        <f>VLOOKUP(AC$48,'DB Production'!$A:$S,MATCH($B50,'DB Production'!$A$1:$S$1,0),0)</f>
        <v>0</v>
      </c>
      <c r="AD50" s="20">
        <f>VLOOKUP(AD$48,'DB Production'!$A:$S,MATCH($B50,'DB Production'!$A$1:$S$1,0),0)</f>
        <v>0</v>
      </c>
      <c r="AE50" s="20">
        <f>VLOOKUP(AE$48,'DB Production'!$A:$S,MATCH($B50,'DB Production'!$A$1:$S$1,0),0)</f>
        <v>0</v>
      </c>
      <c r="AF50" s="20">
        <f>VLOOKUP(AF$48,'DB Production'!$A:$S,MATCH($B50,'DB Production'!$A$1:$S$1,0),0)</f>
        <v>0</v>
      </c>
      <c r="AG50" s="20">
        <f>VLOOKUP(AG$48,'DB Production'!$A:$S,MATCH($B50,'DB Production'!$A$1:$S$1,0),0)</f>
        <v>0</v>
      </c>
      <c r="AH50" s="20">
        <f>VLOOKUP(AH$48,'DB Production'!$A:$S,MATCH($B50,'DB Production'!$A$1:$S$1,0),0)</f>
        <v>-2</v>
      </c>
      <c r="AI50" s="20">
        <f>VLOOKUP(AI$48,'DB Production'!$A:$S,MATCH($B50,'DB Production'!$A$1:$S$1,0),0)</f>
        <v>0</v>
      </c>
      <c r="AJ50" s="20">
        <f>VLOOKUP(AJ$48,'DB Production'!$A:$S,MATCH($B50,'DB Production'!$A$1:$S$1,0),0)</f>
        <v>0</v>
      </c>
      <c r="AK50" s="20">
        <f>VLOOKUP(AK$48,'DB Production'!$A:$S,MATCH($B50,'DB Production'!$A$1:$S$1,0),0)</f>
        <v>-4</v>
      </c>
      <c r="AL50" s="20">
        <f>VLOOKUP(AL$48,'DB Production'!$A:$S,MATCH($B50,'DB Production'!$A$1:$S$1,0),0)</f>
        <v>-3</v>
      </c>
      <c r="AM50" s="20">
        <f>VLOOKUP(AM$48,'DB Production'!$A:$S,MATCH($B50,'DB Production'!$A$1:$S$1,0),0)</f>
        <v>0</v>
      </c>
      <c r="AN50" s="20">
        <f>VLOOKUP(AN$48,'DB Production'!$A:$S,MATCH($B50,'DB Production'!$A$1:$S$1,0),0)</f>
        <v>11</v>
      </c>
      <c r="AO50" s="20">
        <f>VLOOKUP(AO$48,'DB Production'!$A:$S,MATCH($B50,'DB Production'!$A$1:$S$1,0),0)</f>
        <v>0</v>
      </c>
      <c r="AP50" s="20">
        <f>VLOOKUP(AP$48,'DB Production'!$A:$S,MATCH($B50,'DB Production'!$A$1:$S$1,0),0)</f>
        <v>8</v>
      </c>
      <c r="AQ50" s="20">
        <f>VLOOKUP(AQ$48,'DB Production'!$A:$S,MATCH($B50,'DB Production'!$A$1:$S$1,0),0)</f>
        <v>10</v>
      </c>
      <c r="AR50" s="20">
        <f>VLOOKUP(AR$48,'DB Production'!$A:$S,MATCH($B50,'DB Production'!$A$1:$S$1,0),0)</f>
        <v>0</v>
      </c>
      <c r="AS50" s="20">
        <f>VLOOKUP(AS$48,'DB Production'!$A:$S,MATCH($B50,'DB Production'!$A$1:$S$1,0),0)</f>
        <v>-9</v>
      </c>
      <c r="AT50" s="20">
        <f>VLOOKUP(AT$48,'DB Production'!$A:$S,MATCH($B50,'DB Production'!$A$1:$S$1,0),0)</f>
        <v>0</v>
      </c>
      <c r="AU50" s="20">
        <f>VLOOKUP(AU$48,'DB Production'!$A:$S,MATCH($B50,'DB Production'!$A$1:$S$1,0),0)</f>
        <v>0</v>
      </c>
      <c r="AW50" s="20">
        <f>AU50-AT50</f>
        <v>0</v>
      </c>
      <c r="AX50" s="23">
        <f>AVERAGE(AS50:AU50)</f>
        <v>-3</v>
      </c>
      <c r="AY50" s="23">
        <f>AVERAGE(AP50:AU50)</f>
        <v>1.5</v>
      </c>
    </row>
    <row r="51" spans="2:51" x14ac:dyDescent="0.2">
      <c r="B51" s="17" t="s">
        <v>11</v>
      </c>
      <c r="C51" s="20">
        <f>VLOOKUP(C$48,'DB Production'!$A:$S,MATCH($B51,'DB Production'!$A$1:$S$1,0),0)</f>
        <v>1</v>
      </c>
      <c r="D51" s="20">
        <f>VLOOKUP(D$48,'DB Production'!$A:$S,MATCH($B51,'DB Production'!$A$1:$S$1,0),0)</f>
        <v>-2</v>
      </c>
      <c r="E51" s="20">
        <f>VLOOKUP(E$48,'DB Production'!$A:$S,MATCH($B51,'DB Production'!$A$1:$S$1,0),0)</f>
        <v>6</v>
      </c>
      <c r="F51" s="20">
        <f>VLOOKUP(F$48,'DB Production'!$A:$S,MATCH($B51,'DB Production'!$A$1:$S$1,0),0)</f>
        <v>0</v>
      </c>
      <c r="G51" s="20">
        <f>VLOOKUP(G$48,'DB Production'!$A:$S,MATCH($B51,'DB Production'!$A$1:$S$1,0),0)</f>
        <v>1</v>
      </c>
      <c r="H51" s="20">
        <f>VLOOKUP(H$48,'DB Production'!$A:$S,MATCH($B51,'DB Production'!$A$1:$S$1,0),0)</f>
        <v>-2</v>
      </c>
      <c r="I51" s="20">
        <f>VLOOKUP(I$48,'DB Production'!$A:$S,MATCH($B51,'DB Production'!$A$1:$S$1,0),0)</f>
        <v>-1</v>
      </c>
      <c r="J51" s="20">
        <f>VLOOKUP(J$48,'DB Production'!$A:$S,MATCH($B51,'DB Production'!$A$1:$S$1,0),0)</f>
        <v>-1</v>
      </c>
      <c r="K51" s="20">
        <f>VLOOKUP(K$48,'DB Production'!$A:$S,MATCH($B51,'DB Production'!$A$1:$S$1,0),0)</f>
        <v>-5</v>
      </c>
      <c r="L51" s="20">
        <f>VLOOKUP(L$48,'DB Production'!$A:$S,MATCH($B51,'DB Production'!$A$1:$S$1,0),0)</f>
        <v>-1</v>
      </c>
      <c r="M51" s="20">
        <f>VLOOKUP(M$48,'DB Production'!$A:$S,MATCH($B51,'DB Production'!$A$1:$S$1,0),0)</f>
        <v>1</v>
      </c>
      <c r="N51" s="20">
        <f>VLOOKUP(N$48,'DB Production'!$A:$S,MATCH($B51,'DB Production'!$A$1:$S$1,0),0)</f>
        <v>-1</v>
      </c>
      <c r="O51" s="20">
        <f>VLOOKUP(O$48,'DB Production'!$A:$S,MATCH($B51,'DB Production'!$A$1:$S$1,0),0)</f>
        <v>3</v>
      </c>
      <c r="P51" s="20">
        <f>VLOOKUP(P$48,'DB Production'!$A:$S,MATCH($B51,'DB Production'!$A$1:$S$1,0),0)</f>
        <v>-1</v>
      </c>
      <c r="Q51" s="20">
        <f>VLOOKUP(Q$48,'DB Production'!$A:$S,MATCH($B51,'DB Production'!$A$1:$S$1,0),0)</f>
        <v>-8</v>
      </c>
      <c r="R51" s="20">
        <f>VLOOKUP(R$48,'DB Production'!$A:$S,MATCH($B51,'DB Production'!$A$1:$S$1,0),0)</f>
        <v>-7</v>
      </c>
      <c r="S51" s="20">
        <f>VLOOKUP(S$48,'DB Production'!$A:$S,MATCH($B51,'DB Production'!$A$1:$S$1,0),0)</f>
        <v>-7</v>
      </c>
      <c r="T51" s="20">
        <f>VLOOKUP(T$48,'DB Production'!$A:$S,MATCH($B51,'DB Production'!$A$1:$S$1,0),0)</f>
        <v>3</v>
      </c>
      <c r="U51" s="20">
        <f>VLOOKUP(U$48,'DB Production'!$A:$S,MATCH($B51,'DB Production'!$A$1:$S$1,0),0)</f>
        <v>8</v>
      </c>
      <c r="V51" s="20">
        <f>VLOOKUP(V$48,'DB Production'!$A:$S,MATCH($B51,'DB Production'!$A$1:$S$1,0),0)</f>
        <v>10</v>
      </c>
      <c r="W51" s="20">
        <f>VLOOKUP(W$48,'DB Production'!$A:$S,MATCH($B51,'DB Production'!$A$1:$S$1,0),0)</f>
        <v>6</v>
      </c>
      <c r="X51" s="20">
        <f>VLOOKUP(X$48,'DB Production'!$A:$S,MATCH($B51,'DB Production'!$A$1:$S$1,0),0)</f>
        <v>5</v>
      </c>
      <c r="Y51" s="20">
        <f>VLOOKUP(Y$48,'DB Production'!$A:$S,MATCH($B51,'DB Production'!$A$1:$S$1,0),0)</f>
        <v>4</v>
      </c>
      <c r="Z51" s="20">
        <f>VLOOKUP(Z$48,'DB Production'!$A:$S,MATCH($B51,'DB Production'!$A$1:$S$1,0),0)</f>
        <v>12</v>
      </c>
      <c r="AA51" s="20">
        <f>VLOOKUP(AA$48,'DB Production'!$A:$S,MATCH($B51,'DB Production'!$A$1:$S$1,0),0)</f>
        <v>10</v>
      </c>
      <c r="AB51" s="20">
        <f>VLOOKUP(AB$48,'DB Production'!$A:$S,MATCH($B51,'DB Production'!$A$1:$S$1,0),0)</f>
        <v>11</v>
      </c>
      <c r="AC51" s="20">
        <f>VLOOKUP(AC$48,'DB Production'!$A:$S,MATCH($B51,'DB Production'!$A$1:$S$1,0),0)</f>
        <v>12</v>
      </c>
      <c r="AD51" s="20">
        <f>VLOOKUP(AD$48,'DB Production'!$A:$S,MATCH($B51,'DB Production'!$A$1:$S$1,0),0)</f>
        <v>9</v>
      </c>
      <c r="AE51" s="20">
        <f>VLOOKUP(AE$48,'DB Production'!$A:$S,MATCH($B51,'DB Production'!$A$1:$S$1,0),0)</f>
        <v>11</v>
      </c>
      <c r="AF51" s="20">
        <f>VLOOKUP(AF$48,'DB Production'!$A:$S,MATCH($B51,'DB Production'!$A$1:$S$1,0),0)</f>
        <v>2</v>
      </c>
      <c r="AG51" s="20">
        <f>VLOOKUP(AG$48,'DB Production'!$A:$S,MATCH($B51,'DB Production'!$A$1:$S$1,0),0)</f>
        <v>6</v>
      </c>
      <c r="AH51" s="20">
        <f>VLOOKUP(AH$48,'DB Production'!$A:$S,MATCH($B51,'DB Production'!$A$1:$S$1,0),0)</f>
        <v>10</v>
      </c>
      <c r="AI51" s="20">
        <f>VLOOKUP(AI$48,'DB Production'!$A:$S,MATCH($B51,'DB Production'!$A$1:$S$1,0),0)</f>
        <v>7</v>
      </c>
      <c r="AJ51" s="20">
        <f>VLOOKUP(AJ$48,'DB Production'!$A:$S,MATCH($B51,'DB Production'!$A$1:$S$1,0),0)</f>
        <v>5</v>
      </c>
      <c r="AK51" s="20">
        <f>VLOOKUP(AK$48,'DB Production'!$A:$S,MATCH($B51,'DB Production'!$A$1:$S$1,0),0)</f>
        <v>5</v>
      </c>
      <c r="AL51" s="20">
        <f>VLOOKUP(AL$48,'DB Production'!$A:$S,MATCH($B51,'DB Production'!$A$1:$S$1,0),0)</f>
        <v>6</v>
      </c>
      <c r="AM51" s="20">
        <f>VLOOKUP(AM$48,'DB Production'!$A:$S,MATCH($B51,'DB Production'!$A$1:$S$1,0),0)</f>
        <v>4</v>
      </c>
      <c r="AN51" s="20">
        <f>VLOOKUP(AN$48,'DB Production'!$A:$S,MATCH($B51,'DB Production'!$A$1:$S$1,0),0)</f>
        <v>3</v>
      </c>
      <c r="AO51" s="20">
        <f>VLOOKUP(AO$48,'DB Production'!$A:$S,MATCH($B51,'DB Production'!$A$1:$S$1,0),0)</f>
        <v>7</v>
      </c>
      <c r="AP51" s="20">
        <f>VLOOKUP(AP$48,'DB Production'!$A:$S,MATCH($B51,'DB Production'!$A$1:$S$1,0),0)</f>
        <v>3</v>
      </c>
      <c r="AQ51" s="20">
        <f>VLOOKUP(AQ$48,'DB Production'!$A:$S,MATCH($B51,'DB Production'!$A$1:$S$1,0),0)</f>
        <v>0</v>
      </c>
      <c r="AR51" s="20">
        <f>VLOOKUP(AR$48,'DB Production'!$A:$S,MATCH($B51,'DB Production'!$A$1:$S$1,0),0)</f>
        <v>0</v>
      </c>
      <c r="AS51" s="20">
        <f>VLOOKUP(AS$48,'DB Production'!$A:$S,MATCH($B51,'DB Production'!$A$1:$S$1,0),0)</f>
        <v>2</v>
      </c>
      <c r="AT51" s="20">
        <f>VLOOKUP(AT$48,'DB Production'!$A:$S,MATCH($B51,'DB Production'!$A$1:$S$1,0),0)</f>
        <v>5</v>
      </c>
      <c r="AU51" s="20">
        <f>VLOOKUP(AU$48,'DB Production'!$A:$S,MATCH($B51,'DB Production'!$A$1:$S$1,0),0)</f>
        <v>2</v>
      </c>
      <c r="AW51" s="20">
        <f t="shared" ref="AW51:AW67" si="6">AU51-AT51</f>
        <v>-3</v>
      </c>
      <c r="AX51" s="23">
        <f t="shared" ref="AX51:AX67" si="7">AVERAGE(AS51:AU51)</f>
        <v>3</v>
      </c>
      <c r="AY51" s="23">
        <f t="shared" ref="AY51:AY67" si="8">AVERAGE(AP51:AU51)</f>
        <v>2</v>
      </c>
    </row>
    <row r="52" spans="2:51" x14ac:dyDescent="0.2">
      <c r="B52" s="17" t="s">
        <v>13</v>
      </c>
      <c r="C52" s="20">
        <f>VLOOKUP(C$48,'DB Production'!$A:$S,MATCH($B52,'DB Production'!$A$1:$S$1,0),0)</f>
        <v>4</v>
      </c>
      <c r="D52" s="20">
        <f>VLOOKUP(D$48,'DB Production'!$A:$S,MATCH($B52,'DB Production'!$A$1:$S$1,0),0)</f>
        <v>-3</v>
      </c>
      <c r="E52" s="20">
        <f>VLOOKUP(E$48,'DB Production'!$A:$S,MATCH($B52,'DB Production'!$A$1:$S$1,0),0)</f>
        <v>5</v>
      </c>
      <c r="F52" s="20">
        <f>VLOOKUP(F$48,'DB Production'!$A:$S,MATCH($B52,'DB Production'!$A$1:$S$1,0),0)</f>
        <v>-1</v>
      </c>
      <c r="G52" s="20">
        <f>VLOOKUP(G$48,'DB Production'!$A:$S,MATCH($B52,'DB Production'!$A$1:$S$1,0),0)</f>
        <v>3</v>
      </c>
      <c r="H52" s="20">
        <f>VLOOKUP(H$48,'DB Production'!$A:$S,MATCH($B52,'DB Production'!$A$1:$S$1,0),0)</f>
        <v>-9</v>
      </c>
      <c r="I52" s="20">
        <f>VLOOKUP(I$48,'DB Production'!$A:$S,MATCH($B52,'DB Production'!$A$1:$S$1,0),0)</f>
        <v>-8</v>
      </c>
      <c r="J52" s="20">
        <f>VLOOKUP(J$48,'DB Production'!$A:$S,MATCH($B52,'DB Production'!$A$1:$S$1,0),0)</f>
        <v>-8</v>
      </c>
      <c r="K52" s="20">
        <f>VLOOKUP(K$48,'DB Production'!$A:$S,MATCH($B52,'DB Production'!$A$1:$S$1,0),0)</f>
        <v>4</v>
      </c>
      <c r="L52" s="20">
        <f>VLOOKUP(L$48,'DB Production'!$A:$S,MATCH($B52,'DB Production'!$A$1:$S$1,0),0)</f>
        <v>6</v>
      </c>
      <c r="M52" s="20">
        <f>VLOOKUP(M$48,'DB Production'!$A:$S,MATCH($B52,'DB Production'!$A$1:$S$1,0),0)</f>
        <v>-8</v>
      </c>
      <c r="N52" s="20">
        <f>VLOOKUP(N$48,'DB Production'!$A:$S,MATCH($B52,'DB Production'!$A$1:$S$1,0),0)</f>
        <v>0</v>
      </c>
      <c r="O52" s="20">
        <f>VLOOKUP(O$48,'DB Production'!$A:$S,MATCH($B52,'DB Production'!$A$1:$S$1,0),0)</f>
        <v>11</v>
      </c>
      <c r="P52" s="20">
        <f>VLOOKUP(P$48,'DB Production'!$A:$S,MATCH($B52,'DB Production'!$A$1:$S$1,0),0)</f>
        <v>0</v>
      </c>
      <c r="Q52" s="20">
        <f>VLOOKUP(Q$48,'DB Production'!$A:$S,MATCH($B52,'DB Production'!$A$1:$S$1,0),0)</f>
        <v>2</v>
      </c>
      <c r="R52" s="20">
        <f>VLOOKUP(R$48,'DB Production'!$A:$S,MATCH($B52,'DB Production'!$A$1:$S$1,0),0)</f>
        <v>1</v>
      </c>
      <c r="S52" s="20">
        <f>VLOOKUP(S$48,'DB Production'!$A:$S,MATCH($B52,'DB Production'!$A$1:$S$1,0),0)</f>
        <v>1</v>
      </c>
      <c r="T52" s="20">
        <f>VLOOKUP(T$48,'DB Production'!$A:$S,MATCH($B52,'DB Production'!$A$1:$S$1,0),0)</f>
        <v>4</v>
      </c>
      <c r="U52" s="20">
        <f>VLOOKUP(U$48,'DB Production'!$A:$S,MATCH($B52,'DB Production'!$A$1:$S$1,0),0)</f>
        <v>1</v>
      </c>
      <c r="V52" s="20">
        <f>VLOOKUP(V$48,'DB Production'!$A:$S,MATCH($B52,'DB Production'!$A$1:$S$1,0),0)</f>
        <v>11</v>
      </c>
      <c r="W52" s="20">
        <f>VLOOKUP(W$48,'DB Production'!$A:$S,MATCH($B52,'DB Production'!$A$1:$S$1,0),0)</f>
        <v>5</v>
      </c>
      <c r="X52" s="20">
        <f>VLOOKUP(X$48,'DB Production'!$A:$S,MATCH($B52,'DB Production'!$A$1:$S$1,0),0)</f>
        <v>11</v>
      </c>
      <c r="Y52" s="20">
        <f>VLOOKUP(Y$48,'DB Production'!$A:$S,MATCH($B52,'DB Production'!$A$1:$S$1,0),0)</f>
        <v>0</v>
      </c>
      <c r="Z52" s="20">
        <f>VLOOKUP(Z$48,'DB Production'!$A:$S,MATCH($B52,'DB Production'!$A$1:$S$1,0),0)</f>
        <v>2</v>
      </c>
      <c r="AA52" s="20">
        <f>VLOOKUP(AA$48,'DB Production'!$A:$S,MATCH($B52,'DB Production'!$A$1:$S$1,0),0)</f>
        <v>14</v>
      </c>
      <c r="AB52" s="20">
        <f>VLOOKUP(AB$48,'DB Production'!$A:$S,MATCH($B52,'DB Production'!$A$1:$S$1,0),0)</f>
        <v>0</v>
      </c>
      <c r="AC52" s="20">
        <f>VLOOKUP(AC$48,'DB Production'!$A:$S,MATCH($B52,'DB Production'!$A$1:$S$1,0),0)</f>
        <v>-1</v>
      </c>
      <c r="AD52" s="20">
        <f>VLOOKUP(AD$48,'DB Production'!$A:$S,MATCH($B52,'DB Production'!$A$1:$S$1,0),0)</f>
        <v>-1</v>
      </c>
      <c r="AE52" s="20">
        <f>VLOOKUP(AE$48,'DB Production'!$A:$S,MATCH($B52,'DB Production'!$A$1:$S$1,0),0)</f>
        <v>0</v>
      </c>
      <c r="AF52" s="20">
        <f>VLOOKUP(AF$48,'DB Production'!$A:$S,MATCH($B52,'DB Production'!$A$1:$S$1,0),0)</f>
        <v>6</v>
      </c>
      <c r="AG52" s="20">
        <f>VLOOKUP(AG$48,'DB Production'!$A:$S,MATCH($B52,'DB Production'!$A$1:$S$1,0),0)</f>
        <v>-2</v>
      </c>
      <c r="AH52" s="20">
        <f>VLOOKUP(AH$48,'DB Production'!$A:$S,MATCH($B52,'DB Production'!$A$1:$S$1,0),0)</f>
        <v>0</v>
      </c>
      <c r="AI52" s="20">
        <f>VLOOKUP(AI$48,'DB Production'!$A:$S,MATCH($B52,'DB Production'!$A$1:$S$1,0),0)</f>
        <v>0</v>
      </c>
      <c r="AJ52" s="20">
        <f>VLOOKUP(AJ$48,'DB Production'!$A:$S,MATCH($B52,'DB Production'!$A$1:$S$1,0),0)</f>
        <v>8</v>
      </c>
      <c r="AK52" s="20">
        <f>VLOOKUP(AK$48,'DB Production'!$A:$S,MATCH($B52,'DB Production'!$A$1:$S$1,0),0)</f>
        <v>7</v>
      </c>
      <c r="AL52" s="20">
        <f>VLOOKUP(AL$48,'DB Production'!$A:$S,MATCH($B52,'DB Production'!$A$1:$S$1,0),0)</f>
        <v>0</v>
      </c>
      <c r="AM52" s="20">
        <f>VLOOKUP(AM$48,'DB Production'!$A:$S,MATCH($B52,'DB Production'!$A$1:$S$1,0),0)</f>
        <v>9</v>
      </c>
      <c r="AN52" s="20">
        <f>VLOOKUP(AN$48,'DB Production'!$A:$S,MATCH($B52,'DB Production'!$A$1:$S$1,0),0)</f>
        <v>-4</v>
      </c>
      <c r="AO52" s="20">
        <f>VLOOKUP(AO$48,'DB Production'!$A:$S,MATCH($B52,'DB Production'!$A$1:$S$1,0),0)</f>
        <v>4</v>
      </c>
      <c r="AP52" s="20">
        <f>VLOOKUP(AP$48,'DB Production'!$A:$S,MATCH($B52,'DB Production'!$A$1:$S$1,0),0)</f>
        <v>5</v>
      </c>
      <c r="AQ52" s="20">
        <f>VLOOKUP(AQ$48,'DB Production'!$A:$S,MATCH($B52,'DB Production'!$A$1:$S$1,0),0)</f>
        <v>-2</v>
      </c>
      <c r="AR52" s="20">
        <f>VLOOKUP(AR$48,'DB Production'!$A:$S,MATCH($B52,'DB Production'!$A$1:$S$1,0),0)</f>
        <v>0</v>
      </c>
      <c r="AS52" s="20">
        <f>VLOOKUP(AS$48,'DB Production'!$A:$S,MATCH($B52,'DB Production'!$A$1:$S$1,0),0)</f>
        <v>-6</v>
      </c>
      <c r="AT52" s="20">
        <f>VLOOKUP(AT$48,'DB Production'!$A:$S,MATCH($B52,'DB Production'!$A$1:$S$1,0),0)</f>
        <v>0</v>
      </c>
      <c r="AU52" s="20">
        <f>VLOOKUP(AU$48,'DB Production'!$A:$S,MATCH($B52,'DB Production'!$A$1:$S$1,0),0)</f>
        <v>-5</v>
      </c>
      <c r="AW52" s="20">
        <f t="shared" si="6"/>
        <v>-5</v>
      </c>
      <c r="AX52" s="23">
        <f t="shared" si="7"/>
        <v>-3.6666666666666665</v>
      </c>
      <c r="AY52" s="23">
        <f t="shared" si="8"/>
        <v>-1.3333333333333333</v>
      </c>
    </row>
    <row r="53" spans="2:51" x14ac:dyDescent="0.2">
      <c r="B53" s="17" t="s">
        <v>9</v>
      </c>
      <c r="C53" s="20">
        <f>VLOOKUP(C$48,'DB Production'!$A:$S,MATCH($B53,'DB Production'!$A$1:$S$1,0),0)</f>
        <v>8</v>
      </c>
      <c r="D53" s="20">
        <f>VLOOKUP(D$48,'DB Production'!$A:$S,MATCH($B53,'DB Production'!$A$1:$S$1,0),0)</f>
        <v>5</v>
      </c>
      <c r="E53" s="20">
        <f>VLOOKUP(E$48,'DB Production'!$A:$S,MATCH($B53,'DB Production'!$A$1:$S$1,0),0)</f>
        <v>2</v>
      </c>
      <c r="F53" s="20">
        <f>VLOOKUP(F$48,'DB Production'!$A:$S,MATCH($B53,'DB Production'!$A$1:$S$1,0),0)</f>
        <v>4</v>
      </c>
      <c r="G53" s="20">
        <f>VLOOKUP(G$48,'DB Production'!$A:$S,MATCH($B53,'DB Production'!$A$1:$S$1,0),0)</f>
        <v>4</v>
      </c>
      <c r="H53" s="20">
        <f>VLOOKUP(H$48,'DB Production'!$A:$S,MATCH($B53,'DB Production'!$A$1:$S$1,0),0)</f>
        <v>1</v>
      </c>
      <c r="I53" s="20">
        <f>VLOOKUP(I$48,'DB Production'!$A:$S,MATCH($B53,'DB Production'!$A$1:$S$1,0),0)</f>
        <v>0</v>
      </c>
      <c r="J53" s="20">
        <f>VLOOKUP(J$48,'DB Production'!$A:$S,MATCH($B53,'DB Production'!$A$1:$S$1,0),0)</f>
        <v>0</v>
      </c>
      <c r="K53" s="20">
        <f>VLOOKUP(K$48,'DB Production'!$A:$S,MATCH($B53,'DB Production'!$A$1:$S$1,0),0)</f>
        <v>0</v>
      </c>
      <c r="L53" s="20">
        <f>VLOOKUP(L$48,'DB Production'!$A:$S,MATCH($B53,'DB Production'!$A$1:$S$1,0),0)</f>
        <v>-2</v>
      </c>
      <c r="M53" s="20">
        <f>VLOOKUP(M$48,'DB Production'!$A:$S,MATCH($B53,'DB Production'!$A$1:$S$1,0),0)</f>
        <v>-1</v>
      </c>
      <c r="N53" s="20">
        <f>VLOOKUP(N$48,'DB Production'!$A:$S,MATCH($B53,'DB Production'!$A$1:$S$1,0),0)</f>
        <v>3</v>
      </c>
      <c r="O53" s="20">
        <f>VLOOKUP(O$48,'DB Production'!$A:$S,MATCH($B53,'DB Production'!$A$1:$S$1,0),0)</f>
        <v>0</v>
      </c>
      <c r="P53" s="20">
        <f>VLOOKUP(P$48,'DB Production'!$A:$S,MATCH($B53,'DB Production'!$A$1:$S$1,0),0)</f>
        <v>-2</v>
      </c>
      <c r="Q53" s="20">
        <f>VLOOKUP(Q$48,'DB Production'!$A:$S,MATCH($B53,'DB Production'!$A$1:$S$1,0),0)</f>
        <v>-3</v>
      </c>
      <c r="R53" s="20">
        <f>VLOOKUP(R$48,'DB Production'!$A:$S,MATCH($B53,'DB Production'!$A$1:$S$1,0),0)</f>
        <v>-2</v>
      </c>
      <c r="S53" s="20">
        <f>VLOOKUP(S$48,'DB Production'!$A:$S,MATCH($B53,'DB Production'!$A$1:$S$1,0),0)</f>
        <v>-2</v>
      </c>
      <c r="T53" s="20">
        <f>VLOOKUP(T$48,'DB Production'!$A:$S,MATCH($B53,'DB Production'!$A$1:$S$1,0),0)</f>
        <v>7</v>
      </c>
      <c r="U53" s="20">
        <f>VLOOKUP(U$48,'DB Production'!$A:$S,MATCH($B53,'DB Production'!$A$1:$S$1,0),0)</f>
        <v>2</v>
      </c>
      <c r="V53" s="20">
        <f>VLOOKUP(V$48,'DB Production'!$A:$S,MATCH($B53,'DB Production'!$A$1:$S$1,0),0)</f>
        <v>3</v>
      </c>
      <c r="W53" s="20">
        <f>VLOOKUP(W$48,'DB Production'!$A:$S,MATCH($B53,'DB Production'!$A$1:$S$1,0),0)</f>
        <v>1</v>
      </c>
      <c r="X53" s="20">
        <f>VLOOKUP(X$48,'DB Production'!$A:$S,MATCH($B53,'DB Production'!$A$1:$S$1,0),0)</f>
        <v>3</v>
      </c>
      <c r="Y53" s="20">
        <f>VLOOKUP(Y$48,'DB Production'!$A:$S,MATCH($B53,'DB Production'!$A$1:$S$1,0),0)</f>
        <v>7</v>
      </c>
      <c r="Z53" s="20">
        <f>VLOOKUP(Z$48,'DB Production'!$A:$S,MATCH($B53,'DB Production'!$A$1:$S$1,0),0)</f>
        <v>1</v>
      </c>
      <c r="AA53" s="20">
        <f>VLOOKUP(AA$48,'DB Production'!$A:$S,MATCH($B53,'DB Production'!$A$1:$S$1,0),0)</f>
        <v>2</v>
      </c>
      <c r="AB53" s="20">
        <f>VLOOKUP(AB$48,'DB Production'!$A:$S,MATCH($B53,'DB Production'!$A$1:$S$1,0),0)</f>
        <v>10</v>
      </c>
      <c r="AC53" s="20">
        <f>VLOOKUP(AC$48,'DB Production'!$A:$S,MATCH($B53,'DB Production'!$A$1:$S$1,0),0)</f>
        <v>3</v>
      </c>
      <c r="AD53" s="20">
        <f>VLOOKUP(AD$48,'DB Production'!$A:$S,MATCH($B53,'DB Production'!$A$1:$S$1,0),0)</f>
        <v>6</v>
      </c>
      <c r="AE53" s="20">
        <f>VLOOKUP(AE$48,'DB Production'!$A:$S,MATCH($B53,'DB Production'!$A$1:$S$1,0),0)</f>
        <v>7</v>
      </c>
      <c r="AF53" s="20">
        <f>VLOOKUP(AF$48,'DB Production'!$A:$S,MATCH($B53,'DB Production'!$A$1:$S$1,0),0)</f>
        <v>9</v>
      </c>
      <c r="AG53" s="20">
        <f>VLOOKUP(AG$48,'DB Production'!$A:$S,MATCH($B53,'DB Production'!$A$1:$S$1,0),0)</f>
        <v>10</v>
      </c>
      <c r="AH53" s="20">
        <f>VLOOKUP(AH$48,'DB Production'!$A:$S,MATCH($B53,'DB Production'!$A$1:$S$1,0),0)</f>
        <v>3</v>
      </c>
      <c r="AI53" s="20">
        <f>VLOOKUP(AI$48,'DB Production'!$A:$S,MATCH($B53,'DB Production'!$A$1:$S$1,0),0)</f>
        <v>4</v>
      </c>
      <c r="AJ53" s="20">
        <f>VLOOKUP(AJ$48,'DB Production'!$A:$S,MATCH($B53,'DB Production'!$A$1:$S$1,0),0)</f>
        <v>6</v>
      </c>
      <c r="AK53" s="20">
        <f>VLOOKUP(AK$48,'DB Production'!$A:$S,MATCH($B53,'DB Production'!$A$1:$S$1,0),0)</f>
        <v>4</v>
      </c>
      <c r="AL53" s="20">
        <f>VLOOKUP(AL$48,'DB Production'!$A:$S,MATCH($B53,'DB Production'!$A$1:$S$1,0),0)</f>
        <v>-1</v>
      </c>
      <c r="AM53" s="20">
        <f>VLOOKUP(AM$48,'DB Production'!$A:$S,MATCH($B53,'DB Production'!$A$1:$S$1,0),0)</f>
        <v>8</v>
      </c>
      <c r="AN53" s="20">
        <f>VLOOKUP(AN$48,'DB Production'!$A:$S,MATCH($B53,'DB Production'!$A$1:$S$1,0),0)</f>
        <v>1</v>
      </c>
      <c r="AO53" s="20">
        <f>VLOOKUP(AO$48,'DB Production'!$A:$S,MATCH($B53,'DB Production'!$A$1:$S$1,0),0)</f>
        <v>6</v>
      </c>
      <c r="AP53" s="20">
        <f>VLOOKUP(AP$48,'DB Production'!$A:$S,MATCH($B53,'DB Production'!$A$1:$S$1,0),0)</f>
        <v>-2</v>
      </c>
      <c r="AQ53" s="20">
        <f>VLOOKUP(AQ$48,'DB Production'!$A:$S,MATCH($B53,'DB Production'!$A$1:$S$1,0),0)</f>
        <v>6</v>
      </c>
      <c r="AR53" s="20">
        <f>VLOOKUP(AR$48,'DB Production'!$A:$S,MATCH($B53,'DB Production'!$A$1:$S$1,0),0)</f>
        <v>0</v>
      </c>
      <c r="AS53" s="20">
        <f>VLOOKUP(AS$48,'DB Production'!$A:$S,MATCH($B53,'DB Production'!$A$1:$S$1,0),0)</f>
        <v>0</v>
      </c>
      <c r="AT53" s="20">
        <f>VLOOKUP(AT$48,'DB Production'!$A:$S,MATCH($B53,'DB Production'!$A$1:$S$1,0),0)</f>
        <v>1</v>
      </c>
      <c r="AU53" s="20">
        <f>VLOOKUP(AU$48,'DB Production'!$A:$S,MATCH($B53,'DB Production'!$A$1:$S$1,0),0)</f>
        <v>5</v>
      </c>
      <c r="AW53" s="20">
        <f t="shared" si="6"/>
        <v>4</v>
      </c>
      <c r="AX53" s="23">
        <f t="shared" si="7"/>
        <v>2</v>
      </c>
      <c r="AY53" s="23">
        <f t="shared" si="8"/>
        <v>1.6666666666666667</v>
      </c>
    </row>
    <row r="54" spans="2:51" x14ac:dyDescent="0.2">
      <c r="B54" s="17" t="s">
        <v>16</v>
      </c>
      <c r="C54" s="20">
        <f>VLOOKUP(C$48,'DB Production'!$A:$S,MATCH($B54,'DB Production'!$A$1:$S$1,0),0)</f>
        <v>7</v>
      </c>
      <c r="D54" s="20">
        <f>VLOOKUP(D$48,'DB Production'!$A:$S,MATCH($B54,'DB Production'!$A$1:$S$1,0),0)</f>
        <v>2</v>
      </c>
      <c r="E54" s="20">
        <f>VLOOKUP(E$48,'DB Production'!$A:$S,MATCH($B54,'DB Production'!$A$1:$S$1,0),0)</f>
        <v>0</v>
      </c>
      <c r="F54" s="20">
        <f>VLOOKUP(F$48,'DB Production'!$A:$S,MATCH($B54,'DB Production'!$A$1:$S$1,0),0)</f>
        <v>-3</v>
      </c>
      <c r="G54" s="20">
        <f>VLOOKUP(G$48,'DB Production'!$A:$S,MATCH($B54,'DB Production'!$A$1:$S$1,0),0)</f>
        <v>9</v>
      </c>
      <c r="H54" s="20">
        <f>VLOOKUP(H$48,'DB Production'!$A:$S,MATCH($B54,'DB Production'!$A$1:$S$1,0),0)</f>
        <v>-5</v>
      </c>
      <c r="I54" s="20">
        <f>VLOOKUP(I$48,'DB Production'!$A:$S,MATCH($B54,'DB Production'!$A$1:$S$1,0),0)</f>
        <v>-7</v>
      </c>
      <c r="J54" s="20">
        <f>VLOOKUP(J$48,'DB Production'!$A:$S,MATCH($B54,'DB Production'!$A$1:$S$1,0),0)</f>
        <v>-7</v>
      </c>
      <c r="K54" s="20">
        <f>VLOOKUP(K$48,'DB Production'!$A:$S,MATCH($B54,'DB Production'!$A$1:$S$1,0),0)</f>
        <v>-8</v>
      </c>
      <c r="L54" s="20">
        <f>VLOOKUP(L$48,'DB Production'!$A:$S,MATCH($B54,'DB Production'!$A$1:$S$1,0),0)</f>
        <v>4</v>
      </c>
      <c r="M54" s="20">
        <f>VLOOKUP(M$48,'DB Production'!$A:$S,MATCH($B54,'DB Production'!$A$1:$S$1,0),0)</f>
        <v>-6</v>
      </c>
      <c r="N54" s="20">
        <f>VLOOKUP(N$48,'DB Production'!$A:$S,MATCH($B54,'DB Production'!$A$1:$S$1,0),0)</f>
        <v>4</v>
      </c>
      <c r="O54" s="20">
        <f>VLOOKUP(O$48,'DB Production'!$A:$S,MATCH($B54,'DB Production'!$A$1:$S$1,0),0)</f>
        <v>0</v>
      </c>
      <c r="P54" s="20">
        <f>VLOOKUP(P$48,'DB Production'!$A:$S,MATCH($B54,'DB Production'!$A$1:$S$1,0),0)</f>
        <v>0</v>
      </c>
      <c r="Q54" s="20">
        <f>VLOOKUP(Q$48,'DB Production'!$A:$S,MATCH($B54,'DB Production'!$A$1:$S$1,0),0)</f>
        <v>-5</v>
      </c>
      <c r="R54" s="20">
        <f>VLOOKUP(R$48,'DB Production'!$A:$S,MATCH($B54,'DB Production'!$A$1:$S$1,0),0)</f>
        <v>-8</v>
      </c>
      <c r="S54" s="20">
        <f>VLOOKUP(S$48,'DB Production'!$A:$S,MATCH($B54,'DB Production'!$A$1:$S$1,0),0)</f>
        <v>-8</v>
      </c>
      <c r="T54" s="20">
        <f>VLOOKUP(T$48,'DB Production'!$A:$S,MATCH($B54,'DB Production'!$A$1:$S$1,0),0)</f>
        <v>0</v>
      </c>
      <c r="U54" s="20">
        <f>VLOOKUP(U$48,'DB Production'!$A:$S,MATCH($B54,'DB Production'!$A$1:$S$1,0),0)</f>
        <v>5</v>
      </c>
      <c r="V54" s="20">
        <f>VLOOKUP(V$48,'DB Production'!$A:$S,MATCH($B54,'DB Production'!$A$1:$S$1,0),0)</f>
        <v>-1</v>
      </c>
      <c r="W54" s="20">
        <f>VLOOKUP(W$48,'DB Production'!$A:$S,MATCH($B54,'DB Production'!$A$1:$S$1,0),0)</f>
        <v>0</v>
      </c>
      <c r="X54" s="20">
        <f>VLOOKUP(X$48,'DB Production'!$A:$S,MATCH($B54,'DB Production'!$A$1:$S$1,0),0)</f>
        <v>-1</v>
      </c>
      <c r="Y54" s="20">
        <f>VLOOKUP(Y$48,'DB Production'!$A:$S,MATCH($B54,'DB Production'!$A$1:$S$1,0),0)</f>
        <v>5</v>
      </c>
      <c r="Z54" s="20">
        <f>VLOOKUP(Z$48,'DB Production'!$A:$S,MATCH($B54,'DB Production'!$A$1:$S$1,0),0)</f>
        <v>0</v>
      </c>
      <c r="AA54" s="20">
        <f>VLOOKUP(AA$48,'DB Production'!$A:$S,MATCH($B54,'DB Production'!$A$1:$S$1,0),0)</f>
        <v>0</v>
      </c>
      <c r="AB54" s="20">
        <f>VLOOKUP(AB$48,'DB Production'!$A:$S,MATCH($B54,'DB Production'!$A$1:$S$1,0),0)</f>
        <v>12</v>
      </c>
      <c r="AC54" s="20">
        <f>VLOOKUP(AC$48,'DB Production'!$A:$S,MATCH($B54,'DB Production'!$A$1:$S$1,0),0)</f>
        <v>11</v>
      </c>
      <c r="AD54" s="20">
        <f>VLOOKUP(AD$48,'DB Production'!$A:$S,MATCH($B54,'DB Production'!$A$1:$S$1,0),0)</f>
        <v>0</v>
      </c>
      <c r="AE54" s="20">
        <f>VLOOKUP(AE$48,'DB Production'!$A:$S,MATCH($B54,'DB Production'!$A$1:$S$1,0),0)</f>
        <v>14</v>
      </c>
      <c r="AF54" s="20">
        <f>VLOOKUP(AF$48,'DB Production'!$A:$S,MATCH($B54,'DB Production'!$A$1:$S$1,0),0)</f>
        <v>10</v>
      </c>
      <c r="AG54" s="20">
        <f>VLOOKUP(AG$48,'DB Production'!$A:$S,MATCH($B54,'DB Production'!$A$1:$S$1,0),0)</f>
        <v>7</v>
      </c>
      <c r="AH54" s="20">
        <f>VLOOKUP(AH$48,'DB Production'!$A:$S,MATCH($B54,'DB Production'!$A$1:$S$1,0),0)</f>
        <v>12</v>
      </c>
      <c r="AI54" s="20">
        <f>VLOOKUP(AI$48,'DB Production'!$A:$S,MATCH($B54,'DB Production'!$A$1:$S$1,0),0)</f>
        <v>10</v>
      </c>
      <c r="AJ54" s="20">
        <f>VLOOKUP(AJ$48,'DB Production'!$A:$S,MATCH($B54,'DB Production'!$A$1:$S$1,0),0)</f>
        <v>11</v>
      </c>
      <c r="AK54" s="20">
        <f>VLOOKUP(AK$48,'DB Production'!$A:$S,MATCH($B54,'DB Production'!$A$1:$S$1,0),0)</f>
        <v>0</v>
      </c>
      <c r="AL54" s="20">
        <f>VLOOKUP(AL$48,'DB Production'!$A:$S,MATCH($B54,'DB Production'!$A$1:$S$1,0),0)</f>
        <v>0</v>
      </c>
      <c r="AM54" s="20">
        <f>VLOOKUP(AM$48,'DB Production'!$A:$S,MATCH($B54,'DB Production'!$A$1:$S$1,0),0)</f>
        <v>0</v>
      </c>
      <c r="AN54" s="20">
        <f>VLOOKUP(AN$48,'DB Production'!$A:$S,MATCH($B54,'DB Production'!$A$1:$S$1,0),0)</f>
        <v>0</v>
      </c>
      <c r="AO54" s="20">
        <f>VLOOKUP(AO$48,'DB Production'!$A:$S,MATCH($B54,'DB Production'!$A$1:$S$1,0),0)</f>
        <v>0</v>
      </c>
      <c r="AP54" s="20">
        <f>VLOOKUP(AP$48,'DB Production'!$A:$S,MATCH($B54,'DB Production'!$A$1:$S$1,0),0)</f>
        <v>7</v>
      </c>
      <c r="AQ54" s="20">
        <f>VLOOKUP(AQ$48,'DB Production'!$A:$S,MATCH($B54,'DB Production'!$A$1:$S$1,0),0)</f>
        <v>8</v>
      </c>
      <c r="AR54" s="20">
        <f>VLOOKUP(AR$48,'DB Production'!$A:$S,MATCH($B54,'DB Production'!$A$1:$S$1,0),0)</f>
        <v>0</v>
      </c>
      <c r="AS54" s="20">
        <f>VLOOKUP(AS$48,'DB Production'!$A:$S,MATCH($B54,'DB Production'!$A$1:$S$1,0),0)</f>
        <v>4</v>
      </c>
      <c r="AT54" s="20">
        <f>VLOOKUP(AT$48,'DB Production'!$A:$S,MATCH($B54,'DB Production'!$A$1:$S$1,0),0)</f>
        <v>-3</v>
      </c>
      <c r="AU54" s="20">
        <f>VLOOKUP(AU$48,'DB Production'!$A:$S,MATCH($B54,'DB Production'!$A$1:$S$1,0),0)</f>
        <v>-4</v>
      </c>
      <c r="AW54" s="20">
        <f t="shared" si="6"/>
        <v>-1</v>
      </c>
      <c r="AX54" s="23">
        <f t="shared" si="7"/>
        <v>-1</v>
      </c>
      <c r="AY54" s="23">
        <f t="shared" si="8"/>
        <v>2</v>
      </c>
    </row>
    <row r="55" spans="2:51" x14ac:dyDescent="0.2">
      <c r="B55" s="17" t="s">
        <v>23</v>
      </c>
      <c r="C55" s="20">
        <f>VLOOKUP(C$48,'DB Production'!$A:$S,MATCH($B55,'DB Production'!$A$1:$S$1,0),0)</f>
        <v>5</v>
      </c>
      <c r="D55" s="20">
        <f>VLOOKUP(D$48,'DB Production'!$A:$S,MATCH($B55,'DB Production'!$A$1:$S$1,0),0)</f>
        <v>0</v>
      </c>
      <c r="E55" s="20">
        <f>VLOOKUP(E$48,'DB Production'!$A:$S,MATCH($B55,'DB Production'!$A$1:$S$1,0),0)</f>
        <v>-2</v>
      </c>
      <c r="F55" s="20">
        <f>VLOOKUP(F$48,'DB Production'!$A:$S,MATCH($B55,'DB Production'!$A$1:$S$1,0),0)</f>
        <v>-2</v>
      </c>
      <c r="G55" s="20">
        <f>VLOOKUP(G$48,'DB Production'!$A:$S,MATCH($B55,'DB Production'!$A$1:$S$1,0),0)</f>
        <v>-3</v>
      </c>
      <c r="H55" s="20">
        <f>VLOOKUP(H$48,'DB Production'!$A:$S,MATCH($B55,'DB Production'!$A$1:$S$1,0),0)</f>
        <v>3</v>
      </c>
      <c r="I55" s="20">
        <f>VLOOKUP(I$48,'DB Production'!$A:$S,MATCH($B55,'DB Production'!$A$1:$S$1,0),0)</f>
        <v>-5</v>
      </c>
      <c r="J55" s="20">
        <f>VLOOKUP(J$48,'DB Production'!$A:$S,MATCH($B55,'DB Production'!$A$1:$S$1,0),0)</f>
        <v>-5</v>
      </c>
      <c r="K55" s="20">
        <f>VLOOKUP(K$48,'DB Production'!$A:$S,MATCH($B55,'DB Production'!$A$1:$S$1,0),0)</f>
        <v>-10</v>
      </c>
      <c r="L55" s="20">
        <f>VLOOKUP(L$48,'DB Production'!$A:$S,MATCH($B55,'DB Production'!$A$1:$S$1,0),0)</f>
        <v>-8</v>
      </c>
      <c r="M55" s="20">
        <f>VLOOKUP(M$48,'DB Production'!$A:$S,MATCH($B55,'DB Production'!$A$1:$S$1,0),0)</f>
        <v>-2</v>
      </c>
      <c r="N55" s="20">
        <f>VLOOKUP(N$48,'DB Production'!$A:$S,MATCH($B55,'DB Production'!$A$1:$S$1,0),0)</f>
        <v>0</v>
      </c>
      <c r="O55" s="20">
        <f>VLOOKUP(O$48,'DB Production'!$A:$S,MATCH($B55,'DB Production'!$A$1:$S$1,0),0)</f>
        <v>7</v>
      </c>
      <c r="P55" s="20">
        <f>VLOOKUP(P$48,'DB Production'!$A:$S,MATCH($B55,'DB Production'!$A$1:$S$1,0),0)</f>
        <v>4</v>
      </c>
      <c r="Q55" s="20">
        <f>VLOOKUP(Q$48,'DB Production'!$A:$S,MATCH($B55,'DB Production'!$A$1:$S$1,0),0)</f>
        <v>-1</v>
      </c>
      <c r="R55" s="20">
        <f>VLOOKUP(R$48,'DB Production'!$A:$S,MATCH($B55,'DB Production'!$A$1:$S$1,0),0)</f>
        <v>-9</v>
      </c>
      <c r="S55" s="20">
        <f>VLOOKUP(S$48,'DB Production'!$A:$S,MATCH($B55,'DB Production'!$A$1:$S$1,0),0)</f>
        <v>-9</v>
      </c>
      <c r="T55" s="20">
        <f>VLOOKUP(T$48,'DB Production'!$A:$S,MATCH($B55,'DB Production'!$A$1:$S$1,0),0)</f>
        <v>16</v>
      </c>
      <c r="U55" s="20">
        <f>VLOOKUP(U$48,'DB Production'!$A:$S,MATCH($B55,'DB Production'!$A$1:$S$1,0),0)</f>
        <v>14</v>
      </c>
      <c r="V55" s="20">
        <f>VLOOKUP(V$48,'DB Production'!$A:$S,MATCH($B55,'DB Production'!$A$1:$S$1,0),0)</f>
        <v>5</v>
      </c>
      <c r="W55" s="20">
        <f>VLOOKUP(W$48,'DB Production'!$A:$S,MATCH($B55,'DB Production'!$A$1:$S$1,0),0)</f>
        <v>8</v>
      </c>
      <c r="X55" s="20">
        <f>VLOOKUP(X$48,'DB Production'!$A:$S,MATCH($B55,'DB Production'!$A$1:$S$1,0),0)</f>
        <v>8</v>
      </c>
      <c r="Y55" s="20">
        <f>VLOOKUP(Y$48,'DB Production'!$A:$S,MATCH($B55,'DB Production'!$A$1:$S$1,0),0)</f>
        <v>8</v>
      </c>
      <c r="Z55" s="20">
        <f>VLOOKUP(Z$48,'DB Production'!$A:$S,MATCH($B55,'DB Production'!$A$1:$S$1,0),0)</f>
        <v>11</v>
      </c>
      <c r="AA55" s="20">
        <f>VLOOKUP(AA$48,'DB Production'!$A:$S,MATCH($B55,'DB Production'!$A$1:$S$1,0),0)</f>
        <v>12</v>
      </c>
      <c r="AB55" s="20">
        <f>VLOOKUP(AB$48,'DB Production'!$A:$S,MATCH($B55,'DB Production'!$A$1:$S$1,0),0)</f>
        <v>9</v>
      </c>
      <c r="AC55" s="20">
        <f>VLOOKUP(AC$48,'DB Production'!$A:$S,MATCH($B55,'DB Production'!$A$1:$S$1,0),0)</f>
        <v>13</v>
      </c>
      <c r="AD55" s="20">
        <f>VLOOKUP(AD$48,'DB Production'!$A:$S,MATCH($B55,'DB Production'!$A$1:$S$1,0),0)</f>
        <v>10</v>
      </c>
      <c r="AE55" s="20">
        <f>VLOOKUP(AE$48,'DB Production'!$A:$S,MATCH($B55,'DB Production'!$A$1:$S$1,0),0)</f>
        <v>9</v>
      </c>
      <c r="AF55" s="20">
        <f>VLOOKUP(AF$48,'DB Production'!$A:$S,MATCH($B55,'DB Production'!$A$1:$S$1,0),0)</f>
        <v>12</v>
      </c>
      <c r="AG55" s="20">
        <f>VLOOKUP(AG$48,'DB Production'!$A:$S,MATCH($B55,'DB Production'!$A$1:$S$1,0),0)</f>
        <v>4</v>
      </c>
      <c r="AH55" s="20">
        <f>VLOOKUP(AH$48,'DB Production'!$A:$S,MATCH($B55,'DB Production'!$A$1:$S$1,0),0)</f>
        <v>4</v>
      </c>
      <c r="AI55" s="20">
        <f>VLOOKUP(AI$48,'DB Production'!$A:$S,MATCH($B55,'DB Production'!$A$1:$S$1,0),0)</f>
        <v>-2</v>
      </c>
      <c r="AJ55" s="20">
        <f>VLOOKUP(AJ$48,'DB Production'!$A:$S,MATCH($B55,'DB Production'!$A$1:$S$1,0),0)</f>
        <v>-2</v>
      </c>
      <c r="AK55" s="20">
        <f>VLOOKUP(AK$48,'DB Production'!$A:$S,MATCH($B55,'DB Production'!$A$1:$S$1,0),0)</f>
        <v>-1</v>
      </c>
      <c r="AL55" s="20">
        <f>VLOOKUP(AL$48,'DB Production'!$A:$S,MATCH($B55,'DB Production'!$A$1:$S$1,0),0)</f>
        <v>9</v>
      </c>
      <c r="AM55" s="20">
        <f>VLOOKUP(AM$48,'DB Production'!$A:$S,MATCH($B55,'DB Production'!$A$1:$S$1,0),0)</f>
        <v>5</v>
      </c>
      <c r="AN55" s="20">
        <f>VLOOKUP(AN$48,'DB Production'!$A:$S,MATCH($B55,'DB Production'!$A$1:$S$1,0),0)</f>
        <v>-3</v>
      </c>
      <c r="AO55" s="20">
        <f>VLOOKUP(AO$48,'DB Production'!$A:$S,MATCH($B55,'DB Production'!$A$1:$S$1,0),0)</f>
        <v>11</v>
      </c>
      <c r="AP55" s="20">
        <f>VLOOKUP(AP$48,'DB Production'!$A:$S,MATCH($B55,'DB Production'!$A$1:$S$1,0),0)</f>
        <v>-7</v>
      </c>
      <c r="AQ55" s="20">
        <f>VLOOKUP(AQ$48,'DB Production'!$A:$S,MATCH($B55,'DB Production'!$A$1:$S$1,0),0)</f>
        <v>0</v>
      </c>
      <c r="AR55" s="20">
        <f>VLOOKUP(AR$48,'DB Production'!$A:$S,MATCH($B55,'DB Production'!$A$1:$S$1,0),0)</f>
        <v>0</v>
      </c>
      <c r="AS55" s="20">
        <f>VLOOKUP(AS$48,'DB Production'!$A:$S,MATCH($B55,'DB Production'!$A$1:$S$1,0),0)</f>
        <v>-5</v>
      </c>
      <c r="AT55" s="20">
        <f>VLOOKUP(AT$48,'DB Production'!$A:$S,MATCH($B55,'DB Production'!$A$1:$S$1,0),0)</f>
        <v>7</v>
      </c>
      <c r="AU55" s="20">
        <f>VLOOKUP(AU$48,'DB Production'!$A:$S,MATCH($B55,'DB Production'!$A$1:$S$1,0),0)</f>
        <v>3</v>
      </c>
      <c r="AW55" s="20">
        <f t="shared" si="6"/>
        <v>-4</v>
      </c>
      <c r="AX55" s="23">
        <f t="shared" si="7"/>
        <v>1.6666666666666667</v>
      </c>
      <c r="AY55" s="23">
        <f t="shared" si="8"/>
        <v>-0.33333333333333331</v>
      </c>
    </row>
    <row r="56" spans="2:51" x14ac:dyDescent="0.2">
      <c r="B56" s="17" t="s">
        <v>21</v>
      </c>
      <c r="C56" s="20">
        <f>VLOOKUP(C$48,'DB Production'!$A:$S,MATCH($B56,'DB Production'!$A$1:$S$1,0),0)</f>
        <v>12</v>
      </c>
      <c r="D56" s="20">
        <f>VLOOKUP(D$48,'DB Production'!$A:$S,MATCH($B56,'DB Production'!$A$1:$S$1,0),0)</f>
        <v>8</v>
      </c>
      <c r="E56" s="20">
        <f>VLOOKUP(E$48,'DB Production'!$A:$S,MATCH($B56,'DB Production'!$A$1:$S$1,0),0)</f>
        <v>11</v>
      </c>
      <c r="F56" s="20">
        <f>VLOOKUP(F$48,'DB Production'!$A:$S,MATCH($B56,'DB Production'!$A$1:$S$1,0),0)</f>
        <v>10</v>
      </c>
      <c r="G56" s="20">
        <f>VLOOKUP(G$48,'DB Production'!$A:$S,MATCH($B56,'DB Production'!$A$1:$S$1,0),0)</f>
        <v>10</v>
      </c>
      <c r="H56" s="20">
        <f>VLOOKUP(H$48,'DB Production'!$A:$S,MATCH($B56,'DB Production'!$A$1:$S$1,0),0)</f>
        <v>7</v>
      </c>
      <c r="I56" s="20">
        <f>VLOOKUP(I$48,'DB Production'!$A:$S,MATCH($B56,'DB Production'!$A$1:$S$1,0),0)</f>
        <v>0</v>
      </c>
      <c r="J56" s="20">
        <f>VLOOKUP(J$48,'DB Production'!$A:$S,MATCH($B56,'DB Production'!$A$1:$S$1,0),0)</f>
        <v>0</v>
      </c>
      <c r="K56" s="20">
        <f>VLOOKUP(K$48,'DB Production'!$A:$S,MATCH($B56,'DB Production'!$A$1:$S$1,0),0)</f>
        <v>6</v>
      </c>
      <c r="L56" s="20">
        <f>VLOOKUP(L$48,'DB Production'!$A:$S,MATCH($B56,'DB Production'!$A$1:$S$1,0),0)</f>
        <v>-9</v>
      </c>
      <c r="M56" s="20">
        <f>VLOOKUP(M$48,'DB Production'!$A:$S,MATCH($B56,'DB Production'!$A$1:$S$1,0),0)</f>
        <v>-11</v>
      </c>
      <c r="N56" s="20">
        <f>VLOOKUP(N$48,'DB Production'!$A:$S,MATCH($B56,'DB Production'!$A$1:$S$1,0),0)</f>
        <v>-6</v>
      </c>
      <c r="O56" s="20">
        <f>VLOOKUP(O$48,'DB Production'!$A:$S,MATCH($B56,'DB Production'!$A$1:$S$1,0),0)</f>
        <v>10</v>
      </c>
      <c r="P56" s="20">
        <f>VLOOKUP(P$48,'DB Production'!$A:$S,MATCH($B56,'DB Production'!$A$1:$S$1,0),0)</f>
        <v>6</v>
      </c>
      <c r="Q56" s="20">
        <f>VLOOKUP(Q$48,'DB Production'!$A:$S,MATCH($B56,'DB Production'!$A$1:$S$1,0),0)</f>
        <v>-13</v>
      </c>
      <c r="R56" s="20">
        <f>VLOOKUP(R$48,'DB Production'!$A:$S,MATCH($B56,'DB Production'!$A$1:$S$1,0),0)</f>
        <v>-11</v>
      </c>
      <c r="S56" s="20">
        <f>VLOOKUP(S$48,'DB Production'!$A:$S,MATCH($B56,'DB Production'!$A$1:$S$1,0),0)</f>
        <v>-11</v>
      </c>
      <c r="T56" s="20">
        <f>VLOOKUP(T$48,'DB Production'!$A:$S,MATCH($B56,'DB Production'!$A$1:$S$1,0),0)</f>
        <v>12</v>
      </c>
      <c r="U56" s="20">
        <f>VLOOKUP(U$48,'DB Production'!$A:$S,MATCH($B56,'DB Production'!$A$1:$S$1,0),0)</f>
        <v>-1</v>
      </c>
      <c r="V56" s="20">
        <f>VLOOKUP(V$48,'DB Production'!$A:$S,MATCH($B56,'DB Production'!$A$1:$S$1,0),0)</f>
        <v>0</v>
      </c>
      <c r="W56" s="20">
        <f>VLOOKUP(W$48,'DB Production'!$A:$S,MATCH($B56,'DB Production'!$A$1:$S$1,0),0)</f>
        <v>0</v>
      </c>
      <c r="X56" s="20">
        <f>VLOOKUP(X$48,'DB Production'!$A:$S,MATCH($B56,'DB Production'!$A$1:$S$1,0),0)</f>
        <v>0</v>
      </c>
      <c r="Y56" s="20">
        <f>VLOOKUP(Y$48,'DB Production'!$A:$S,MATCH($B56,'DB Production'!$A$1:$S$1,0),0)</f>
        <v>0</v>
      </c>
      <c r="Z56" s="20">
        <f>VLOOKUP(Z$48,'DB Production'!$A:$S,MATCH($B56,'DB Production'!$A$1:$S$1,0),0)</f>
        <v>-2</v>
      </c>
      <c r="AA56" s="20">
        <f>VLOOKUP(AA$48,'DB Production'!$A:$S,MATCH($B56,'DB Production'!$A$1:$S$1,0),0)</f>
        <v>-2</v>
      </c>
      <c r="AB56" s="20">
        <f>VLOOKUP(AB$48,'DB Production'!$A:$S,MATCH($B56,'DB Production'!$A$1:$S$1,0),0)</f>
        <v>0</v>
      </c>
      <c r="AC56" s="20">
        <f>VLOOKUP(AC$48,'DB Production'!$A:$S,MATCH($B56,'DB Production'!$A$1:$S$1,0),0)</f>
        <v>-2</v>
      </c>
      <c r="AD56" s="20">
        <f>VLOOKUP(AD$48,'DB Production'!$A:$S,MATCH($B56,'DB Production'!$A$1:$S$1,0),0)</f>
        <v>-2</v>
      </c>
      <c r="AE56" s="20">
        <f>VLOOKUP(AE$48,'DB Production'!$A:$S,MATCH($B56,'DB Production'!$A$1:$S$1,0),0)</f>
        <v>-1</v>
      </c>
      <c r="AF56" s="20">
        <f>VLOOKUP(AF$48,'DB Production'!$A:$S,MATCH($B56,'DB Production'!$A$1:$S$1,0),0)</f>
        <v>16</v>
      </c>
      <c r="AG56" s="20">
        <f>VLOOKUP(AG$48,'DB Production'!$A:$S,MATCH($B56,'DB Production'!$A$1:$S$1,0),0)</f>
        <v>11</v>
      </c>
      <c r="AH56" s="20">
        <f>VLOOKUP(AH$48,'DB Production'!$A:$S,MATCH($B56,'DB Production'!$A$1:$S$1,0),0)</f>
        <v>14</v>
      </c>
      <c r="AI56" s="20">
        <f>VLOOKUP(AI$48,'DB Production'!$A:$S,MATCH($B56,'DB Production'!$A$1:$S$1,0),0)</f>
        <v>-4</v>
      </c>
      <c r="AJ56" s="20">
        <f>VLOOKUP(AJ$48,'DB Production'!$A:$S,MATCH($B56,'DB Production'!$A$1:$S$1,0),0)</f>
        <v>-4</v>
      </c>
      <c r="AK56" s="20">
        <f>VLOOKUP(AK$48,'DB Production'!$A:$S,MATCH($B56,'DB Production'!$A$1:$S$1,0),0)</f>
        <v>0</v>
      </c>
      <c r="AL56" s="20">
        <f>VLOOKUP(AL$48,'DB Production'!$A:$S,MATCH($B56,'DB Production'!$A$1:$S$1,0),0)</f>
        <v>0</v>
      </c>
      <c r="AM56" s="20">
        <f>VLOOKUP(AM$48,'DB Production'!$A:$S,MATCH($B56,'DB Production'!$A$1:$S$1,0),0)</f>
        <v>0</v>
      </c>
      <c r="AN56" s="20">
        <f>VLOOKUP(AN$48,'DB Production'!$A:$S,MATCH($B56,'DB Production'!$A$1:$S$1,0),0)</f>
        <v>0</v>
      </c>
      <c r="AO56" s="20">
        <f>VLOOKUP(AO$48,'DB Production'!$A:$S,MATCH($B56,'DB Production'!$A$1:$S$1,0),0)</f>
        <v>14</v>
      </c>
      <c r="AP56" s="20">
        <f>VLOOKUP(AP$48,'DB Production'!$A:$S,MATCH($B56,'DB Production'!$A$1:$S$1,0),0)</f>
        <v>0</v>
      </c>
      <c r="AQ56" s="20">
        <f>VLOOKUP(AQ$48,'DB Production'!$A:$S,MATCH($B56,'DB Production'!$A$1:$S$1,0),0)</f>
        <v>9</v>
      </c>
      <c r="AR56" s="20">
        <f>VLOOKUP(AR$48,'DB Production'!$A:$S,MATCH($B56,'DB Production'!$A$1:$S$1,0),0)</f>
        <v>0</v>
      </c>
      <c r="AS56" s="20">
        <f>VLOOKUP(AS$48,'DB Production'!$A:$S,MATCH($B56,'DB Production'!$A$1:$S$1,0),0)</f>
        <v>0</v>
      </c>
      <c r="AT56" s="20">
        <f>VLOOKUP(AT$48,'DB Production'!$A:$S,MATCH($B56,'DB Production'!$A$1:$S$1,0),0)</f>
        <v>-6</v>
      </c>
      <c r="AU56" s="20">
        <f>VLOOKUP(AU$48,'DB Production'!$A:$S,MATCH($B56,'DB Production'!$A$1:$S$1,0),0)</f>
        <v>0</v>
      </c>
      <c r="AW56" s="20">
        <f t="shared" si="6"/>
        <v>6</v>
      </c>
      <c r="AX56" s="23">
        <f t="shared" si="7"/>
        <v>-2</v>
      </c>
      <c r="AY56" s="23">
        <f t="shared" si="8"/>
        <v>0.5</v>
      </c>
    </row>
    <row r="57" spans="2:51" x14ac:dyDescent="0.2">
      <c r="B57" s="17" t="s">
        <v>18</v>
      </c>
      <c r="C57" s="20">
        <f>VLOOKUP(C$48,'DB Production'!$A:$S,MATCH($B57,'DB Production'!$A$1:$S$1,0),0)</f>
        <v>-2</v>
      </c>
      <c r="D57" s="20">
        <f>VLOOKUP(D$48,'DB Production'!$A:$S,MATCH($B57,'DB Production'!$A$1:$S$1,0),0)</f>
        <v>0</v>
      </c>
      <c r="E57" s="20">
        <f>VLOOKUP(E$48,'DB Production'!$A:$S,MATCH($B57,'DB Production'!$A$1:$S$1,0),0)</f>
        <v>8</v>
      </c>
      <c r="F57" s="20">
        <f>VLOOKUP(F$48,'DB Production'!$A:$S,MATCH($B57,'DB Production'!$A$1:$S$1,0),0)</f>
        <v>11</v>
      </c>
      <c r="G57" s="20">
        <f>VLOOKUP(G$48,'DB Production'!$A:$S,MATCH($B57,'DB Production'!$A$1:$S$1,0),0)</f>
        <v>12</v>
      </c>
      <c r="H57" s="20">
        <f>VLOOKUP(H$48,'DB Production'!$A:$S,MATCH($B57,'DB Production'!$A$1:$S$1,0),0)</f>
        <v>6</v>
      </c>
      <c r="I57" s="20">
        <f>VLOOKUP(I$48,'DB Production'!$A:$S,MATCH($B57,'DB Production'!$A$1:$S$1,0),0)</f>
        <v>0</v>
      </c>
      <c r="J57" s="20">
        <f>VLOOKUP(J$48,'DB Production'!$A:$S,MATCH($B57,'DB Production'!$A$1:$S$1,0),0)</f>
        <v>0</v>
      </c>
      <c r="K57" s="20">
        <f>VLOOKUP(K$48,'DB Production'!$A:$S,MATCH($B57,'DB Production'!$A$1:$S$1,0),0)</f>
        <v>5</v>
      </c>
      <c r="L57" s="20">
        <f>VLOOKUP(L$48,'DB Production'!$A:$S,MATCH($B57,'DB Production'!$A$1:$S$1,0),0)</f>
        <v>-6</v>
      </c>
      <c r="M57" s="20">
        <f>VLOOKUP(M$48,'DB Production'!$A:$S,MATCH($B57,'DB Production'!$A$1:$S$1,0),0)</f>
        <v>-4</v>
      </c>
      <c r="N57" s="20">
        <f>VLOOKUP(N$48,'DB Production'!$A:$S,MATCH($B57,'DB Production'!$A$1:$S$1,0),0)</f>
        <v>7</v>
      </c>
      <c r="O57" s="20">
        <f>VLOOKUP(O$48,'DB Production'!$A:$S,MATCH($B57,'DB Production'!$A$1:$S$1,0),0)</f>
        <v>9</v>
      </c>
      <c r="P57" s="20">
        <f>VLOOKUP(P$48,'DB Production'!$A:$S,MATCH($B57,'DB Production'!$A$1:$S$1,0),0)</f>
        <v>0</v>
      </c>
      <c r="Q57" s="20">
        <f>VLOOKUP(Q$48,'DB Production'!$A:$S,MATCH($B57,'DB Production'!$A$1:$S$1,0),0)</f>
        <v>-12</v>
      </c>
      <c r="R57" s="20">
        <f>VLOOKUP(R$48,'DB Production'!$A:$S,MATCH($B57,'DB Production'!$A$1:$S$1,0),0)</f>
        <v>4</v>
      </c>
      <c r="S57" s="20">
        <f>VLOOKUP(S$48,'DB Production'!$A:$S,MATCH($B57,'DB Production'!$A$1:$S$1,0),0)</f>
        <v>4</v>
      </c>
      <c r="T57" s="20">
        <f>VLOOKUP(T$48,'DB Production'!$A:$S,MATCH($B57,'DB Production'!$A$1:$S$1,0),0)</f>
        <v>13</v>
      </c>
      <c r="U57" s="20">
        <f>VLOOKUP(U$48,'DB Production'!$A:$S,MATCH($B57,'DB Production'!$A$1:$S$1,0),0)</f>
        <v>0</v>
      </c>
      <c r="V57" s="20">
        <f>VLOOKUP(V$48,'DB Production'!$A:$S,MATCH($B57,'DB Production'!$A$1:$S$1,0),0)</f>
        <v>12</v>
      </c>
      <c r="W57" s="20">
        <f>VLOOKUP(W$48,'DB Production'!$A:$S,MATCH($B57,'DB Production'!$A$1:$S$1,0),0)</f>
        <v>0</v>
      </c>
      <c r="X57" s="20">
        <f>VLOOKUP(X$48,'DB Production'!$A:$S,MATCH($B57,'DB Production'!$A$1:$S$1,0),0)</f>
        <v>0</v>
      </c>
      <c r="Y57" s="20">
        <f>VLOOKUP(Y$48,'DB Production'!$A:$S,MATCH($B57,'DB Production'!$A$1:$S$1,0),0)</f>
        <v>10</v>
      </c>
      <c r="Z57" s="20">
        <f>VLOOKUP(Z$48,'DB Production'!$A:$S,MATCH($B57,'DB Production'!$A$1:$S$1,0),0)</f>
        <v>0</v>
      </c>
      <c r="AA57" s="20">
        <f>VLOOKUP(AA$48,'DB Production'!$A:$S,MATCH($B57,'DB Production'!$A$1:$S$1,0),0)</f>
        <v>3</v>
      </c>
      <c r="AB57" s="20">
        <f>VLOOKUP(AB$48,'DB Production'!$A:$S,MATCH($B57,'DB Production'!$A$1:$S$1,0),0)</f>
        <v>6</v>
      </c>
      <c r="AC57" s="20">
        <f>VLOOKUP(AC$48,'DB Production'!$A:$S,MATCH($B57,'DB Production'!$A$1:$S$1,0),0)</f>
        <v>8</v>
      </c>
      <c r="AD57" s="20">
        <f>VLOOKUP(AD$48,'DB Production'!$A:$S,MATCH($B57,'DB Production'!$A$1:$S$1,0),0)</f>
        <v>12</v>
      </c>
      <c r="AE57" s="20">
        <f>VLOOKUP(AE$48,'DB Production'!$A:$S,MATCH($B57,'DB Production'!$A$1:$S$1,0),0)</f>
        <v>6</v>
      </c>
      <c r="AF57" s="20">
        <f>VLOOKUP(AF$48,'DB Production'!$A:$S,MATCH($B57,'DB Production'!$A$1:$S$1,0),0)</f>
        <v>13</v>
      </c>
      <c r="AG57" s="20">
        <f>VLOOKUP(AG$48,'DB Production'!$A:$S,MATCH($B57,'DB Production'!$A$1:$S$1,0),0)</f>
        <v>13</v>
      </c>
      <c r="AH57" s="20">
        <f>VLOOKUP(AH$48,'DB Production'!$A:$S,MATCH($B57,'DB Production'!$A$1:$S$1,0),0)</f>
        <v>13</v>
      </c>
      <c r="AI57" s="20">
        <f>VLOOKUP(AI$48,'DB Production'!$A:$S,MATCH($B57,'DB Production'!$A$1:$S$1,0),0)</f>
        <v>9</v>
      </c>
      <c r="AJ57" s="20">
        <f>VLOOKUP(AJ$48,'DB Production'!$A:$S,MATCH($B57,'DB Production'!$A$1:$S$1,0),0)</f>
        <v>9</v>
      </c>
      <c r="AK57" s="20">
        <f>VLOOKUP(AK$48,'DB Production'!$A:$S,MATCH($B57,'DB Production'!$A$1:$S$1,0),0)</f>
        <v>10</v>
      </c>
      <c r="AL57" s="20">
        <f>VLOOKUP(AL$48,'DB Production'!$A:$S,MATCH($B57,'DB Production'!$A$1:$S$1,0),0)</f>
        <v>10</v>
      </c>
      <c r="AM57" s="20">
        <f>VLOOKUP(AM$48,'DB Production'!$A:$S,MATCH($B57,'DB Production'!$A$1:$S$1,0),0)</f>
        <v>-2</v>
      </c>
      <c r="AN57" s="20">
        <f>VLOOKUP(AN$48,'DB Production'!$A:$S,MATCH($B57,'DB Production'!$A$1:$S$1,0),0)</f>
        <v>4</v>
      </c>
      <c r="AO57" s="20">
        <f>VLOOKUP(AO$48,'DB Production'!$A:$S,MATCH($B57,'DB Production'!$A$1:$S$1,0),0)</f>
        <v>3</v>
      </c>
      <c r="AP57" s="20">
        <f>VLOOKUP(AP$48,'DB Production'!$A:$S,MATCH($B57,'DB Production'!$A$1:$S$1,0),0)</f>
        <v>-5</v>
      </c>
      <c r="AQ57" s="20">
        <f>VLOOKUP(AQ$48,'DB Production'!$A:$S,MATCH($B57,'DB Production'!$A$1:$S$1,0),0)</f>
        <v>-1</v>
      </c>
      <c r="AR57" s="20">
        <f>VLOOKUP(AR$48,'DB Production'!$A:$S,MATCH($B57,'DB Production'!$A$1:$S$1,0),0)</f>
        <v>0</v>
      </c>
      <c r="AS57" s="20">
        <f>VLOOKUP(AS$48,'DB Production'!$A:$S,MATCH($B57,'DB Production'!$A$1:$S$1,0),0)</f>
        <v>0</v>
      </c>
      <c r="AT57" s="20">
        <f>VLOOKUP(AT$48,'DB Production'!$A:$S,MATCH($B57,'DB Production'!$A$1:$S$1,0),0)</f>
        <v>-5</v>
      </c>
      <c r="AU57" s="20">
        <f>VLOOKUP(AU$48,'DB Production'!$A:$S,MATCH($B57,'DB Production'!$A$1:$S$1,0),0)</f>
        <v>-7</v>
      </c>
      <c r="AW57" s="20">
        <f t="shared" si="6"/>
        <v>-2</v>
      </c>
      <c r="AX57" s="23">
        <f t="shared" si="7"/>
        <v>-4</v>
      </c>
      <c r="AY57" s="23">
        <f t="shared" si="8"/>
        <v>-3</v>
      </c>
    </row>
    <row r="58" spans="2:51" x14ac:dyDescent="0.2">
      <c r="B58" s="17" t="s">
        <v>17</v>
      </c>
      <c r="C58" s="20">
        <f>VLOOKUP(C$48,'DB Production'!$A:$S,MATCH($B58,'DB Production'!$A$1:$S$1,0),0)</f>
        <v>3</v>
      </c>
      <c r="D58" s="20">
        <f>VLOOKUP(D$48,'DB Production'!$A:$S,MATCH($B58,'DB Production'!$A$1:$S$1,0),0)</f>
        <v>0</v>
      </c>
      <c r="E58" s="20">
        <f>VLOOKUP(E$48,'DB Production'!$A:$S,MATCH($B58,'DB Production'!$A$1:$S$1,0),0)</f>
        <v>-1</v>
      </c>
      <c r="F58" s="20">
        <f>VLOOKUP(F$48,'DB Production'!$A:$S,MATCH($B58,'DB Production'!$A$1:$S$1,0),0)</f>
        <v>1</v>
      </c>
      <c r="G58" s="20">
        <f>VLOOKUP(G$48,'DB Production'!$A:$S,MATCH($B58,'DB Production'!$A$1:$S$1,0),0)</f>
        <v>-4</v>
      </c>
      <c r="H58" s="20">
        <f>VLOOKUP(H$48,'DB Production'!$A:$S,MATCH($B58,'DB Production'!$A$1:$S$1,0),0)</f>
        <v>-6</v>
      </c>
      <c r="I58" s="20">
        <f>VLOOKUP(I$48,'DB Production'!$A:$S,MATCH($B58,'DB Production'!$A$1:$S$1,0),0)</f>
        <v>-6</v>
      </c>
      <c r="J58" s="20">
        <f>VLOOKUP(J$48,'DB Production'!$A:$S,MATCH($B58,'DB Production'!$A$1:$S$1,0),0)</f>
        <v>-6</v>
      </c>
      <c r="K58" s="20">
        <f>VLOOKUP(K$48,'DB Production'!$A:$S,MATCH($B58,'DB Production'!$A$1:$S$1,0),0)</f>
        <v>-3</v>
      </c>
      <c r="L58" s="20">
        <f>VLOOKUP(L$48,'DB Production'!$A:$S,MATCH($B58,'DB Production'!$A$1:$S$1,0),0)</f>
        <v>-3</v>
      </c>
      <c r="M58" s="20">
        <f>VLOOKUP(M$48,'DB Production'!$A:$S,MATCH($B58,'DB Production'!$A$1:$S$1,0),0)</f>
        <v>-10</v>
      </c>
      <c r="N58" s="20">
        <f>VLOOKUP(N$48,'DB Production'!$A:$S,MATCH($B58,'DB Production'!$A$1:$S$1,0),0)</f>
        <v>-4</v>
      </c>
      <c r="O58" s="20">
        <f>VLOOKUP(O$48,'DB Production'!$A:$S,MATCH($B58,'DB Production'!$A$1:$S$1,0),0)</f>
        <v>-1</v>
      </c>
      <c r="P58" s="20">
        <f>VLOOKUP(P$48,'DB Production'!$A:$S,MATCH($B58,'DB Production'!$A$1:$S$1,0),0)</f>
        <v>-5</v>
      </c>
      <c r="Q58" s="20">
        <f>VLOOKUP(Q$48,'DB Production'!$A:$S,MATCH($B58,'DB Production'!$A$1:$S$1,0),0)</f>
        <v>-11</v>
      </c>
      <c r="R58" s="20">
        <f>VLOOKUP(R$48,'DB Production'!$A:$S,MATCH($B58,'DB Production'!$A$1:$S$1,0),0)</f>
        <v>-6</v>
      </c>
      <c r="S58" s="20">
        <f>VLOOKUP(S$48,'DB Production'!$A:$S,MATCH($B58,'DB Production'!$A$1:$S$1,0),0)</f>
        <v>-6</v>
      </c>
      <c r="T58" s="20">
        <f>VLOOKUP(T$48,'DB Production'!$A:$S,MATCH($B58,'DB Production'!$A$1:$S$1,0),0)</f>
        <v>2</v>
      </c>
      <c r="U58" s="20">
        <f>VLOOKUP(U$48,'DB Production'!$A:$S,MATCH($B58,'DB Production'!$A$1:$S$1,0),0)</f>
        <v>10</v>
      </c>
      <c r="V58" s="20">
        <f>VLOOKUP(V$48,'DB Production'!$A:$S,MATCH($B58,'DB Production'!$A$1:$S$1,0),0)</f>
        <v>6</v>
      </c>
      <c r="W58" s="20">
        <f>VLOOKUP(W$48,'DB Production'!$A:$S,MATCH($B58,'DB Production'!$A$1:$S$1,0),0)</f>
        <v>4</v>
      </c>
      <c r="X58" s="20">
        <f>VLOOKUP(X$48,'DB Production'!$A:$S,MATCH($B58,'DB Production'!$A$1:$S$1,0),0)</f>
        <v>2</v>
      </c>
      <c r="Y58" s="20">
        <f>VLOOKUP(Y$48,'DB Production'!$A:$S,MATCH($B58,'DB Production'!$A$1:$S$1,0),0)</f>
        <v>3</v>
      </c>
      <c r="Z58" s="20">
        <f>VLOOKUP(Z$48,'DB Production'!$A:$S,MATCH($B58,'DB Production'!$A$1:$S$1,0),0)</f>
        <v>7</v>
      </c>
      <c r="AA58" s="20">
        <f>VLOOKUP(AA$48,'DB Production'!$A:$S,MATCH($B58,'DB Production'!$A$1:$S$1,0),0)</f>
        <v>6</v>
      </c>
      <c r="AB58" s="20">
        <f>VLOOKUP(AB$48,'DB Production'!$A:$S,MATCH($B58,'DB Production'!$A$1:$S$1,0),0)</f>
        <v>5</v>
      </c>
      <c r="AC58" s="20">
        <f>VLOOKUP(AC$48,'DB Production'!$A:$S,MATCH($B58,'DB Production'!$A$1:$S$1,0),0)</f>
        <v>0</v>
      </c>
      <c r="AD58" s="20">
        <f>VLOOKUP(AD$48,'DB Production'!$A:$S,MATCH($B58,'DB Production'!$A$1:$S$1,0),0)</f>
        <v>2</v>
      </c>
      <c r="AE58" s="20">
        <f>VLOOKUP(AE$48,'DB Production'!$A:$S,MATCH($B58,'DB Production'!$A$1:$S$1,0),0)</f>
        <v>3</v>
      </c>
      <c r="AF58" s="20">
        <f>VLOOKUP(AF$48,'DB Production'!$A:$S,MATCH($B58,'DB Production'!$A$1:$S$1,0),0)</f>
        <v>7</v>
      </c>
      <c r="AG58" s="20">
        <f>VLOOKUP(AG$48,'DB Production'!$A:$S,MATCH($B58,'DB Production'!$A$1:$S$1,0),0)</f>
        <v>1</v>
      </c>
      <c r="AH58" s="20">
        <f>VLOOKUP(AH$48,'DB Production'!$A:$S,MATCH($B58,'DB Production'!$A$1:$S$1,0),0)</f>
        <v>8</v>
      </c>
      <c r="AI58" s="20">
        <f>VLOOKUP(AI$48,'DB Production'!$A:$S,MATCH($B58,'DB Production'!$A$1:$S$1,0),0)</f>
        <v>2</v>
      </c>
      <c r="AJ58" s="20">
        <f>VLOOKUP(AJ$48,'DB Production'!$A:$S,MATCH($B58,'DB Production'!$A$1:$S$1,0),0)</f>
        <v>0</v>
      </c>
      <c r="AK58" s="20">
        <f>VLOOKUP(AK$48,'DB Production'!$A:$S,MATCH($B58,'DB Production'!$A$1:$S$1,0),0)</f>
        <v>2</v>
      </c>
      <c r="AL58" s="20">
        <f>VLOOKUP(AL$48,'DB Production'!$A:$S,MATCH($B58,'DB Production'!$A$1:$S$1,0),0)</f>
        <v>5</v>
      </c>
      <c r="AM58" s="20">
        <f>VLOOKUP(AM$48,'DB Production'!$A:$S,MATCH($B58,'DB Production'!$A$1:$S$1,0),0)</f>
        <v>10</v>
      </c>
      <c r="AN58" s="20">
        <f>VLOOKUP(AN$48,'DB Production'!$A:$S,MATCH($B58,'DB Production'!$A$1:$S$1,0),0)</f>
        <v>7</v>
      </c>
      <c r="AO58" s="20">
        <f>VLOOKUP(AO$48,'DB Production'!$A:$S,MATCH($B58,'DB Production'!$A$1:$S$1,0),0)</f>
        <v>8</v>
      </c>
      <c r="AP58" s="20">
        <f>VLOOKUP(AP$48,'DB Production'!$A:$S,MATCH($B58,'DB Production'!$A$1:$S$1,0),0)</f>
        <v>2</v>
      </c>
      <c r="AQ58" s="20">
        <f>VLOOKUP(AQ$48,'DB Production'!$A:$S,MATCH($B58,'DB Production'!$A$1:$S$1,0),0)</f>
        <v>5</v>
      </c>
      <c r="AR58" s="20">
        <f>VLOOKUP(AR$48,'DB Production'!$A:$S,MATCH($B58,'DB Production'!$A$1:$S$1,0),0)</f>
        <v>0</v>
      </c>
      <c r="AS58" s="20">
        <f>VLOOKUP(AS$48,'DB Production'!$A:$S,MATCH($B58,'DB Production'!$A$1:$S$1,0),0)</f>
        <v>3</v>
      </c>
      <c r="AT58" s="20">
        <f>VLOOKUP(AT$48,'DB Production'!$A:$S,MATCH($B58,'DB Production'!$A$1:$S$1,0),0)</f>
        <v>0</v>
      </c>
      <c r="AU58" s="20">
        <f>VLOOKUP(AU$48,'DB Production'!$A:$S,MATCH($B58,'DB Production'!$A$1:$S$1,0),0)</f>
        <v>4</v>
      </c>
      <c r="AW58" s="20">
        <f t="shared" si="6"/>
        <v>4</v>
      </c>
      <c r="AX58" s="23">
        <f t="shared" si="7"/>
        <v>2.3333333333333335</v>
      </c>
      <c r="AY58" s="23">
        <f t="shared" si="8"/>
        <v>2.3333333333333335</v>
      </c>
    </row>
    <row r="59" spans="2:51" x14ac:dyDescent="0.2">
      <c r="B59" s="17" t="s">
        <v>15</v>
      </c>
      <c r="C59" s="20">
        <f>VLOOKUP(C$48,'DB Production'!$A:$S,MATCH($B59,'DB Production'!$A$1:$S$1,0),0)</f>
        <v>11</v>
      </c>
      <c r="D59" s="20">
        <f>VLOOKUP(D$48,'DB Production'!$A:$S,MATCH($B59,'DB Production'!$A$1:$S$1,0),0)</f>
        <v>3</v>
      </c>
      <c r="E59" s="20">
        <f>VLOOKUP(E$48,'DB Production'!$A:$S,MATCH($B59,'DB Production'!$A$1:$S$1,0),0)</f>
        <v>7</v>
      </c>
      <c r="F59" s="20">
        <f>VLOOKUP(F$48,'DB Production'!$A:$S,MATCH($B59,'DB Production'!$A$1:$S$1,0),0)</f>
        <v>7</v>
      </c>
      <c r="G59" s="20">
        <f>VLOOKUP(G$48,'DB Production'!$A:$S,MATCH($B59,'DB Production'!$A$1:$S$1,0),0)</f>
        <v>6</v>
      </c>
      <c r="H59" s="20">
        <f>VLOOKUP(H$48,'DB Production'!$A:$S,MATCH($B59,'DB Production'!$A$1:$S$1,0),0)</f>
        <v>2</v>
      </c>
      <c r="I59" s="20">
        <f>VLOOKUP(I$48,'DB Production'!$A:$S,MATCH($B59,'DB Production'!$A$1:$S$1,0),0)</f>
        <v>1</v>
      </c>
      <c r="J59" s="20">
        <f>VLOOKUP(J$48,'DB Production'!$A:$S,MATCH($B59,'DB Production'!$A$1:$S$1,0),0)</f>
        <v>1</v>
      </c>
      <c r="K59" s="20">
        <f>VLOOKUP(K$48,'DB Production'!$A:$S,MATCH($B59,'DB Production'!$A$1:$S$1,0),0)</f>
        <v>-2</v>
      </c>
      <c r="L59" s="20">
        <f>VLOOKUP(L$48,'DB Production'!$A:$S,MATCH($B59,'DB Production'!$A$1:$S$1,0),0)</f>
        <v>1</v>
      </c>
      <c r="M59" s="20">
        <f>VLOOKUP(M$48,'DB Production'!$A:$S,MATCH($B59,'DB Production'!$A$1:$S$1,0),0)</f>
        <v>-5</v>
      </c>
      <c r="N59" s="20">
        <f>VLOOKUP(N$48,'DB Production'!$A:$S,MATCH($B59,'DB Production'!$A$1:$S$1,0),0)</f>
        <v>1</v>
      </c>
      <c r="O59" s="20">
        <f>VLOOKUP(O$48,'DB Production'!$A:$S,MATCH($B59,'DB Production'!$A$1:$S$1,0),0)</f>
        <v>0</v>
      </c>
      <c r="P59" s="20">
        <f>VLOOKUP(P$48,'DB Production'!$A:$S,MATCH($B59,'DB Production'!$A$1:$S$1,0),0)</f>
        <v>2</v>
      </c>
      <c r="Q59" s="20">
        <f>VLOOKUP(Q$48,'DB Production'!$A:$S,MATCH($B59,'DB Production'!$A$1:$S$1,0),0)</f>
        <v>-2</v>
      </c>
      <c r="R59" s="20">
        <f>VLOOKUP(R$48,'DB Production'!$A:$S,MATCH($B59,'DB Production'!$A$1:$S$1,0),0)</f>
        <v>-4</v>
      </c>
      <c r="S59" s="20">
        <f>VLOOKUP(S$48,'DB Production'!$A:$S,MATCH($B59,'DB Production'!$A$1:$S$1,0),0)</f>
        <v>-4</v>
      </c>
      <c r="T59" s="20">
        <f>VLOOKUP(T$48,'DB Production'!$A:$S,MATCH($B59,'DB Production'!$A$1:$S$1,0),0)</f>
        <v>10</v>
      </c>
      <c r="U59" s="20">
        <f>VLOOKUP(U$48,'DB Production'!$A:$S,MATCH($B59,'DB Production'!$A$1:$S$1,0),0)</f>
        <v>13</v>
      </c>
      <c r="V59" s="20">
        <f>VLOOKUP(V$48,'DB Production'!$A:$S,MATCH($B59,'DB Production'!$A$1:$S$1,0),0)</f>
        <v>9</v>
      </c>
      <c r="W59" s="20">
        <f>VLOOKUP(W$48,'DB Production'!$A:$S,MATCH($B59,'DB Production'!$A$1:$S$1,0),0)</f>
        <v>3</v>
      </c>
      <c r="X59" s="20">
        <f>VLOOKUP(X$48,'DB Production'!$A:$S,MATCH($B59,'DB Production'!$A$1:$S$1,0),0)</f>
        <v>4</v>
      </c>
      <c r="Y59" s="20">
        <f>VLOOKUP(Y$48,'DB Production'!$A:$S,MATCH($B59,'DB Production'!$A$1:$S$1,0),0)</f>
        <v>1</v>
      </c>
      <c r="Z59" s="20">
        <f>VLOOKUP(Z$48,'DB Production'!$A:$S,MATCH($B59,'DB Production'!$A$1:$S$1,0),0)</f>
        <v>8</v>
      </c>
      <c r="AA59" s="20">
        <f>VLOOKUP(AA$48,'DB Production'!$A:$S,MATCH($B59,'DB Production'!$A$1:$S$1,0),0)</f>
        <v>9</v>
      </c>
      <c r="AB59" s="20">
        <f>VLOOKUP(AB$48,'DB Production'!$A:$S,MATCH($B59,'DB Production'!$A$1:$S$1,0),0)</f>
        <v>4</v>
      </c>
      <c r="AC59" s="20">
        <f>VLOOKUP(AC$48,'DB Production'!$A:$S,MATCH($B59,'DB Production'!$A$1:$S$1,0),0)</f>
        <v>5</v>
      </c>
      <c r="AD59" s="20">
        <f>VLOOKUP(AD$48,'DB Production'!$A:$S,MATCH($B59,'DB Production'!$A$1:$S$1,0),0)</f>
        <v>5</v>
      </c>
      <c r="AE59" s="20">
        <f>VLOOKUP(AE$48,'DB Production'!$A:$S,MATCH($B59,'DB Production'!$A$1:$S$1,0),0)</f>
        <v>10</v>
      </c>
      <c r="AF59" s="20">
        <f>VLOOKUP(AF$48,'DB Production'!$A:$S,MATCH($B59,'DB Production'!$A$1:$S$1,0),0)</f>
        <v>15</v>
      </c>
      <c r="AG59" s="20">
        <f>VLOOKUP(AG$48,'DB Production'!$A:$S,MATCH($B59,'DB Production'!$A$1:$S$1,0),0)</f>
        <v>8</v>
      </c>
      <c r="AH59" s="20">
        <f>VLOOKUP(AH$48,'DB Production'!$A:$S,MATCH($B59,'DB Production'!$A$1:$S$1,0),0)</f>
        <v>7</v>
      </c>
      <c r="AI59" s="20">
        <f>VLOOKUP(AI$48,'DB Production'!$A:$S,MATCH($B59,'DB Production'!$A$1:$S$1,0),0)</f>
        <v>5</v>
      </c>
      <c r="AJ59" s="20">
        <f>VLOOKUP(AJ$48,'DB Production'!$A:$S,MATCH($B59,'DB Production'!$A$1:$S$1,0),0)</f>
        <v>4</v>
      </c>
      <c r="AK59" s="20">
        <f>VLOOKUP(AK$48,'DB Production'!$A:$S,MATCH($B59,'DB Production'!$A$1:$S$1,0),0)</f>
        <v>6</v>
      </c>
      <c r="AL59" s="20">
        <f>VLOOKUP(AL$48,'DB Production'!$A:$S,MATCH($B59,'DB Production'!$A$1:$S$1,0),0)</f>
        <v>2</v>
      </c>
      <c r="AM59" s="20">
        <f>VLOOKUP(AM$48,'DB Production'!$A:$S,MATCH($B59,'DB Production'!$A$1:$S$1,0),0)</f>
        <v>2</v>
      </c>
      <c r="AN59" s="20">
        <f>VLOOKUP(AN$48,'DB Production'!$A:$S,MATCH($B59,'DB Production'!$A$1:$S$1,0),0)</f>
        <v>2</v>
      </c>
      <c r="AO59" s="20">
        <f>VLOOKUP(AO$48,'DB Production'!$A:$S,MATCH($B59,'DB Production'!$A$1:$S$1,0),0)</f>
        <v>1</v>
      </c>
      <c r="AP59" s="20">
        <f>VLOOKUP(AP$48,'DB Production'!$A:$S,MATCH($B59,'DB Production'!$A$1:$S$1,0),0)</f>
        <v>1</v>
      </c>
      <c r="AQ59" s="20">
        <f>VLOOKUP(AQ$48,'DB Production'!$A:$S,MATCH($B59,'DB Production'!$A$1:$S$1,0),0)</f>
        <v>3</v>
      </c>
      <c r="AR59" s="20">
        <f>VLOOKUP(AR$48,'DB Production'!$A:$S,MATCH($B59,'DB Production'!$A$1:$S$1,0),0)</f>
        <v>0</v>
      </c>
      <c r="AS59" s="20">
        <f>VLOOKUP(AS$48,'DB Production'!$A:$S,MATCH($B59,'DB Production'!$A$1:$S$1,0),0)</f>
        <v>-4</v>
      </c>
      <c r="AT59" s="20">
        <f>VLOOKUP(AT$48,'DB Production'!$A:$S,MATCH($B59,'DB Production'!$A$1:$S$1,0),0)</f>
        <v>-2</v>
      </c>
      <c r="AU59" s="20">
        <f>VLOOKUP(AU$48,'DB Production'!$A:$S,MATCH($B59,'DB Production'!$A$1:$S$1,0),0)</f>
        <v>-1</v>
      </c>
      <c r="AW59" s="20">
        <f t="shared" si="6"/>
        <v>1</v>
      </c>
      <c r="AX59" s="23">
        <f t="shared" si="7"/>
        <v>-2.3333333333333335</v>
      </c>
      <c r="AY59" s="23">
        <f t="shared" si="8"/>
        <v>-0.5</v>
      </c>
    </row>
    <row r="60" spans="2:51" x14ac:dyDescent="0.2">
      <c r="B60" s="17" t="s">
        <v>10</v>
      </c>
      <c r="C60" s="20">
        <f>VLOOKUP(C$48,'DB Production'!$A:$S,MATCH($B60,'DB Production'!$A$1:$S$1,0),0)</f>
        <v>2</v>
      </c>
      <c r="D60" s="20">
        <f>VLOOKUP(D$48,'DB Production'!$A:$S,MATCH($B60,'DB Production'!$A$1:$S$1,0),0)</f>
        <v>9</v>
      </c>
      <c r="E60" s="20">
        <f>VLOOKUP(E$48,'DB Production'!$A:$S,MATCH($B60,'DB Production'!$A$1:$S$1,0),0)</f>
        <v>4</v>
      </c>
      <c r="F60" s="20">
        <f>VLOOKUP(F$48,'DB Production'!$A:$S,MATCH($B60,'DB Production'!$A$1:$S$1,0),0)</f>
        <v>3</v>
      </c>
      <c r="G60" s="20">
        <f>VLOOKUP(G$48,'DB Production'!$A:$S,MATCH($B60,'DB Production'!$A$1:$S$1,0),0)</f>
        <v>7</v>
      </c>
      <c r="H60" s="20">
        <f>VLOOKUP(H$48,'DB Production'!$A:$S,MATCH($B60,'DB Production'!$A$1:$S$1,0),0)</f>
        <v>5</v>
      </c>
      <c r="I60" s="20">
        <f>VLOOKUP(I$48,'DB Production'!$A:$S,MATCH($B60,'DB Production'!$A$1:$S$1,0),0)</f>
        <v>3</v>
      </c>
      <c r="J60" s="20">
        <f>VLOOKUP(J$48,'DB Production'!$A:$S,MATCH($B60,'DB Production'!$A$1:$S$1,0),0)</f>
        <v>3</v>
      </c>
      <c r="K60" s="20">
        <f>VLOOKUP(K$48,'DB Production'!$A:$S,MATCH($B60,'DB Production'!$A$1:$S$1,0),0)</f>
        <v>3</v>
      </c>
      <c r="L60" s="20">
        <f>VLOOKUP(L$48,'DB Production'!$A:$S,MATCH($B60,'DB Production'!$A$1:$S$1,0),0)</f>
        <v>5</v>
      </c>
      <c r="M60" s="20">
        <f>VLOOKUP(M$48,'DB Production'!$A:$S,MATCH($B60,'DB Production'!$A$1:$S$1,0),0)</f>
        <v>2</v>
      </c>
      <c r="N60" s="20">
        <f>VLOOKUP(N$48,'DB Production'!$A:$S,MATCH($B60,'DB Production'!$A$1:$S$1,0),0)</f>
        <v>5</v>
      </c>
      <c r="O60" s="20">
        <f>VLOOKUP(O$48,'DB Production'!$A:$S,MATCH($B60,'DB Production'!$A$1:$S$1,0),0)</f>
        <v>1</v>
      </c>
      <c r="P60" s="20">
        <f>VLOOKUP(P$48,'DB Production'!$A:$S,MATCH($B60,'DB Production'!$A$1:$S$1,0),0)</f>
        <v>3</v>
      </c>
      <c r="Q60" s="20">
        <f>VLOOKUP(Q$48,'DB Production'!$A:$S,MATCH($B60,'DB Production'!$A$1:$S$1,0),0)</f>
        <v>1</v>
      </c>
      <c r="R60" s="20">
        <f>VLOOKUP(R$48,'DB Production'!$A:$S,MATCH($B60,'DB Production'!$A$1:$S$1,0),0)</f>
        <v>2</v>
      </c>
      <c r="S60" s="20">
        <f>VLOOKUP(S$48,'DB Production'!$A:$S,MATCH($B60,'DB Production'!$A$1:$S$1,0),0)</f>
        <v>2</v>
      </c>
      <c r="T60" s="20">
        <f>VLOOKUP(T$48,'DB Production'!$A:$S,MATCH($B60,'DB Production'!$A$1:$S$1,0),0)</f>
        <v>8</v>
      </c>
      <c r="U60" s="20">
        <f>VLOOKUP(U$48,'DB Production'!$A:$S,MATCH($B60,'DB Production'!$A$1:$S$1,0),0)</f>
        <v>7</v>
      </c>
      <c r="V60" s="20">
        <f>VLOOKUP(V$48,'DB Production'!$A:$S,MATCH($B60,'DB Production'!$A$1:$S$1,0),0)</f>
        <v>4</v>
      </c>
      <c r="W60" s="20">
        <f>VLOOKUP(W$48,'DB Production'!$A:$S,MATCH($B60,'DB Production'!$A$1:$S$1,0),0)</f>
        <v>7</v>
      </c>
      <c r="X60" s="20">
        <f>VLOOKUP(X$48,'DB Production'!$A:$S,MATCH($B60,'DB Production'!$A$1:$S$1,0),0)</f>
        <v>1</v>
      </c>
      <c r="Y60" s="20">
        <f>VLOOKUP(Y$48,'DB Production'!$A:$S,MATCH($B60,'DB Production'!$A$1:$S$1,0),0)</f>
        <v>0</v>
      </c>
      <c r="Z60" s="20">
        <f>VLOOKUP(Z$48,'DB Production'!$A:$S,MATCH($B60,'DB Production'!$A$1:$S$1,0),0)</f>
        <v>5</v>
      </c>
      <c r="AA60" s="20">
        <f>VLOOKUP(AA$48,'DB Production'!$A:$S,MATCH($B60,'DB Production'!$A$1:$S$1,0),0)</f>
        <v>4</v>
      </c>
      <c r="AB60" s="20">
        <f>VLOOKUP(AB$48,'DB Production'!$A:$S,MATCH($B60,'DB Production'!$A$1:$S$1,0),0)</f>
        <v>8</v>
      </c>
      <c r="AC60" s="20">
        <f>VLOOKUP(AC$48,'DB Production'!$A:$S,MATCH($B60,'DB Production'!$A$1:$S$1,0),0)</f>
        <v>6</v>
      </c>
      <c r="AD60" s="20">
        <f>VLOOKUP(AD$48,'DB Production'!$A:$S,MATCH($B60,'DB Production'!$A$1:$S$1,0),0)</f>
        <v>4</v>
      </c>
      <c r="AE60" s="20">
        <f>VLOOKUP(AE$48,'DB Production'!$A:$S,MATCH($B60,'DB Production'!$A$1:$S$1,0),0)</f>
        <v>1</v>
      </c>
      <c r="AF60" s="20">
        <f>VLOOKUP(AF$48,'DB Production'!$A:$S,MATCH($B60,'DB Production'!$A$1:$S$1,0),0)</f>
        <v>4</v>
      </c>
      <c r="AG60" s="20">
        <f>VLOOKUP(AG$48,'DB Production'!$A:$S,MATCH($B60,'DB Production'!$A$1:$S$1,0),0)</f>
        <v>3</v>
      </c>
      <c r="AH60" s="20">
        <f>VLOOKUP(AH$48,'DB Production'!$A:$S,MATCH($B60,'DB Production'!$A$1:$S$1,0),0)</f>
        <v>5</v>
      </c>
      <c r="AI60" s="20">
        <f>VLOOKUP(AI$48,'DB Production'!$A:$S,MATCH($B60,'DB Production'!$A$1:$S$1,0),0)</f>
        <v>1</v>
      </c>
      <c r="AJ60" s="20">
        <f>VLOOKUP(AJ$48,'DB Production'!$A:$S,MATCH($B60,'DB Production'!$A$1:$S$1,0),0)</f>
        <v>2</v>
      </c>
      <c r="AK60" s="20">
        <f>VLOOKUP(AK$48,'DB Production'!$A:$S,MATCH($B60,'DB Production'!$A$1:$S$1,0),0)</f>
        <v>3</v>
      </c>
      <c r="AL60" s="20">
        <f>VLOOKUP(AL$48,'DB Production'!$A:$S,MATCH($B60,'DB Production'!$A$1:$S$1,0),0)</f>
        <v>1</v>
      </c>
      <c r="AM60" s="20">
        <f>VLOOKUP(AM$48,'DB Production'!$A:$S,MATCH($B60,'DB Production'!$A$1:$S$1,0),0)</f>
        <v>1</v>
      </c>
      <c r="AN60" s="20">
        <f>VLOOKUP(AN$48,'DB Production'!$A:$S,MATCH($B60,'DB Production'!$A$1:$S$1,0),0)</f>
        <v>10</v>
      </c>
      <c r="AO60" s="20">
        <f>VLOOKUP(AO$48,'DB Production'!$A:$S,MATCH($B60,'DB Production'!$A$1:$S$1,0),0)</f>
        <v>12</v>
      </c>
      <c r="AP60" s="20">
        <f>VLOOKUP(AP$48,'DB Production'!$A:$S,MATCH($B60,'DB Production'!$A$1:$S$1,0),0)</f>
        <v>4</v>
      </c>
      <c r="AQ60" s="20">
        <f>VLOOKUP(AQ$48,'DB Production'!$A:$S,MATCH($B60,'DB Production'!$A$1:$S$1,0),0)</f>
        <v>0</v>
      </c>
      <c r="AR60" s="20">
        <f>VLOOKUP(AR$48,'DB Production'!$A:$S,MATCH($B60,'DB Production'!$A$1:$S$1,0),0)</f>
        <v>1</v>
      </c>
      <c r="AS60" s="20">
        <f>VLOOKUP(AS$48,'DB Production'!$A:$S,MATCH($B60,'DB Production'!$A$1:$S$1,0),0)</f>
        <v>-3</v>
      </c>
      <c r="AT60" s="20">
        <f>VLOOKUP(AT$48,'DB Production'!$A:$S,MATCH($B60,'DB Production'!$A$1:$S$1,0),0)</f>
        <v>-1</v>
      </c>
      <c r="AU60" s="20">
        <f>VLOOKUP(AU$48,'DB Production'!$A:$S,MATCH($B60,'DB Production'!$A$1:$S$1,0),0)</f>
        <v>-2</v>
      </c>
      <c r="AW60" s="20">
        <f t="shared" si="6"/>
        <v>-1</v>
      </c>
      <c r="AX60" s="23">
        <f t="shared" si="7"/>
        <v>-2</v>
      </c>
      <c r="AY60" s="23">
        <f t="shared" si="8"/>
        <v>-0.16666666666666666</v>
      </c>
    </row>
    <row r="61" spans="2:51" x14ac:dyDescent="0.2">
      <c r="B61" s="17" t="s">
        <v>7</v>
      </c>
      <c r="C61" s="20">
        <f>VLOOKUP(C$48,'DB Production'!$A:$S,MATCH($B61,'DB Production'!$A$1:$S$1,0),0)</f>
        <v>10</v>
      </c>
      <c r="D61" s="20">
        <f>VLOOKUP(D$48,'DB Production'!$A:$S,MATCH($B61,'DB Production'!$A$1:$S$1,0),0)</f>
        <v>-1</v>
      </c>
      <c r="E61" s="20">
        <f>VLOOKUP(E$48,'DB Production'!$A:$S,MATCH($B61,'DB Production'!$A$1:$S$1,0),0)</f>
        <v>3</v>
      </c>
      <c r="F61" s="20">
        <f>VLOOKUP(F$48,'DB Production'!$A:$S,MATCH($B61,'DB Production'!$A$1:$S$1,0),0)</f>
        <v>9</v>
      </c>
      <c r="G61" s="20">
        <f>VLOOKUP(G$48,'DB Production'!$A:$S,MATCH($B61,'DB Production'!$A$1:$S$1,0),0)</f>
        <v>2</v>
      </c>
      <c r="H61" s="20">
        <f>VLOOKUP(H$48,'DB Production'!$A:$S,MATCH($B61,'DB Production'!$A$1:$S$1,0),0)</f>
        <v>-3</v>
      </c>
      <c r="I61" s="20">
        <f>VLOOKUP(I$48,'DB Production'!$A:$S,MATCH($B61,'DB Production'!$A$1:$S$1,0),0)</f>
        <v>0</v>
      </c>
      <c r="J61" s="20">
        <f>VLOOKUP(J$48,'DB Production'!$A:$S,MATCH($B61,'DB Production'!$A$1:$S$1,0),0)</f>
        <v>0</v>
      </c>
      <c r="K61" s="20">
        <f>VLOOKUP(K$48,'DB Production'!$A:$S,MATCH($B61,'DB Production'!$A$1:$S$1,0),0)</f>
        <v>-1</v>
      </c>
      <c r="L61" s="20">
        <f>VLOOKUP(L$48,'DB Production'!$A:$S,MATCH($B61,'DB Production'!$A$1:$S$1,0),0)</f>
        <v>2</v>
      </c>
      <c r="M61" s="20">
        <f>VLOOKUP(M$48,'DB Production'!$A:$S,MATCH($B61,'DB Production'!$A$1:$S$1,0),0)</f>
        <v>3</v>
      </c>
      <c r="N61" s="20">
        <f>VLOOKUP(N$48,'DB Production'!$A:$S,MATCH($B61,'DB Production'!$A$1:$S$1,0),0)</f>
        <v>-3</v>
      </c>
      <c r="O61" s="20">
        <f>VLOOKUP(O$48,'DB Production'!$A:$S,MATCH($B61,'DB Production'!$A$1:$S$1,0),0)</f>
        <v>5</v>
      </c>
      <c r="P61" s="20">
        <f>VLOOKUP(P$48,'DB Production'!$A:$S,MATCH($B61,'DB Production'!$A$1:$S$1,0),0)</f>
        <v>0</v>
      </c>
      <c r="Q61" s="20">
        <f>VLOOKUP(Q$48,'DB Production'!$A:$S,MATCH($B61,'DB Production'!$A$1:$S$1,0),0)</f>
        <v>-6</v>
      </c>
      <c r="R61" s="20">
        <f>VLOOKUP(R$48,'DB Production'!$A:$S,MATCH($B61,'DB Production'!$A$1:$S$1,0),0)</f>
        <v>-10</v>
      </c>
      <c r="S61" s="20">
        <f>VLOOKUP(S$48,'DB Production'!$A:$S,MATCH($B61,'DB Production'!$A$1:$S$1,0),0)</f>
        <v>-10</v>
      </c>
      <c r="T61" s="20">
        <f>VLOOKUP(T$48,'DB Production'!$A:$S,MATCH($B61,'DB Production'!$A$1:$S$1,0),0)</f>
        <v>1</v>
      </c>
      <c r="U61" s="20">
        <f>VLOOKUP(U$48,'DB Production'!$A:$S,MATCH($B61,'DB Production'!$A$1:$S$1,0),0)</f>
        <v>3</v>
      </c>
      <c r="V61" s="20">
        <f>VLOOKUP(V$48,'DB Production'!$A:$S,MATCH($B61,'DB Production'!$A$1:$S$1,0),0)</f>
        <v>1</v>
      </c>
      <c r="W61" s="20">
        <f>VLOOKUP(W$48,'DB Production'!$A:$S,MATCH($B61,'DB Production'!$A$1:$S$1,0),0)</f>
        <v>0</v>
      </c>
      <c r="X61" s="20">
        <f>VLOOKUP(X$48,'DB Production'!$A:$S,MATCH($B61,'DB Production'!$A$1:$S$1,0),0)</f>
        <v>0</v>
      </c>
      <c r="Y61" s="20">
        <f>VLOOKUP(Y$48,'DB Production'!$A:$S,MATCH($B61,'DB Production'!$A$1:$S$1,0),0)</f>
        <v>-1</v>
      </c>
      <c r="Z61" s="20">
        <f>VLOOKUP(Z$48,'DB Production'!$A:$S,MATCH($B61,'DB Production'!$A$1:$S$1,0),0)</f>
        <v>4</v>
      </c>
      <c r="AA61" s="20">
        <f>VLOOKUP(AA$48,'DB Production'!$A:$S,MATCH($B61,'DB Production'!$A$1:$S$1,0),0)</f>
        <v>1</v>
      </c>
      <c r="AB61" s="20">
        <f>VLOOKUP(AB$48,'DB Production'!$A:$S,MATCH($B61,'DB Production'!$A$1:$S$1,0),0)</f>
        <v>2</v>
      </c>
      <c r="AC61" s="20">
        <f>VLOOKUP(AC$48,'DB Production'!$A:$S,MATCH($B61,'DB Production'!$A$1:$S$1,0),0)</f>
        <v>10</v>
      </c>
      <c r="AD61" s="20">
        <f>VLOOKUP(AD$48,'DB Production'!$A:$S,MATCH($B61,'DB Production'!$A$1:$S$1,0),0)</f>
        <v>3</v>
      </c>
      <c r="AE61" s="20">
        <f>VLOOKUP(AE$48,'DB Production'!$A:$S,MATCH($B61,'DB Production'!$A$1:$S$1,0),0)</f>
        <v>2</v>
      </c>
      <c r="AF61" s="20">
        <f>VLOOKUP(AF$48,'DB Production'!$A:$S,MATCH($B61,'DB Production'!$A$1:$S$1,0),0)</f>
        <v>11</v>
      </c>
      <c r="AG61" s="20">
        <f>VLOOKUP(AG$48,'DB Production'!$A:$S,MATCH($B61,'DB Production'!$A$1:$S$1,0),0)</f>
        <v>2</v>
      </c>
      <c r="AH61" s="20">
        <f>VLOOKUP(AH$48,'DB Production'!$A:$S,MATCH($B61,'DB Production'!$A$1:$S$1,0),0)</f>
        <v>1</v>
      </c>
      <c r="AI61" s="20">
        <f>VLOOKUP(AI$48,'DB Production'!$A:$S,MATCH($B61,'DB Production'!$A$1:$S$1,0),0)</f>
        <v>3</v>
      </c>
      <c r="AJ61" s="20">
        <f>VLOOKUP(AJ$48,'DB Production'!$A:$S,MATCH($B61,'DB Production'!$A$1:$S$1,0),0)</f>
        <v>3</v>
      </c>
      <c r="AK61" s="20">
        <f>VLOOKUP(AK$48,'DB Production'!$A:$S,MATCH($B61,'DB Production'!$A$1:$S$1,0),0)</f>
        <v>1</v>
      </c>
      <c r="AL61" s="20">
        <f>VLOOKUP(AL$48,'DB Production'!$A:$S,MATCH($B61,'DB Production'!$A$1:$S$1,0),0)</f>
        <v>4</v>
      </c>
      <c r="AM61" s="20">
        <f>VLOOKUP(AM$48,'DB Production'!$A:$S,MATCH($B61,'DB Production'!$A$1:$S$1,0),0)</f>
        <v>6</v>
      </c>
      <c r="AN61" s="20">
        <f>VLOOKUP(AN$48,'DB Production'!$A:$S,MATCH($B61,'DB Production'!$A$1:$S$1,0),0)</f>
        <v>9</v>
      </c>
      <c r="AO61" s="20">
        <f>VLOOKUP(AO$48,'DB Production'!$A:$S,MATCH($B61,'DB Production'!$A$1:$S$1,0),0)</f>
        <v>5</v>
      </c>
      <c r="AP61" s="20">
        <f>VLOOKUP(AP$48,'DB Production'!$A:$S,MATCH($B61,'DB Production'!$A$1:$S$1,0),0)</f>
        <v>-3</v>
      </c>
      <c r="AQ61" s="20">
        <f>VLOOKUP(AQ$48,'DB Production'!$A:$S,MATCH($B61,'DB Production'!$A$1:$S$1,0),0)</f>
        <v>0</v>
      </c>
      <c r="AR61" s="20">
        <f>VLOOKUP(AR$48,'DB Production'!$A:$S,MATCH($B61,'DB Production'!$A$1:$S$1,0),0)</f>
        <v>4</v>
      </c>
      <c r="AS61" s="20">
        <f>VLOOKUP(AS$48,'DB Production'!$A:$S,MATCH($B61,'DB Production'!$A$1:$S$1,0),0)</f>
        <v>-2</v>
      </c>
      <c r="AT61" s="20">
        <f>VLOOKUP(AT$48,'DB Production'!$A:$S,MATCH($B61,'DB Production'!$A$1:$S$1,0),0)</f>
        <v>3</v>
      </c>
      <c r="AU61" s="20">
        <f>VLOOKUP(AU$48,'DB Production'!$A:$S,MATCH($B61,'DB Production'!$A$1:$S$1,0),0)</f>
        <v>0</v>
      </c>
      <c r="AW61" s="20">
        <f t="shared" si="6"/>
        <v>-3</v>
      </c>
      <c r="AX61" s="23">
        <f t="shared" si="7"/>
        <v>0.33333333333333331</v>
      </c>
      <c r="AY61" s="23">
        <f t="shared" si="8"/>
        <v>0.33333333333333331</v>
      </c>
    </row>
    <row r="62" spans="2:51" x14ac:dyDescent="0.2">
      <c r="B62" s="17" t="s">
        <v>14</v>
      </c>
      <c r="C62" s="20">
        <f>VLOOKUP(C$48,'DB Production'!$A:$S,MATCH($B62,'DB Production'!$A$1:$S$1,0),0)</f>
        <v>9</v>
      </c>
      <c r="D62" s="20">
        <f>VLOOKUP(D$48,'DB Production'!$A:$S,MATCH($B62,'DB Production'!$A$1:$S$1,0),0)</f>
        <v>4</v>
      </c>
      <c r="E62" s="20">
        <f>VLOOKUP(E$48,'DB Production'!$A:$S,MATCH($B62,'DB Production'!$A$1:$S$1,0),0)</f>
        <v>13</v>
      </c>
      <c r="F62" s="20">
        <f>VLOOKUP(F$48,'DB Production'!$A:$S,MATCH($B62,'DB Production'!$A$1:$S$1,0),0)</f>
        <v>6</v>
      </c>
      <c r="G62" s="20">
        <f>VLOOKUP(G$48,'DB Production'!$A:$S,MATCH($B62,'DB Production'!$A$1:$S$1,0),0)</f>
        <v>5</v>
      </c>
      <c r="H62" s="20">
        <f>VLOOKUP(H$48,'DB Production'!$A:$S,MATCH($B62,'DB Production'!$A$1:$S$1,0),0)</f>
        <v>-8</v>
      </c>
      <c r="I62" s="20">
        <f>VLOOKUP(I$48,'DB Production'!$A:$S,MATCH($B62,'DB Production'!$A$1:$S$1,0),0)</f>
        <v>-4</v>
      </c>
      <c r="J62" s="20">
        <f>VLOOKUP(J$48,'DB Production'!$A:$S,MATCH($B62,'DB Production'!$A$1:$S$1,0),0)</f>
        <v>-4</v>
      </c>
      <c r="K62" s="20">
        <f>VLOOKUP(K$48,'DB Production'!$A:$S,MATCH($B62,'DB Production'!$A$1:$S$1,0),0)</f>
        <v>2</v>
      </c>
      <c r="L62" s="20">
        <f>VLOOKUP(L$48,'DB Production'!$A:$S,MATCH($B62,'DB Production'!$A$1:$S$1,0),0)</f>
        <v>3</v>
      </c>
      <c r="M62" s="20">
        <f>VLOOKUP(M$48,'DB Production'!$A:$S,MATCH($B62,'DB Production'!$A$1:$S$1,0),0)</f>
        <v>-3</v>
      </c>
      <c r="N62" s="20">
        <f>VLOOKUP(N$48,'DB Production'!$A:$S,MATCH($B62,'DB Production'!$A$1:$S$1,0),0)</f>
        <v>-5</v>
      </c>
      <c r="O62" s="20">
        <f>VLOOKUP(O$48,'DB Production'!$A:$S,MATCH($B62,'DB Production'!$A$1:$S$1,0),0)</f>
        <v>2</v>
      </c>
      <c r="P62" s="20">
        <f>VLOOKUP(P$48,'DB Production'!$A:$S,MATCH($B62,'DB Production'!$A$1:$S$1,0),0)</f>
        <v>1</v>
      </c>
      <c r="Q62" s="20">
        <f>VLOOKUP(Q$48,'DB Production'!$A:$S,MATCH($B62,'DB Production'!$A$1:$S$1,0),0)</f>
        <v>-4</v>
      </c>
      <c r="R62" s="20">
        <f>VLOOKUP(R$48,'DB Production'!$A:$S,MATCH($B62,'DB Production'!$A$1:$S$1,0),0)</f>
        <v>-1</v>
      </c>
      <c r="S62" s="20">
        <f>VLOOKUP(S$48,'DB Production'!$A:$S,MATCH($B62,'DB Production'!$A$1:$S$1,0),0)</f>
        <v>-1</v>
      </c>
      <c r="T62" s="20">
        <f>VLOOKUP(T$48,'DB Production'!$A:$S,MATCH($B62,'DB Production'!$A$1:$S$1,0),0)</f>
        <v>9</v>
      </c>
      <c r="U62" s="20">
        <f>VLOOKUP(U$48,'DB Production'!$A:$S,MATCH($B62,'DB Production'!$A$1:$S$1,0),0)</f>
        <v>4</v>
      </c>
      <c r="V62" s="20">
        <f>VLOOKUP(V$48,'DB Production'!$A:$S,MATCH($B62,'DB Production'!$A$1:$S$1,0),0)</f>
        <v>13</v>
      </c>
      <c r="W62" s="20">
        <f>VLOOKUP(W$48,'DB Production'!$A:$S,MATCH($B62,'DB Production'!$A$1:$S$1,0),0)</f>
        <v>2</v>
      </c>
      <c r="X62" s="20">
        <f>VLOOKUP(X$48,'DB Production'!$A:$S,MATCH($B62,'DB Production'!$A$1:$S$1,0),0)</f>
        <v>10</v>
      </c>
      <c r="Y62" s="20">
        <f>VLOOKUP(Y$48,'DB Production'!$A:$S,MATCH($B62,'DB Production'!$A$1:$S$1,0),0)</f>
        <v>2</v>
      </c>
      <c r="Z62" s="20">
        <f>VLOOKUP(Z$48,'DB Production'!$A:$S,MATCH($B62,'DB Production'!$A$1:$S$1,0),0)</f>
        <v>9</v>
      </c>
      <c r="AA62" s="20">
        <f>VLOOKUP(AA$48,'DB Production'!$A:$S,MATCH($B62,'DB Production'!$A$1:$S$1,0),0)</f>
        <v>11</v>
      </c>
      <c r="AB62" s="20">
        <f>VLOOKUP(AB$48,'DB Production'!$A:$S,MATCH($B62,'DB Production'!$A$1:$S$1,0),0)</f>
        <v>13</v>
      </c>
      <c r="AC62" s="20">
        <f>VLOOKUP(AC$48,'DB Production'!$A:$S,MATCH($B62,'DB Production'!$A$1:$S$1,0),0)</f>
        <v>14</v>
      </c>
      <c r="AD62" s="20">
        <f>VLOOKUP(AD$48,'DB Production'!$A:$S,MATCH($B62,'DB Production'!$A$1:$S$1,0),0)</f>
        <v>1</v>
      </c>
      <c r="AE62" s="20">
        <f>VLOOKUP(AE$48,'DB Production'!$A:$S,MATCH($B62,'DB Production'!$A$1:$S$1,0),0)</f>
        <v>13</v>
      </c>
      <c r="AF62" s="20">
        <f>VLOOKUP(AF$48,'DB Production'!$A:$S,MATCH($B62,'DB Production'!$A$1:$S$1,0),0)</f>
        <v>5</v>
      </c>
      <c r="AG62" s="20">
        <f>VLOOKUP(AG$48,'DB Production'!$A:$S,MATCH($B62,'DB Production'!$A$1:$S$1,0),0)</f>
        <v>9</v>
      </c>
      <c r="AH62" s="20">
        <f>VLOOKUP(AH$48,'DB Production'!$A:$S,MATCH($B62,'DB Production'!$A$1:$S$1,0),0)</f>
        <v>2</v>
      </c>
      <c r="AI62" s="20">
        <f>VLOOKUP(AI$48,'DB Production'!$A:$S,MATCH($B62,'DB Production'!$A$1:$S$1,0),0)</f>
        <v>8</v>
      </c>
      <c r="AJ62" s="20">
        <f>VLOOKUP(AJ$48,'DB Production'!$A:$S,MATCH($B62,'DB Production'!$A$1:$S$1,0),0)</f>
        <v>7</v>
      </c>
      <c r="AK62" s="20">
        <f>VLOOKUP(AK$48,'DB Production'!$A:$S,MATCH($B62,'DB Production'!$A$1:$S$1,0),0)</f>
        <v>0</v>
      </c>
      <c r="AL62" s="20">
        <f>VLOOKUP(AL$48,'DB Production'!$A:$S,MATCH($B62,'DB Production'!$A$1:$S$1,0),0)</f>
        <v>3</v>
      </c>
      <c r="AM62" s="20">
        <f>VLOOKUP(AM$48,'DB Production'!$A:$S,MATCH($B62,'DB Production'!$A$1:$S$1,0),0)</f>
        <v>7</v>
      </c>
      <c r="AN62" s="20">
        <f>VLOOKUP(AN$48,'DB Production'!$A:$S,MATCH($B62,'DB Production'!$A$1:$S$1,0),0)</f>
        <v>5</v>
      </c>
      <c r="AO62" s="20">
        <f>VLOOKUP(AO$48,'DB Production'!$A:$S,MATCH($B62,'DB Production'!$A$1:$S$1,0),0)</f>
        <v>2</v>
      </c>
      <c r="AP62" s="20">
        <f>VLOOKUP(AP$48,'DB Production'!$A:$S,MATCH($B62,'DB Production'!$A$1:$S$1,0),0)</f>
        <v>-6</v>
      </c>
      <c r="AQ62" s="20">
        <f>VLOOKUP(AQ$48,'DB Production'!$A:$S,MATCH($B62,'DB Production'!$A$1:$S$1,0),0)</f>
        <v>4</v>
      </c>
      <c r="AR62" s="20">
        <f>VLOOKUP(AR$48,'DB Production'!$A:$S,MATCH($B62,'DB Production'!$A$1:$S$1,0),0)</f>
        <v>2</v>
      </c>
      <c r="AS62" s="20">
        <f>VLOOKUP(AS$48,'DB Production'!$A:$S,MATCH($B62,'DB Production'!$A$1:$S$1,0),0)</f>
        <v>5</v>
      </c>
      <c r="AT62" s="20">
        <f>VLOOKUP(AT$48,'DB Production'!$A:$S,MATCH($B62,'DB Production'!$A$1:$S$1,0),0)</f>
        <v>4</v>
      </c>
      <c r="AU62" s="20">
        <f>VLOOKUP(AU$48,'DB Production'!$A:$S,MATCH($B62,'DB Production'!$A$1:$S$1,0),0)</f>
        <v>-3</v>
      </c>
      <c r="AW62" s="20">
        <f t="shared" si="6"/>
        <v>-7</v>
      </c>
      <c r="AX62" s="23">
        <f t="shared" si="7"/>
        <v>2</v>
      </c>
      <c r="AY62" s="23">
        <f t="shared" si="8"/>
        <v>1</v>
      </c>
    </row>
    <row r="63" spans="2:51" x14ac:dyDescent="0.2">
      <c r="B63" s="17" t="s">
        <v>8</v>
      </c>
      <c r="C63" s="20">
        <f>VLOOKUP(C$48,'DB Production'!$A:$S,MATCH($B63,'DB Production'!$A$1:$S$1,0),0)</f>
        <v>-1</v>
      </c>
      <c r="D63" s="20">
        <f>VLOOKUP(D$48,'DB Production'!$A:$S,MATCH($B63,'DB Production'!$A$1:$S$1,0),0)</f>
        <v>0</v>
      </c>
      <c r="E63" s="20">
        <f>VLOOKUP(E$48,'DB Production'!$A:$S,MATCH($B63,'DB Production'!$A$1:$S$1,0),0)</f>
        <v>1</v>
      </c>
      <c r="F63" s="20">
        <f>VLOOKUP(F$48,'DB Production'!$A:$S,MATCH($B63,'DB Production'!$A$1:$S$1,0),0)</f>
        <v>8</v>
      </c>
      <c r="G63" s="20">
        <f>VLOOKUP(G$48,'DB Production'!$A:$S,MATCH($B63,'DB Production'!$A$1:$S$1,0),0)</f>
        <v>-1</v>
      </c>
      <c r="H63" s="20">
        <f>VLOOKUP(H$48,'DB Production'!$A:$S,MATCH($B63,'DB Production'!$A$1:$S$1,0),0)</f>
        <v>-1</v>
      </c>
      <c r="I63" s="20">
        <f>VLOOKUP(I$48,'DB Production'!$A:$S,MATCH($B63,'DB Production'!$A$1:$S$1,0),0)</f>
        <v>-3</v>
      </c>
      <c r="J63" s="20">
        <f>VLOOKUP(J$48,'DB Production'!$A:$S,MATCH($B63,'DB Production'!$A$1:$S$1,0),0)</f>
        <v>-3</v>
      </c>
      <c r="K63" s="20">
        <f>VLOOKUP(K$48,'DB Production'!$A:$S,MATCH($B63,'DB Production'!$A$1:$S$1,0),0)</f>
        <v>-4</v>
      </c>
      <c r="L63" s="20">
        <f>VLOOKUP(L$48,'DB Production'!$A:$S,MATCH($B63,'DB Production'!$A$1:$S$1,0),0)</f>
        <v>-5</v>
      </c>
      <c r="M63" s="20">
        <f>VLOOKUP(M$48,'DB Production'!$A:$S,MATCH($B63,'DB Production'!$A$1:$S$1,0),0)</f>
        <v>0</v>
      </c>
      <c r="N63" s="20">
        <f>VLOOKUP(N$48,'DB Production'!$A:$S,MATCH($B63,'DB Production'!$A$1:$S$1,0),0)</f>
        <v>-2</v>
      </c>
      <c r="O63" s="20">
        <f>VLOOKUP(O$48,'DB Production'!$A:$S,MATCH($B63,'DB Production'!$A$1:$S$1,0),0)</f>
        <v>8</v>
      </c>
      <c r="P63" s="20">
        <f>VLOOKUP(P$48,'DB Production'!$A:$S,MATCH($B63,'DB Production'!$A$1:$S$1,0),0)</f>
        <v>0</v>
      </c>
      <c r="Q63" s="20">
        <f>VLOOKUP(Q$48,'DB Production'!$A:$S,MATCH($B63,'DB Production'!$A$1:$S$1,0),0)</f>
        <v>-10</v>
      </c>
      <c r="R63" s="20">
        <f>VLOOKUP(R$48,'DB Production'!$A:$S,MATCH($B63,'DB Production'!$A$1:$S$1,0),0)</f>
        <v>-3</v>
      </c>
      <c r="S63" s="20">
        <f>VLOOKUP(S$48,'DB Production'!$A:$S,MATCH($B63,'DB Production'!$A$1:$S$1,0),0)</f>
        <v>-3</v>
      </c>
      <c r="T63" s="20">
        <f>VLOOKUP(T$48,'DB Production'!$A:$S,MATCH($B63,'DB Production'!$A$1:$S$1,0),0)</f>
        <v>11</v>
      </c>
      <c r="U63" s="20">
        <f>VLOOKUP(U$48,'DB Production'!$A:$S,MATCH($B63,'DB Production'!$A$1:$S$1,0),0)</f>
        <v>12</v>
      </c>
      <c r="V63" s="20">
        <f>VLOOKUP(V$48,'DB Production'!$A:$S,MATCH($B63,'DB Production'!$A$1:$S$1,0),0)</f>
        <v>2</v>
      </c>
      <c r="W63" s="20">
        <f>VLOOKUP(W$48,'DB Production'!$A:$S,MATCH($B63,'DB Production'!$A$1:$S$1,0),0)</f>
        <v>9</v>
      </c>
      <c r="X63" s="20">
        <f>VLOOKUP(X$48,'DB Production'!$A:$S,MATCH($B63,'DB Production'!$A$1:$S$1,0),0)</f>
        <v>7</v>
      </c>
      <c r="Y63" s="20">
        <f>VLOOKUP(Y$48,'DB Production'!$A:$S,MATCH($B63,'DB Production'!$A$1:$S$1,0),0)</f>
        <v>6</v>
      </c>
      <c r="Z63" s="20">
        <f>VLOOKUP(Z$48,'DB Production'!$A:$S,MATCH($B63,'DB Production'!$A$1:$S$1,0),0)</f>
        <v>3</v>
      </c>
      <c r="AA63" s="20">
        <f>VLOOKUP(AA$48,'DB Production'!$A:$S,MATCH($B63,'DB Production'!$A$1:$S$1,0),0)</f>
        <v>5</v>
      </c>
      <c r="AB63" s="20">
        <f>VLOOKUP(AB$48,'DB Production'!$A:$S,MATCH($B63,'DB Production'!$A$1:$S$1,0),0)</f>
        <v>1</v>
      </c>
      <c r="AC63" s="20">
        <f>VLOOKUP(AC$48,'DB Production'!$A:$S,MATCH($B63,'DB Production'!$A$1:$S$1,0),0)</f>
        <v>7</v>
      </c>
      <c r="AD63" s="20">
        <f>VLOOKUP(AD$48,'DB Production'!$A:$S,MATCH($B63,'DB Production'!$A$1:$S$1,0),0)</f>
        <v>11</v>
      </c>
      <c r="AE63" s="20">
        <f>VLOOKUP(AE$48,'DB Production'!$A:$S,MATCH($B63,'DB Production'!$A$1:$S$1,0),0)</f>
        <v>4</v>
      </c>
      <c r="AF63" s="20">
        <f>VLOOKUP(AF$48,'DB Production'!$A:$S,MATCH($B63,'DB Production'!$A$1:$S$1,0),0)</f>
        <v>1</v>
      </c>
      <c r="AG63" s="20">
        <f>VLOOKUP(AG$48,'DB Production'!$A:$S,MATCH($B63,'DB Production'!$A$1:$S$1,0),0)</f>
        <v>-1</v>
      </c>
      <c r="AH63" s="20">
        <f>VLOOKUP(AH$48,'DB Production'!$A:$S,MATCH($B63,'DB Production'!$A$1:$S$1,0),0)</f>
        <v>-1</v>
      </c>
      <c r="AI63" s="20">
        <f>VLOOKUP(AI$48,'DB Production'!$A:$S,MATCH($B63,'DB Production'!$A$1:$S$1,0),0)</f>
        <v>-1</v>
      </c>
      <c r="AJ63" s="20">
        <f>VLOOKUP(AJ$48,'DB Production'!$A:$S,MATCH($B63,'DB Production'!$A$1:$S$1,0),0)</f>
        <v>1</v>
      </c>
      <c r="AK63" s="20">
        <f>VLOOKUP(AK$48,'DB Production'!$A:$S,MATCH($B63,'DB Production'!$A$1:$S$1,0),0)</f>
        <v>9</v>
      </c>
      <c r="AL63" s="20">
        <f>VLOOKUP(AL$48,'DB Production'!$A:$S,MATCH($B63,'DB Production'!$A$1:$S$1,0),0)</f>
        <v>0</v>
      </c>
      <c r="AM63" s="20">
        <f>VLOOKUP(AM$48,'DB Production'!$A:$S,MATCH($B63,'DB Production'!$A$1:$S$1,0),0)</f>
        <v>0</v>
      </c>
      <c r="AN63" s="20">
        <f>VLOOKUP(AN$48,'DB Production'!$A:$S,MATCH($B63,'DB Production'!$A$1:$S$1,0),0)</f>
        <v>-1</v>
      </c>
      <c r="AO63" s="20">
        <f>VLOOKUP(AO$48,'DB Production'!$A:$S,MATCH($B63,'DB Production'!$A$1:$S$1,0),0)</f>
        <v>9</v>
      </c>
      <c r="AP63" s="20">
        <f>VLOOKUP(AP$48,'DB Production'!$A:$S,MATCH($B63,'DB Production'!$A$1:$S$1,0),0)</f>
        <v>-4</v>
      </c>
      <c r="AQ63" s="20">
        <f>VLOOKUP(AQ$48,'DB Production'!$A:$S,MATCH($B63,'DB Production'!$A$1:$S$1,0),0)</f>
        <v>2</v>
      </c>
      <c r="AR63" s="20">
        <f>VLOOKUP(AR$48,'DB Production'!$A:$S,MATCH($B63,'DB Production'!$A$1:$S$1,0),0)</f>
        <v>0</v>
      </c>
      <c r="AS63" s="20">
        <f>VLOOKUP(AS$48,'DB Production'!$A:$S,MATCH($B63,'DB Production'!$A$1:$S$1,0),0)</f>
        <v>1</v>
      </c>
      <c r="AT63" s="20">
        <f>VLOOKUP(AT$48,'DB Production'!$A:$S,MATCH($B63,'DB Production'!$A$1:$S$1,0),0)</f>
        <v>6</v>
      </c>
      <c r="AU63" s="20">
        <f>VLOOKUP(AU$48,'DB Production'!$A:$S,MATCH($B63,'DB Production'!$A$1:$S$1,0),0)</f>
        <v>6</v>
      </c>
      <c r="AW63" s="20">
        <f t="shared" si="6"/>
        <v>0</v>
      </c>
      <c r="AX63" s="23">
        <f t="shared" si="7"/>
        <v>4.333333333333333</v>
      </c>
      <c r="AY63" s="23">
        <f t="shared" si="8"/>
        <v>1.8333333333333333</v>
      </c>
    </row>
    <row r="64" spans="2:51" x14ac:dyDescent="0.2">
      <c r="B64" s="14" t="s">
        <v>19</v>
      </c>
      <c r="C64" s="20">
        <f>VLOOKUP(C$48,'DB Production'!$A:$S,MATCH($B64,'DB Production'!$A$1:$S$1,0),0)</f>
        <v>6</v>
      </c>
      <c r="D64" s="20">
        <f>VLOOKUP(D$48,'DB Production'!$A:$S,MATCH($B64,'DB Production'!$A$1:$S$1,0),0)</f>
        <v>1</v>
      </c>
      <c r="E64" s="20">
        <f>VLOOKUP(E$48,'DB Production'!$A:$S,MATCH($B64,'DB Production'!$A$1:$S$1,0),0)</f>
        <v>9</v>
      </c>
      <c r="F64" s="20">
        <f>VLOOKUP(F$48,'DB Production'!$A:$S,MATCH($B64,'DB Production'!$A$1:$S$1,0),0)</f>
        <v>2</v>
      </c>
      <c r="G64" s="20">
        <f>VLOOKUP(G$48,'DB Production'!$A:$S,MATCH($B64,'DB Production'!$A$1:$S$1,0),0)</f>
        <v>-2</v>
      </c>
      <c r="H64" s="20">
        <f>VLOOKUP(H$48,'DB Production'!$A:$S,MATCH($B64,'DB Production'!$A$1:$S$1,0),0)</f>
        <v>-4</v>
      </c>
      <c r="I64" s="20">
        <f>VLOOKUP(I$48,'DB Production'!$A:$S,MATCH($B64,'DB Production'!$A$1:$S$1,0),0)</f>
        <v>-2</v>
      </c>
      <c r="J64" s="20">
        <f>VLOOKUP(J$48,'DB Production'!$A:$S,MATCH($B64,'DB Production'!$A$1:$S$1,0),0)</f>
        <v>-2</v>
      </c>
      <c r="K64" s="20">
        <f>VLOOKUP(K$48,'DB Production'!$A:$S,MATCH($B64,'DB Production'!$A$1:$S$1,0),0)</f>
        <v>1</v>
      </c>
      <c r="L64" s="20">
        <f>VLOOKUP(L$48,'DB Production'!$A:$S,MATCH($B64,'DB Production'!$A$1:$S$1,0),0)</f>
        <v>-4</v>
      </c>
      <c r="M64" s="20">
        <f>VLOOKUP(M$48,'DB Production'!$A:$S,MATCH($B64,'DB Production'!$A$1:$S$1,0),0)</f>
        <v>-7</v>
      </c>
      <c r="N64" s="20">
        <f>VLOOKUP(N$48,'DB Production'!$A:$S,MATCH($B64,'DB Production'!$A$1:$S$1,0),0)</f>
        <v>2</v>
      </c>
      <c r="O64" s="20">
        <f>VLOOKUP(O$48,'DB Production'!$A:$S,MATCH($B64,'DB Production'!$A$1:$S$1,0),0)</f>
        <v>4</v>
      </c>
      <c r="P64" s="20">
        <f>VLOOKUP(P$48,'DB Production'!$A:$S,MATCH($B64,'DB Production'!$A$1:$S$1,0),0)</f>
        <v>-3</v>
      </c>
      <c r="Q64" s="20">
        <f>VLOOKUP(Q$48,'DB Production'!$A:$S,MATCH($B64,'DB Production'!$A$1:$S$1,0),0)</f>
        <v>-9</v>
      </c>
      <c r="R64" s="20">
        <f>VLOOKUP(R$48,'DB Production'!$A:$S,MATCH($B64,'DB Production'!$A$1:$S$1,0),0)</f>
        <v>-5</v>
      </c>
      <c r="S64" s="20">
        <f>VLOOKUP(S$48,'DB Production'!$A:$S,MATCH($B64,'DB Production'!$A$1:$S$1,0),0)</f>
        <v>-5</v>
      </c>
      <c r="T64" s="20">
        <f>VLOOKUP(T$48,'DB Production'!$A:$S,MATCH($B64,'DB Production'!$A$1:$S$1,0),0)</f>
        <v>5</v>
      </c>
      <c r="U64" s="20">
        <f>VLOOKUP(U$48,'DB Production'!$A:$S,MATCH($B64,'DB Production'!$A$1:$S$1,0),0)</f>
        <v>6</v>
      </c>
      <c r="V64" s="20">
        <f>VLOOKUP(V$48,'DB Production'!$A:$S,MATCH($B64,'DB Production'!$A$1:$S$1,0),0)</f>
        <v>8</v>
      </c>
      <c r="W64" s="20">
        <f>VLOOKUP(W$48,'DB Production'!$A:$S,MATCH($B64,'DB Production'!$A$1:$S$1,0),0)</f>
        <v>10</v>
      </c>
      <c r="X64" s="20">
        <f>VLOOKUP(X$48,'DB Production'!$A:$S,MATCH($B64,'DB Production'!$A$1:$S$1,0),0)</f>
        <v>9</v>
      </c>
      <c r="Y64" s="20">
        <f>VLOOKUP(Y$48,'DB Production'!$A:$S,MATCH($B64,'DB Production'!$A$1:$S$1,0),0)</f>
        <v>9</v>
      </c>
      <c r="Z64" s="20">
        <f>VLOOKUP(Z$48,'DB Production'!$A:$S,MATCH($B64,'DB Production'!$A$1:$S$1,0),0)</f>
        <v>6</v>
      </c>
      <c r="AA64" s="20">
        <f>VLOOKUP(AA$48,'DB Production'!$A:$S,MATCH($B64,'DB Production'!$A$1:$S$1,0),0)</f>
        <v>8</v>
      </c>
      <c r="AB64" s="20">
        <f>VLOOKUP(AB$48,'DB Production'!$A:$S,MATCH($B64,'DB Production'!$A$1:$S$1,0),0)</f>
        <v>7</v>
      </c>
      <c r="AC64" s="20">
        <f>VLOOKUP(AC$48,'DB Production'!$A:$S,MATCH($B64,'DB Production'!$A$1:$S$1,0),0)</f>
        <v>9</v>
      </c>
      <c r="AD64" s="20">
        <f>VLOOKUP(AD$48,'DB Production'!$A:$S,MATCH($B64,'DB Production'!$A$1:$S$1,0),0)</f>
        <v>7</v>
      </c>
      <c r="AE64" s="20">
        <f>VLOOKUP(AE$48,'DB Production'!$A:$S,MATCH($B64,'DB Production'!$A$1:$S$1,0),0)</f>
        <v>5</v>
      </c>
      <c r="AF64" s="20">
        <f>VLOOKUP(AF$48,'DB Production'!$A:$S,MATCH($B64,'DB Production'!$A$1:$S$1,0),0)</f>
        <v>3</v>
      </c>
      <c r="AG64" s="20">
        <f>VLOOKUP(AG$48,'DB Production'!$A:$S,MATCH($B64,'DB Production'!$A$1:$S$1,0),0)</f>
        <v>5</v>
      </c>
      <c r="AH64" s="20">
        <f>VLOOKUP(AH$48,'DB Production'!$A:$S,MATCH($B64,'DB Production'!$A$1:$S$1,0),0)</f>
        <v>6</v>
      </c>
      <c r="AI64" s="20">
        <f>VLOOKUP(AI$48,'DB Production'!$A:$S,MATCH($B64,'DB Production'!$A$1:$S$1,0),0)</f>
        <v>6</v>
      </c>
      <c r="AJ64" s="20">
        <f>VLOOKUP(AJ$48,'DB Production'!$A:$S,MATCH($B64,'DB Production'!$A$1:$S$1,0),0)</f>
        <v>-1</v>
      </c>
      <c r="AK64" s="20">
        <f>VLOOKUP(AK$48,'DB Production'!$A:$S,MATCH($B64,'DB Production'!$A$1:$S$1,0),0)</f>
        <v>-2</v>
      </c>
      <c r="AL64" s="20">
        <f>VLOOKUP(AL$48,'DB Production'!$A:$S,MATCH($B64,'DB Production'!$A$1:$S$1,0),0)</f>
        <v>7</v>
      </c>
      <c r="AM64" s="20">
        <f>VLOOKUP(AM$48,'DB Production'!$A:$S,MATCH($B64,'DB Production'!$A$1:$S$1,0),0)</f>
        <v>3</v>
      </c>
      <c r="AN64" s="20">
        <f>VLOOKUP(AN$48,'DB Production'!$A:$S,MATCH($B64,'DB Production'!$A$1:$S$1,0),0)</f>
        <v>6</v>
      </c>
      <c r="AO64" s="20">
        <f>VLOOKUP(AO$48,'DB Production'!$A:$S,MATCH($B64,'DB Production'!$A$1:$S$1,0),0)</f>
        <v>-1</v>
      </c>
      <c r="AP64" s="20">
        <f>VLOOKUP(AP$48,'DB Production'!$A:$S,MATCH($B64,'DB Production'!$A$1:$S$1,0),0)</f>
        <v>-1</v>
      </c>
      <c r="AQ64" s="20">
        <f>VLOOKUP(AQ$48,'DB Production'!$A:$S,MATCH($B64,'DB Production'!$A$1:$S$1,0),0)</f>
        <v>1</v>
      </c>
      <c r="AR64" s="20">
        <f>VLOOKUP(AR$48,'DB Production'!$A:$S,MATCH($B64,'DB Production'!$A$1:$S$1,0),0)</f>
        <v>3</v>
      </c>
      <c r="AS64" s="20">
        <f>VLOOKUP(AS$48,'DB Production'!$A:$S,MATCH($B64,'DB Production'!$A$1:$S$1,0),0)</f>
        <v>-1</v>
      </c>
      <c r="AT64" s="20">
        <f>VLOOKUP(AT$48,'DB Production'!$A:$S,MATCH($B64,'DB Production'!$A$1:$S$1,0),0)</f>
        <v>2</v>
      </c>
      <c r="AU64" s="20">
        <f>VLOOKUP(AU$48,'DB Production'!$A:$S,MATCH($B64,'DB Production'!$A$1:$S$1,0),0)</f>
        <v>1</v>
      </c>
      <c r="AW64" s="20">
        <f t="shared" si="6"/>
        <v>-1</v>
      </c>
      <c r="AX64" s="23">
        <f t="shared" si="7"/>
        <v>0.66666666666666663</v>
      </c>
      <c r="AY64" s="23">
        <f t="shared" si="8"/>
        <v>0.83333333333333337</v>
      </c>
    </row>
    <row r="65" spans="2:51" x14ac:dyDescent="0.2">
      <c r="B65" s="17" t="s">
        <v>22</v>
      </c>
      <c r="C65" s="20">
        <f>VLOOKUP(C$48,'DB Production'!$A:$S,MATCH($B65,'DB Production'!$A$1:$S$1,0),0)</f>
        <v>0</v>
      </c>
      <c r="D65" s="20">
        <f>VLOOKUP(D$48,'DB Production'!$A:$S,MATCH($B65,'DB Production'!$A$1:$S$1,0),0)</f>
        <v>0</v>
      </c>
      <c r="E65" s="20">
        <f>VLOOKUP(E$48,'DB Production'!$A:$S,MATCH($B65,'DB Production'!$A$1:$S$1,0),0)</f>
        <v>0</v>
      </c>
      <c r="F65" s="20">
        <f>VLOOKUP(F$48,'DB Production'!$A:$S,MATCH($B65,'DB Production'!$A$1:$S$1,0),0)</f>
        <v>0</v>
      </c>
      <c r="G65" s="20">
        <f>VLOOKUP(G$48,'DB Production'!$A:$S,MATCH($B65,'DB Production'!$A$1:$S$1,0),0)</f>
        <v>13</v>
      </c>
      <c r="H65" s="20">
        <f>VLOOKUP(H$48,'DB Production'!$A:$S,MATCH($B65,'DB Production'!$A$1:$S$1,0),0)</f>
        <v>8</v>
      </c>
      <c r="I65" s="20">
        <f>VLOOKUP(I$48,'DB Production'!$A:$S,MATCH($B65,'DB Production'!$A$1:$S$1,0),0)</f>
        <v>0</v>
      </c>
      <c r="J65" s="20">
        <f>VLOOKUP(J$48,'DB Production'!$A:$S,MATCH($B65,'DB Production'!$A$1:$S$1,0),0)</f>
        <v>0</v>
      </c>
      <c r="K65" s="20">
        <f>VLOOKUP(K$48,'DB Production'!$A:$S,MATCH($B65,'DB Production'!$A$1:$S$1,0),0)</f>
        <v>-6</v>
      </c>
      <c r="L65" s="20">
        <f>VLOOKUP(L$48,'DB Production'!$A:$S,MATCH($B65,'DB Production'!$A$1:$S$1,0),0)</f>
        <v>-7</v>
      </c>
      <c r="M65" s="20">
        <f>VLOOKUP(M$48,'DB Production'!$A:$S,MATCH($B65,'DB Production'!$A$1:$S$1,0),0)</f>
        <v>-13</v>
      </c>
      <c r="N65" s="20">
        <f>VLOOKUP(N$48,'DB Production'!$A:$S,MATCH($B65,'DB Production'!$A$1:$S$1,0),0)</f>
        <v>6</v>
      </c>
      <c r="O65" s="20">
        <f>VLOOKUP(O$48,'DB Production'!$A:$S,MATCH($B65,'DB Production'!$A$1:$S$1,0),0)</f>
        <v>12</v>
      </c>
      <c r="P65" s="20">
        <f>VLOOKUP(P$48,'DB Production'!$A:$S,MATCH($B65,'DB Production'!$A$1:$S$1,0),0)</f>
        <v>7</v>
      </c>
      <c r="Q65" s="20">
        <f>VLOOKUP(Q$48,'DB Production'!$A:$S,MATCH($B65,'DB Production'!$A$1:$S$1,0),0)</f>
        <v>0</v>
      </c>
      <c r="R65" s="20">
        <f>VLOOKUP(R$48,'DB Production'!$A:$S,MATCH($B65,'DB Production'!$A$1:$S$1,0),0)</f>
        <v>3</v>
      </c>
      <c r="S65" s="20">
        <f>VLOOKUP(S$48,'DB Production'!$A:$S,MATCH($B65,'DB Production'!$A$1:$S$1,0),0)</f>
        <v>3</v>
      </c>
      <c r="T65" s="20">
        <f>VLOOKUP(T$48,'DB Production'!$A:$S,MATCH($B65,'DB Production'!$A$1:$S$1,0),0)</f>
        <v>15</v>
      </c>
      <c r="U65" s="20">
        <f>VLOOKUP(U$48,'DB Production'!$A:$S,MATCH($B65,'DB Production'!$A$1:$S$1,0),0)</f>
        <v>15</v>
      </c>
      <c r="V65" s="20">
        <f>VLOOKUP(V$48,'DB Production'!$A:$S,MATCH($B65,'DB Production'!$A$1:$S$1,0),0)</f>
        <v>14</v>
      </c>
      <c r="W65" s="20">
        <f>VLOOKUP(W$48,'DB Production'!$A:$S,MATCH($B65,'DB Production'!$A$1:$S$1,0),0)</f>
        <v>0</v>
      </c>
      <c r="X65" s="20">
        <f>VLOOKUP(X$48,'DB Production'!$A:$S,MATCH($B65,'DB Production'!$A$1:$S$1,0),0)</f>
        <v>12</v>
      </c>
      <c r="Y65" s="20">
        <f>VLOOKUP(Y$48,'DB Production'!$A:$S,MATCH($B65,'DB Production'!$A$1:$S$1,0),0)</f>
        <v>11</v>
      </c>
      <c r="Z65" s="20">
        <f>VLOOKUP(Z$48,'DB Production'!$A:$S,MATCH($B65,'DB Production'!$A$1:$S$1,0),0)</f>
        <v>10</v>
      </c>
      <c r="AA65" s="20">
        <f>VLOOKUP(AA$48,'DB Production'!$A:$S,MATCH($B65,'DB Production'!$A$1:$S$1,0),0)</f>
        <v>7</v>
      </c>
      <c r="AB65" s="20">
        <f>VLOOKUP(AB$48,'DB Production'!$A:$S,MATCH($B65,'DB Production'!$A$1:$S$1,0),0)</f>
        <v>0</v>
      </c>
      <c r="AC65" s="20">
        <f>VLOOKUP(AC$48,'DB Production'!$A:$S,MATCH($B65,'DB Production'!$A$1:$S$1,0),0)</f>
        <v>4</v>
      </c>
      <c r="AD65" s="20">
        <f>VLOOKUP(AD$48,'DB Production'!$A:$S,MATCH($B65,'DB Production'!$A$1:$S$1,0),0)</f>
        <v>8</v>
      </c>
      <c r="AE65" s="20">
        <f>VLOOKUP(AE$48,'DB Production'!$A:$S,MATCH($B65,'DB Production'!$A$1:$S$1,0),0)</f>
        <v>8</v>
      </c>
      <c r="AF65" s="20">
        <f>VLOOKUP(AF$48,'DB Production'!$A:$S,MATCH($B65,'DB Production'!$A$1:$S$1,0),0)</f>
        <v>14</v>
      </c>
      <c r="AG65" s="20">
        <f>VLOOKUP(AG$48,'DB Production'!$A:$S,MATCH($B65,'DB Production'!$A$1:$S$1,0),0)</f>
        <v>12</v>
      </c>
      <c r="AH65" s="20">
        <f>VLOOKUP(AH$48,'DB Production'!$A:$S,MATCH($B65,'DB Production'!$A$1:$S$1,0),0)</f>
        <v>0</v>
      </c>
      <c r="AI65" s="20">
        <f>VLOOKUP(AI$48,'DB Production'!$A:$S,MATCH($B65,'DB Production'!$A$1:$S$1,0),0)</f>
        <v>-3</v>
      </c>
      <c r="AJ65" s="20">
        <f>VLOOKUP(AJ$48,'DB Production'!$A:$S,MATCH($B65,'DB Production'!$A$1:$S$1,0),0)</f>
        <v>0</v>
      </c>
      <c r="AK65" s="20">
        <f>VLOOKUP(AK$48,'DB Production'!$A:$S,MATCH($B65,'DB Production'!$A$1:$S$1,0),0)</f>
        <v>-3</v>
      </c>
      <c r="AL65" s="20">
        <f>VLOOKUP(AL$48,'DB Production'!$A:$S,MATCH($B65,'DB Production'!$A$1:$S$1,0),0)</f>
        <v>8</v>
      </c>
      <c r="AM65" s="20">
        <f>VLOOKUP(AM$48,'DB Production'!$A:$S,MATCH($B65,'DB Production'!$A$1:$S$1,0),0)</f>
        <v>0</v>
      </c>
      <c r="AN65" s="20">
        <f>VLOOKUP(AN$48,'DB Production'!$A:$S,MATCH($B65,'DB Production'!$A$1:$S$1,0),0)</f>
        <v>-2</v>
      </c>
      <c r="AO65" s="20">
        <f>VLOOKUP(AO$48,'DB Production'!$A:$S,MATCH($B65,'DB Production'!$A$1:$S$1,0),0)</f>
        <v>10</v>
      </c>
      <c r="AP65" s="20">
        <f>VLOOKUP(AP$48,'DB Production'!$A:$S,MATCH($B65,'DB Production'!$A$1:$S$1,0),0)</f>
        <v>0</v>
      </c>
      <c r="AQ65" s="20">
        <f>VLOOKUP(AQ$48,'DB Production'!$A:$S,MATCH($B65,'DB Production'!$A$1:$S$1,0),0)</f>
        <v>0</v>
      </c>
      <c r="AR65" s="20">
        <f>VLOOKUP(AR$48,'DB Production'!$A:$S,MATCH($B65,'DB Production'!$A$1:$S$1,0),0)</f>
        <v>6</v>
      </c>
      <c r="AS65" s="20">
        <f>VLOOKUP(AS$48,'DB Production'!$A:$S,MATCH($B65,'DB Production'!$A$1:$S$1,0),0)</f>
        <v>-7</v>
      </c>
      <c r="AT65" s="20">
        <f>VLOOKUP(AT$48,'DB Production'!$A:$S,MATCH($B65,'DB Production'!$A$1:$S$1,0),0)</f>
        <v>-4</v>
      </c>
      <c r="AU65" s="20">
        <f>VLOOKUP(AU$48,'DB Production'!$A:$S,MATCH($B65,'DB Production'!$A$1:$S$1,0),0)</f>
        <v>-6</v>
      </c>
      <c r="AW65" s="20">
        <f t="shared" si="6"/>
        <v>-2</v>
      </c>
      <c r="AX65" s="23">
        <f t="shared" si="7"/>
        <v>-5.666666666666667</v>
      </c>
      <c r="AY65" s="23">
        <f t="shared" si="8"/>
        <v>-1.8333333333333333</v>
      </c>
    </row>
    <row r="66" spans="2:51" x14ac:dyDescent="0.2">
      <c r="B66" s="17" t="s">
        <v>6</v>
      </c>
      <c r="C66" s="20">
        <f>VLOOKUP(C$48,'DB Production'!$A:$S,MATCH($B66,'DB Production'!$A$1:$S$1,0),0)</f>
        <v>-4</v>
      </c>
      <c r="D66" s="20">
        <f>VLOOKUP(D$48,'DB Production'!$A:$S,MATCH($B66,'DB Production'!$A$1:$S$1,0),0)</f>
        <v>6</v>
      </c>
      <c r="E66" s="20">
        <f>VLOOKUP(E$48,'DB Production'!$A:$S,MATCH($B66,'DB Production'!$A$1:$S$1,0),0)</f>
        <v>10</v>
      </c>
      <c r="F66" s="20">
        <f>VLOOKUP(F$48,'DB Production'!$A:$S,MATCH($B66,'DB Production'!$A$1:$S$1,0),0)</f>
        <v>0</v>
      </c>
      <c r="G66" s="20">
        <f>VLOOKUP(G$48,'DB Production'!$A:$S,MATCH($B66,'DB Production'!$A$1:$S$1,0),0)</f>
        <v>11</v>
      </c>
      <c r="H66" s="20">
        <f>VLOOKUP(H$48,'DB Production'!$A:$S,MATCH($B66,'DB Production'!$A$1:$S$1,0),0)</f>
        <v>4</v>
      </c>
      <c r="I66" s="20">
        <f>VLOOKUP(I$48,'DB Production'!$A:$S,MATCH($B66,'DB Production'!$A$1:$S$1,0),0)</f>
        <v>4</v>
      </c>
      <c r="J66" s="20">
        <f>VLOOKUP(J$48,'DB Production'!$A:$S,MATCH($B66,'DB Production'!$A$1:$S$1,0),0)</f>
        <v>4</v>
      </c>
      <c r="K66" s="20">
        <f>VLOOKUP(K$48,'DB Production'!$A:$S,MATCH($B66,'DB Production'!$A$1:$S$1,0),0)</f>
        <v>-11</v>
      </c>
      <c r="L66" s="20">
        <f>VLOOKUP(L$48,'DB Production'!$A:$S,MATCH($B66,'DB Production'!$A$1:$S$1,0),0)</f>
        <v>-10</v>
      </c>
      <c r="M66" s="20">
        <f>VLOOKUP(M$48,'DB Production'!$A:$S,MATCH($B66,'DB Production'!$A$1:$S$1,0),0)</f>
        <v>-9</v>
      </c>
      <c r="N66" s="20">
        <f>VLOOKUP(N$48,'DB Production'!$A:$S,MATCH($B66,'DB Production'!$A$1:$S$1,0),0)</f>
        <v>0</v>
      </c>
      <c r="O66" s="20">
        <f>VLOOKUP(O$48,'DB Production'!$A:$S,MATCH($B66,'DB Production'!$A$1:$S$1,0),0)</f>
        <v>6</v>
      </c>
      <c r="P66" s="20">
        <f>VLOOKUP(P$48,'DB Production'!$A:$S,MATCH($B66,'DB Production'!$A$1:$S$1,0),0)</f>
        <v>-4</v>
      </c>
      <c r="Q66" s="20">
        <f>VLOOKUP(Q$48,'DB Production'!$A:$S,MATCH($B66,'DB Production'!$A$1:$S$1,0),0)</f>
        <v>-14</v>
      </c>
      <c r="R66" s="20">
        <f>VLOOKUP(R$48,'DB Production'!$A:$S,MATCH($B66,'DB Production'!$A$1:$S$1,0),0)</f>
        <v>0</v>
      </c>
      <c r="S66" s="20">
        <f>VLOOKUP(S$48,'DB Production'!$A:$S,MATCH($B66,'DB Production'!$A$1:$S$1,0),0)</f>
        <v>0</v>
      </c>
      <c r="T66" s="20">
        <f>VLOOKUP(T$48,'DB Production'!$A:$S,MATCH($B66,'DB Production'!$A$1:$S$1,0),0)</f>
        <v>14</v>
      </c>
      <c r="U66" s="20">
        <f>VLOOKUP(U$48,'DB Production'!$A:$S,MATCH($B66,'DB Production'!$A$1:$S$1,0),0)</f>
        <v>9</v>
      </c>
      <c r="V66" s="20">
        <f>VLOOKUP(V$48,'DB Production'!$A:$S,MATCH($B66,'DB Production'!$A$1:$S$1,0),0)</f>
        <v>-2</v>
      </c>
      <c r="W66" s="20">
        <f>VLOOKUP(W$48,'DB Production'!$A:$S,MATCH($B66,'DB Production'!$A$1:$S$1,0),0)</f>
        <v>-1</v>
      </c>
      <c r="X66" s="20">
        <f>VLOOKUP(X$48,'DB Production'!$A:$S,MATCH($B66,'DB Production'!$A$1:$S$1,0),0)</f>
        <v>13</v>
      </c>
      <c r="Y66" s="20">
        <f>VLOOKUP(Y$48,'DB Production'!$A:$S,MATCH($B66,'DB Production'!$A$1:$S$1,0),0)</f>
        <v>0</v>
      </c>
      <c r="Z66" s="20">
        <f>VLOOKUP(Z$48,'DB Production'!$A:$S,MATCH($B66,'DB Production'!$A$1:$S$1,0),0)</f>
        <v>-1</v>
      </c>
      <c r="AA66" s="20">
        <f>VLOOKUP(AA$48,'DB Production'!$A:$S,MATCH($B66,'DB Production'!$A$1:$S$1,0),0)</f>
        <v>13</v>
      </c>
      <c r="AB66" s="20">
        <f>VLOOKUP(AB$48,'DB Production'!$A:$S,MATCH($B66,'DB Production'!$A$1:$S$1,0),0)</f>
        <v>14</v>
      </c>
      <c r="AC66" s="20">
        <f>VLOOKUP(AC$48,'DB Production'!$A:$S,MATCH($B66,'DB Production'!$A$1:$S$1,0),0)</f>
        <v>2</v>
      </c>
      <c r="AD66" s="20">
        <f>VLOOKUP(AD$48,'DB Production'!$A:$S,MATCH($B66,'DB Production'!$A$1:$S$1,0),0)</f>
        <v>0</v>
      </c>
      <c r="AE66" s="20">
        <f>VLOOKUP(AE$48,'DB Production'!$A:$S,MATCH($B66,'DB Production'!$A$1:$S$1,0),0)</f>
        <v>0</v>
      </c>
      <c r="AF66" s="20">
        <f>VLOOKUP(AF$48,'DB Production'!$A:$S,MATCH($B66,'DB Production'!$A$1:$S$1,0),0)</f>
        <v>-1</v>
      </c>
      <c r="AG66" s="20">
        <f>VLOOKUP(AG$48,'DB Production'!$A:$S,MATCH($B66,'DB Production'!$A$1:$S$1,0),0)</f>
        <v>-4</v>
      </c>
      <c r="AH66" s="20">
        <f>VLOOKUP(AH$48,'DB Production'!$A:$S,MATCH($B66,'DB Production'!$A$1:$S$1,0),0)</f>
        <v>11</v>
      </c>
      <c r="AI66" s="20">
        <f>VLOOKUP(AI$48,'DB Production'!$A:$S,MATCH($B66,'DB Production'!$A$1:$S$1,0),0)</f>
        <v>0</v>
      </c>
      <c r="AJ66" s="20">
        <f>VLOOKUP(AJ$48,'DB Production'!$A:$S,MATCH($B66,'DB Production'!$A$1:$S$1,0),0)</f>
        <v>10</v>
      </c>
      <c r="AK66" s="20">
        <f>VLOOKUP(AK$48,'DB Production'!$A:$S,MATCH($B66,'DB Production'!$A$1:$S$1,0),0)</f>
        <v>8</v>
      </c>
      <c r="AL66" s="20">
        <f>VLOOKUP(AL$48,'DB Production'!$A:$S,MATCH($B66,'DB Production'!$A$1:$S$1,0),0)</f>
        <v>-2</v>
      </c>
      <c r="AM66" s="20">
        <f>VLOOKUP(AM$48,'DB Production'!$A:$S,MATCH($B66,'DB Production'!$A$1:$S$1,0),0)</f>
        <v>0</v>
      </c>
      <c r="AN66" s="20">
        <f>VLOOKUP(AN$48,'DB Production'!$A:$S,MATCH($B66,'DB Production'!$A$1:$S$1,0),0)</f>
        <v>8</v>
      </c>
      <c r="AO66" s="20">
        <f>VLOOKUP(AO$48,'DB Production'!$A:$S,MATCH($B66,'DB Production'!$A$1:$S$1,0),0)</f>
        <v>-2</v>
      </c>
      <c r="AP66" s="20">
        <f>VLOOKUP(AP$48,'DB Production'!$A:$S,MATCH($B66,'DB Production'!$A$1:$S$1,0),0)</f>
        <v>-8</v>
      </c>
      <c r="AQ66" s="20">
        <f>VLOOKUP(AQ$48,'DB Production'!$A:$S,MATCH($B66,'DB Production'!$A$1:$S$1,0),0)</f>
        <v>-3</v>
      </c>
      <c r="AR66" s="20">
        <f>VLOOKUP(AR$48,'DB Production'!$A:$S,MATCH($B66,'DB Production'!$A$1:$S$1,0),0)</f>
        <v>5</v>
      </c>
      <c r="AS66" s="20">
        <f>VLOOKUP(AS$48,'DB Production'!$A:$S,MATCH($B66,'DB Production'!$A$1:$S$1,0),0)</f>
        <v>-8</v>
      </c>
      <c r="AT66" s="20">
        <f>VLOOKUP(AT$48,'DB Production'!$A:$S,MATCH($B66,'DB Production'!$A$1:$S$1,0),0)</f>
        <v>-7</v>
      </c>
      <c r="AU66" s="20">
        <f>VLOOKUP(AU$48,'DB Production'!$A:$S,MATCH($B66,'DB Production'!$A$1:$S$1,0),0)</f>
        <v>-8</v>
      </c>
      <c r="AW66" s="20">
        <f t="shared" si="6"/>
        <v>-1</v>
      </c>
      <c r="AX66" s="23">
        <f t="shared" si="7"/>
        <v>-7.666666666666667</v>
      </c>
      <c r="AY66" s="23">
        <f t="shared" si="8"/>
        <v>-4.833333333333333</v>
      </c>
    </row>
    <row r="67" spans="2:51" x14ac:dyDescent="0.2">
      <c r="B67" s="18" t="s">
        <v>20</v>
      </c>
      <c r="C67" s="20">
        <f>VLOOKUP(C$48,'DB Production'!$A:$S,MATCH($B67,'DB Production'!$A$1:$S$1,0),0)</f>
        <v>-3</v>
      </c>
      <c r="D67" s="20">
        <f>VLOOKUP(D$48,'DB Production'!$A:$S,MATCH($B67,'DB Production'!$A$1:$S$1,0),0)</f>
        <v>7</v>
      </c>
      <c r="E67" s="20">
        <f>VLOOKUP(E$48,'DB Production'!$A:$S,MATCH($B67,'DB Production'!$A$1:$S$1,0),0)</f>
        <v>12</v>
      </c>
      <c r="F67" s="20">
        <f>VLOOKUP(F$48,'DB Production'!$A:$S,MATCH($B67,'DB Production'!$A$1:$S$1,0),0)</f>
        <v>5</v>
      </c>
      <c r="G67" s="20">
        <f>VLOOKUP(G$48,'DB Production'!$A:$S,MATCH($B67,'DB Production'!$A$1:$S$1,0),0)</f>
        <v>8</v>
      </c>
      <c r="H67" s="20">
        <f>VLOOKUP(H$48,'DB Production'!$A:$S,MATCH($B67,'DB Production'!$A$1:$S$1,0),0)</f>
        <v>-7</v>
      </c>
      <c r="I67" s="20">
        <f>VLOOKUP(I$48,'DB Production'!$A:$S,MATCH($B67,'DB Production'!$A$1:$S$1,0),0)</f>
        <v>2</v>
      </c>
      <c r="J67" s="20">
        <f>VLOOKUP(J$48,'DB Production'!$A:$S,MATCH($B67,'DB Production'!$A$1:$S$1,0),0)</f>
        <v>2</v>
      </c>
      <c r="K67" s="20">
        <f>VLOOKUP(K$48,'DB Production'!$A:$S,MATCH($B67,'DB Production'!$A$1:$S$1,0),0)</f>
        <v>-7</v>
      </c>
      <c r="L67" s="20">
        <f>VLOOKUP(L$48,'DB Production'!$A:$S,MATCH($B67,'DB Production'!$A$1:$S$1,0),0)</f>
        <v>-11</v>
      </c>
      <c r="M67" s="20">
        <f>VLOOKUP(M$48,'DB Production'!$A:$S,MATCH($B67,'DB Production'!$A$1:$S$1,0),0)</f>
        <v>-12</v>
      </c>
      <c r="N67" s="20">
        <f>VLOOKUP(N$48,'DB Production'!$A:$S,MATCH($B67,'DB Production'!$A$1:$S$1,0),0)</f>
        <v>0</v>
      </c>
      <c r="O67" s="20">
        <f>VLOOKUP(O$48,'DB Production'!$A:$S,MATCH($B67,'DB Production'!$A$1:$S$1,0),0)</f>
        <v>-2</v>
      </c>
      <c r="P67" s="20">
        <f>VLOOKUP(P$48,'DB Production'!$A:$S,MATCH($B67,'DB Production'!$A$1:$S$1,0),0)</f>
        <v>0</v>
      </c>
      <c r="Q67" s="20">
        <f>VLOOKUP(Q$48,'DB Production'!$A:$S,MATCH($B67,'DB Production'!$A$1:$S$1,0),0)</f>
        <v>-7</v>
      </c>
      <c r="R67" s="20">
        <f>VLOOKUP(R$48,'DB Production'!$A:$S,MATCH($B67,'DB Production'!$A$1:$S$1,0),0)</f>
        <v>0</v>
      </c>
      <c r="S67" s="20">
        <f>VLOOKUP(S$48,'DB Production'!$A:$S,MATCH($B67,'DB Production'!$A$1:$S$1,0),0)</f>
        <v>0</v>
      </c>
      <c r="T67" s="20">
        <f>VLOOKUP(T$48,'DB Production'!$A:$S,MATCH($B67,'DB Production'!$A$1:$S$1,0),0)</f>
        <v>6</v>
      </c>
      <c r="U67" s="20">
        <f>VLOOKUP(U$48,'DB Production'!$A:$S,MATCH($B67,'DB Production'!$A$1:$S$1,0),0)</f>
        <v>11</v>
      </c>
      <c r="V67" s="20">
        <f>VLOOKUP(V$48,'DB Production'!$A:$S,MATCH($B67,'DB Production'!$A$1:$S$1,0),0)</f>
        <v>7</v>
      </c>
      <c r="W67" s="20">
        <f>VLOOKUP(W$48,'DB Production'!$A:$S,MATCH($B67,'DB Production'!$A$1:$S$1,0),0)</f>
        <v>11</v>
      </c>
      <c r="X67" s="20">
        <f>VLOOKUP(X$48,'DB Production'!$A:$S,MATCH($B67,'DB Production'!$A$1:$S$1,0),0)</f>
        <v>6</v>
      </c>
      <c r="Y67" s="20">
        <f>VLOOKUP(Y$48,'DB Production'!$A:$S,MATCH($B67,'DB Production'!$A$1:$S$1,0),0)</f>
        <v>-2</v>
      </c>
      <c r="Z67" s="20">
        <f>VLOOKUP(Z$48,'DB Production'!$A:$S,MATCH($B67,'DB Production'!$A$1:$S$1,0),0)</f>
        <v>0</v>
      </c>
      <c r="AA67" s="20">
        <f>VLOOKUP(AA$48,'DB Production'!$A:$S,MATCH($B67,'DB Production'!$A$1:$S$1,0),0)</f>
        <v>-1</v>
      </c>
      <c r="AB67" s="20">
        <f>VLOOKUP(AB$48,'DB Production'!$A:$S,MATCH($B67,'DB Production'!$A$1:$S$1,0),0)</f>
        <v>3</v>
      </c>
      <c r="AC67" s="20">
        <f>VLOOKUP(AC$48,'DB Production'!$A:$S,MATCH($B67,'DB Production'!$A$1:$S$1,0),0)</f>
        <v>1</v>
      </c>
      <c r="AD67" s="20">
        <f>VLOOKUP(AD$48,'DB Production'!$A:$S,MATCH($B67,'DB Production'!$A$1:$S$1,0),0)</f>
        <v>13</v>
      </c>
      <c r="AE67" s="20">
        <f>VLOOKUP(AE$48,'DB Production'!$A:$S,MATCH($B67,'DB Production'!$A$1:$S$1,0),0)</f>
        <v>12</v>
      </c>
      <c r="AF67" s="20">
        <f>VLOOKUP(AF$48,'DB Production'!$A:$S,MATCH($B67,'DB Production'!$A$1:$S$1,0),0)</f>
        <v>8</v>
      </c>
      <c r="AG67" s="20">
        <f>VLOOKUP(AG$48,'DB Production'!$A:$S,MATCH($B67,'DB Production'!$A$1:$S$1,0),0)</f>
        <v>-3</v>
      </c>
      <c r="AH67" s="20">
        <f>VLOOKUP(AH$48,'DB Production'!$A:$S,MATCH($B67,'DB Production'!$A$1:$S$1,0),0)</f>
        <v>9</v>
      </c>
      <c r="AI67" s="20">
        <f>VLOOKUP(AI$48,'DB Production'!$A:$S,MATCH($B67,'DB Production'!$A$1:$S$1,0),0)</f>
        <v>0</v>
      </c>
      <c r="AJ67" s="20">
        <f>VLOOKUP(AJ$48,'DB Production'!$A:$S,MATCH($B67,'DB Production'!$A$1:$S$1,0),0)</f>
        <v>-3</v>
      </c>
      <c r="AK67" s="20">
        <f>VLOOKUP(AK$48,'DB Production'!$A:$S,MATCH($B67,'DB Production'!$A$1:$S$1,0),0)</f>
        <v>0</v>
      </c>
      <c r="AL67" s="20">
        <f>VLOOKUP(AL$48,'DB Production'!$A:$S,MATCH($B67,'DB Production'!$A$1:$S$1,0),0)</f>
        <v>0</v>
      </c>
      <c r="AM67" s="20">
        <f>VLOOKUP(AM$48,'DB Production'!$A:$S,MATCH($B67,'DB Production'!$A$1:$S$1,0),0)</f>
        <v>-1</v>
      </c>
      <c r="AN67" s="20">
        <f>VLOOKUP(AN$48,'DB Production'!$A:$S,MATCH($B67,'DB Production'!$A$1:$S$1,0),0)</f>
        <v>0</v>
      </c>
      <c r="AO67" s="20">
        <f>VLOOKUP(AO$48,'DB Production'!$A:$S,MATCH($B67,'DB Production'!$A$1:$S$1,0),0)</f>
        <v>13</v>
      </c>
      <c r="AP67" s="20">
        <f>VLOOKUP(AP$48,'DB Production'!$A:$S,MATCH($B67,'DB Production'!$A$1:$S$1,0),0)</f>
        <v>6</v>
      </c>
      <c r="AQ67" s="20">
        <f>VLOOKUP(AQ$48,'DB Production'!$A:$S,MATCH($B67,'DB Production'!$A$1:$S$1,0),0)</f>
        <v>7</v>
      </c>
      <c r="AR67" s="20">
        <f>VLOOKUP(AR$48,'DB Production'!$A:$S,MATCH($B67,'DB Production'!$A$1:$S$1,0),0)</f>
        <v>0</v>
      </c>
      <c r="AS67" s="20">
        <f>VLOOKUP(AS$48,'DB Production'!$A:$S,MATCH($B67,'DB Production'!$A$1:$S$1,0),0)</f>
        <v>6</v>
      </c>
      <c r="AT67" s="20">
        <f>VLOOKUP(AT$48,'DB Production'!$A:$S,MATCH($B67,'DB Production'!$A$1:$S$1,0),0)</f>
        <v>8</v>
      </c>
      <c r="AU67" s="20">
        <f>VLOOKUP(AU$48,'DB Production'!$A:$S,MATCH($B67,'DB Production'!$A$1:$S$1,0),0)</f>
        <v>0</v>
      </c>
      <c r="AW67" s="20">
        <f t="shared" si="6"/>
        <v>-8</v>
      </c>
      <c r="AX67" s="23">
        <f t="shared" si="7"/>
        <v>4.666666666666667</v>
      </c>
      <c r="AY67" s="23">
        <f t="shared" si="8"/>
        <v>4.5</v>
      </c>
    </row>
    <row r="68" spans="2:51" x14ac:dyDescent="0.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c r="AM68" s="22"/>
      <c r="AN68" s="22"/>
      <c r="AO68" s="22"/>
      <c r="AP68" s="22"/>
      <c r="AQ68" s="22"/>
      <c r="AR68" s="22"/>
      <c r="AS68" s="22"/>
      <c r="AT68" s="22"/>
      <c r="AU68" s="22"/>
    </row>
  </sheetData>
  <mergeCells count="14">
    <mergeCell ref="B4:B5"/>
    <mergeCell ref="B48:B49"/>
    <mergeCell ref="B26:B27"/>
    <mergeCell ref="AW1:AY1"/>
    <mergeCell ref="AX3:AY3"/>
    <mergeCell ref="AX4:AX5"/>
    <mergeCell ref="AX26:AX27"/>
    <mergeCell ref="AX48:AX49"/>
    <mergeCell ref="AY4:AY5"/>
    <mergeCell ref="AY26:AY27"/>
    <mergeCell ref="AY48:AY49"/>
    <mergeCell ref="AW4:AW5"/>
    <mergeCell ref="AW48:AW49"/>
    <mergeCell ref="AW26:AW27"/>
  </mergeCells>
  <conditionalFormatting sqref="AW6:AW23">
    <cfRule type="colorScale" priority="1112">
      <colorScale>
        <cfvo type="min"/>
        <cfvo type="percentile" val="50"/>
        <cfvo type="max"/>
        <color rgb="FFF8696B"/>
        <color rgb="FFFFEB84"/>
        <color rgb="FF63BE7B"/>
      </colorScale>
    </cfRule>
    <cfRule type="cellIs" dxfId="76" priority="1571" operator="equal">
      <formula>0</formula>
    </cfRule>
    <cfRule type="cellIs" dxfId="75" priority="1572" operator="lessThan">
      <formula>0</formula>
    </cfRule>
    <cfRule type="cellIs" dxfId="74" priority="1573" operator="greaterThan">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X6:AX23">
    <cfRule type="colorScale" priority="1111">
      <colorScale>
        <cfvo type="min"/>
        <cfvo type="percentile" val="50"/>
        <cfvo type="max"/>
        <color rgb="FFF8696B"/>
        <color rgb="FFFFEB84"/>
        <color rgb="FF63BE7B"/>
      </colorScale>
    </cfRule>
    <cfRule type="cellIs" dxfId="73" priority="1566" operator="equal">
      <formula>0</formula>
    </cfRule>
    <cfRule type="cellIs" dxfId="72" priority="1567" operator="lessThan">
      <formula>0</formula>
    </cfRule>
    <cfRule type="cellIs" dxfId="71" priority="1568" operator="greaterThan">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Y6:AY23">
    <cfRule type="colorScale" priority="1110">
      <colorScale>
        <cfvo type="min"/>
        <cfvo type="percentile" val="50"/>
        <cfvo type="max"/>
        <color rgb="FFF8696B"/>
        <color rgb="FFFFEB84"/>
        <color rgb="FF63BE7B"/>
      </colorScale>
    </cfRule>
    <cfRule type="cellIs" dxfId="70" priority="1561" operator="equal">
      <formula>0</formula>
    </cfRule>
    <cfRule type="cellIs" dxfId="69" priority="1562" operator="lessThan">
      <formula>0</formula>
    </cfRule>
    <cfRule type="cellIs" dxfId="68" priority="1563" operator="greaterThan">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dxfId="67" priority="1423" operator="equal">
      <formula>0</formula>
    </cfRule>
    <cfRule type="cellIs" dxfId="66" priority="1424" operator="lessThan">
      <formula>0</formula>
    </cfRule>
    <cfRule type="cellIs" dxfId="65" priority="1425" operator="greaterThan">
      <formula>0</formula>
    </cfRule>
    <cfRule type="colorScale" priority="1427">
      <colorScale>
        <cfvo type="min"/>
        <cfvo type="percentile" val="50"/>
        <cfvo type="max"/>
        <color rgb="FFF8696B"/>
        <color rgb="FFFFEB84"/>
        <color rgb="FF63BE7B"/>
      </colorScale>
    </cfRule>
  </conditionalFormatting>
  <conditionalFormatting sqref="C28:AU45">
    <cfRule type="cellIs" dxfId="64" priority="1418" operator="equal">
      <formula>0</formula>
    </cfRule>
    <cfRule type="cellIs" dxfId="63" priority="1419" operator="lessThan">
      <formula>0</formula>
    </cfRule>
    <cfRule type="cellIs" dxfId="62" priority="1420" operator="greaterThan">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U23">
    <cfRule type="cellIs" dxfId="61" priority="825" operator="equal">
      <formula>0</formula>
    </cfRule>
    <cfRule type="cellIs" dxfId="60" priority="826" operator="lessThan">
      <formula>0</formula>
    </cfRule>
    <cfRule type="cellIs" dxfId="59" priority="827" operator="greaterThan">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U67">
    <cfRule type="cellIs" dxfId="58" priority="152" operator="equal">
      <formula>0</formula>
    </cfRule>
    <cfRule type="cellIs" dxfId="57" priority="153" operator="lessThan">
      <formula>0</formula>
    </cfRule>
    <cfRule type="cellIs" dxfId="56" priority="154" operator="greaterThan">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W28:AW45">
    <cfRule type="colorScale" priority="136">
      <colorScale>
        <cfvo type="min"/>
        <cfvo type="percentile" val="50"/>
        <cfvo type="max"/>
        <color rgb="FFF8696B"/>
        <color rgb="FFFFEB84"/>
        <color rgb="FF63BE7B"/>
      </colorScale>
    </cfRule>
    <cfRule type="cellIs" dxfId="55" priority="147" operator="equal">
      <formula>0</formula>
    </cfRule>
    <cfRule type="cellIs" dxfId="54" priority="148" operator="lessThan">
      <formula>0</formula>
    </cfRule>
    <cfRule type="cellIs" dxfId="53" priority="149" operator="greaterThan">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X28:AX45">
    <cfRule type="colorScale" priority="135">
      <colorScale>
        <cfvo type="min"/>
        <cfvo type="percentile" val="50"/>
        <cfvo type="max"/>
        <color rgb="FFF8696B"/>
        <color rgb="FFFFEB84"/>
        <color rgb="FF63BE7B"/>
      </colorScale>
    </cfRule>
    <cfRule type="cellIs" dxfId="52" priority="142" operator="equal">
      <formula>0</formula>
    </cfRule>
    <cfRule type="cellIs" dxfId="51" priority="143" operator="lessThan">
      <formula>0</formula>
    </cfRule>
    <cfRule type="cellIs" dxfId="50" priority="144" operator="greaterThan">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Y28:AY45">
    <cfRule type="colorScale" priority="134">
      <colorScale>
        <cfvo type="min"/>
        <cfvo type="percentile" val="50"/>
        <cfvo type="max"/>
        <color rgb="FFF8696B"/>
        <color rgb="FFFFEB84"/>
        <color rgb="FF63BE7B"/>
      </colorScale>
    </cfRule>
    <cfRule type="cellIs" dxfId="49" priority="137" operator="equal">
      <formula>0</formula>
    </cfRule>
    <cfRule type="cellIs" dxfId="48" priority="138" operator="lessThan">
      <formula>0</formula>
    </cfRule>
    <cfRule type="cellIs" dxfId="47" priority="139" operator="greaterThan">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W50:AW67">
    <cfRule type="colorScale" priority="118">
      <colorScale>
        <cfvo type="min"/>
        <cfvo type="percentile" val="50"/>
        <cfvo type="max"/>
        <color rgb="FFF8696B"/>
        <color rgb="FFFFEB84"/>
        <color rgb="FF63BE7B"/>
      </colorScale>
    </cfRule>
    <cfRule type="cellIs" dxfId="46" priority="129" operator="equal">
      <formula>0</formula>
    </cfRule>
    <cfRule type="cellIs" dxfId="45" priority="130" operator="lessThan">
      <formula>0</formula>
    </cfRule>
    <cfRule type="cellIs" dxfId="44" priority="131" operator="greaterThan">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X50:AX67">
    <cfRule type="colorScale" priority="117">
      <colorScale>
        <cfvo type="min"/>
        <cfvo type="percentile" val="50"/>
        <cfvo type="max"/>
        <color rgb="FFF8696B"/>
        <color rgb="FFFFEB84"/>
        <color rgb="FF63BE7B"/>
      </colorScale>
    </cfRule>
    <cfRule type="cellIs" dxfId="43" priority="124" operator="equal">
      <formula>0</formula>
    </cfRule>
    <cfRule type="cellIs" dxfId="42" priority="125" operator="lessThan">
      <formula>0</formula>
    </cfRule>
    <cfRule type="cellIs" dxfId="41" priority="126" operator="greaterThan">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Y50:AY67">
    <cfRule type="colorScale" priority="116">
      <colorScale>
        <cfvo type="min"/>
        <cfvo type="percentile" val="50"/>
        <cfvo type="max"/>
        <color rgb="FFF8696B"/>
        <color rgb="FFFFEB84"/>
        <color rgb="FF63BE7B"/>
      </colorScale>
    </cfRule>
    <cfRule type="cellIs" dxfId="40" priority="119" operator="equal">
      <formula>0</formula>
    </cfRule>
    <cfRule type="cellIs" dxfId="39" priority="120" operator="lessThan">
      <formula>0</formula>
    </cfRule>
    <cfRule type="cellIs" dxfId="38" priority="121" operator="greaterThan">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M23 AP6:AU23">
    <cfRule type="colorScale" priority="81">
      <colorScale>
        <cfvo type="min"/>
        <cfvo type="percentile" val="50"/>
        <cfvo type="max"/>
        <color rgb="FFF8696B"/>
        <color rgb="FFFFEB84"/>
        <color rgb="FF63BE7B"/>
      </colorScale>
    </cfRule>
  </conditionalFormatting>
  <conditionalFormatting sqref="AK6:AK23 AN6:AO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AP28:AP45">
    <cfRule type="colorScale" priority="37">
      <colorScale>
        <cfvo type="min"/>
        <cfvo type="percentile" val="50"/>
        <cfvo type="max"/>
        <color rgb="FFF8696B"/>
        <color rgb="FFFFEB84"/>
        <color rgb="FF63BE7B"/>
      </colorScale>
    </cfRule>
  </conditionalFormatting>
  <conditionalFormatting sqref="AJ28:AJ45 AM28:AM45 AQ28:AU45">
    <cfRule type="colorScale" priority="36">
      <colorScale>
        <cfvo type="min"/>
        <cfvo type="percentile" val="50"/>
        <cfvo type="max"/>
        <color rgb="FFF8696B"/>
        <color rgb="FFFFEB84"/>
        <color rgb="FF63BE7B"/>
      </colorScale>
    </cfRule>
  </conditionalFormatting>
  <conditionalFormatting sqref="AK28:AK45 AN28:AO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L903"/>
  <sheetViews>
    <sheetView zoomScale="160" zoomScaleNormal="160" workbookViewId="0">
      <pane ySplit="5" topLeftCell="A886" activePane="bottomLeft" state="frozen"/>
      <selection pane="bottomLeft" activeCell="A892" sqref="A892:L903"/>
    </sheetView>
  </sheetViews>
  <sheetFormatPr baseColWidth="10" defaultColWidth="9.1640625" defaultRowHeight="15" x14ac:dyDescent="0.2"/>
  <cols>
    <col min="1" max="1" width="12" style="91" customWidth="1"/>
    <col min="2" max="9" width="11.33203125" style="91" customWidth="1"/>
    <col min="10" max="10" width="12.1640625" style="91" customWidth="1"/>
    <col min="11" max="11" width="11.33203125" style="91" customWidth="1"/>
    <col min="12" max="45" width="9.1640625" style="91" customWidth="1"/>
    <col min="46" max="16384" width="9.1640625" style="91"/>
  </cols>
  <sheetData>
    <row r="1" spans="1:12" x14ac:dyDescent="0.2">
      <c r="A1" s="94"/>
      <c r="B1" s="94"/>
      <c r="J1" s="93"/>
    </row>
    <row r="2" spans="1:12" x14ac:dyDescent="0.2">
      <c r="C2" s="93"/>
      <c r="D2" s="93"/>
    </row>
    <row r="3" spans="1:12" x14ac:dyDescent="0.2">
      <c r="C3" s="93"/>
      <c r="D3" s="93"/>
    </row>
    <row r="4" spans="1:12" ht="16" customHeight="1" thickBot="1" x14ac:dyDescent="0.25">
      <c r="C4" s="93"/>
      <c r="D4" s="93"/>
    </row>
    <row r="5" spans="1:12" ht="39" customHeight="1" thickBot="1" x14ac:dyDescent="0.25">
      <c r="A5" s="59" t="s">
        <v>82</v>
      </c>
      <c r="B5" s="60" t="s">
        <v>42</v>
      </c>
      <c r="C5" s="60" t="s">
        <v>44</v>
      </c>
      <c r="D5" s="60" t="s">
        <v>46</v>
      </c>
      <c r="E5" s="60" t="s">
        <v>47</v>
      </c>
      <c r="F5" s="60" t="s">
        <v>48</v>
      </c>
      <c r="G5" s="60" t="s">
        <v>50</v>
      </c>
      <c r="H5" s="60" t="s">
        <v>51</v>
      </c>
      <c r="I5" s="60" t="s">
        <v>52</v>
      </c>
      <c r="J5" s="60" t="s">
        <v>53</v>
      </c>
      <c r="K5" s="60" t="s">
        <v>54</v>
      </c>
      <c r="L5" s="61" t="s">
        <v>38</v>
      </c>
    </row>
    <row r="6" spans="1:12" x14ac:dyDescent="0.2">
      <c r="A6" s="56">
        <v>17533</v>
      </c>
      <c r="B6" s="57">
        <f>VLOOKUP(Table91213[[#This Row],[Date]],'DB Details'!$A:$L,2)</f>
        <v>53.3</v>
      </c>
      <c r="C6" s="57"/>
      <c r="D6" s="57"/>
      <c r="E6" s="88">
        <f>VLOOKUP(Table91213[[#This Row],[Date]],'DB Details'!$A:$L,5)</f>
        <v>72.2</v>
      </c>
      <c r="F6" s="88">
        <f>VLOOKUP(Table91213[[#This Row],[Date]],'DB Details'!$A:$L,6)</f>
        <v>59.1</v>
      </c>
      <c r="G6" s="58"/>
      <c r="H6" s="88">
        <f>VLOOKUP(Table91213[[#This Row],[Date]],'DB Details'!$A:$L,8)</f>
        <v>45.3</v>
      </c>
      <c r="I6" s="88">
        <f>VLOOKUP(Table91213[[#This Row],[Date]],'DB Details'!$A:$L,9)</f>
        <v>36.299999999999997</v>
      </c>
      <c r="J6" s="88">
        <f>VLOOKUP(Table91213[[#This Row],[Date]],'DB Details'!$A:$L,10)</f>
        <v>54.8</v>
      </c>
      <c r="K6" s="58"/>
      <c r="L6" s="88">
        <f>VLOOKUP(Table91213[[#This Row],[Date]],'DB Details'!$A:$L,12)</f>
        <v>51.7</v>
      </c>
    </row>
    <row r="7" spans="1:12" x14ac:dyDescent="0.2">
      <c r="A7" s="39">
        <v>17564</v>
      </c>
      <c r="B7" s="57">
        <f>VLOOKUP(Table91213[[#This Row],[Date]],'DB Details'!$A:$L,2)</f>
        <v>51.1</v>
      </c>
      <c r="C7" s="55"/>
      <c r="D7" s="55"/>
      <c r="E7" s="88">
        <f>VLOOKUP(Table91213[[#This Row],[Date]],'DB Details'!$A:$L,5)</f>
        <v>62.7</v>
      </c>
      <c r="F7" s="88">
        <f>VLOOKUP(Table91213[[#This Row],[Date]],'DB Details'!$A:$L,6)</f>
        <v>55.2</v>
      </c>
      <c r="G7" s="95"/>
      <c r="H7" s="88">
        <f>VLOOKUP(Table91213[[#This Row],[Date]],'DB Details'!$A:$L,8)</f>
        <v>43.9</v>
      </c>
      <c r="I7" s="88">
        <f>VLOOKUP(Table91213[[#This Row],[Date]],'DB Details'!$A:$L,9)</f>
        <v>37.1</v>
      </c>
      <c r="J7" s="88">
        <f>VLOOKUP(Table91213[[#This Row],[Date]],'DB Details'!$A:$L,10)</f>
        <v>55.8</v>
      </c>
      <c r="K7" s="95"/>
      <c r="L7" s="88">
        <f>VLOOKUP(Table91213[[#This Row],[Date]],'DB Details'!$A:$L,12)</f>
        <v>50.2</v>
      </c>
    </row>
    <row r="8" spans="1:12" x14ac:dyDescent="0.2">
      <c r="A8" s="39">
        <v>17593</v>
      </c>
      <c r="B8" s="57">
        <f>VLOOKUP(Table91213[[#This Row],[Date]],'DB Details'!$A:$L,2)</f>
        <v>43.9</v>
      </c>
      <c r="C8" s="55"/>
      <c r="D8" s="55"/>
      <c r="E8" s="88">
        <f>VLOOKUP(Table91213[[#This Row],[Date]],'DB Details'!$A:$L,5)</f>
        <v>69.3</v>
      </c>
      <c r="F8" s="88">
        <f>VLOOKUP(Table91213[[#This Row],[Date]],'DB Details'!$A:$L,6)</f>
        <v>47.8</v>
      </c>
      <c r="G8" s="95"/>
      <c r="H8" s="88">
        <f>VLOOKUP(Table91213[[#This Row],[Date]],'DB Details'!$A:$L,8)</f>
        <v>44.5</v>
      </c>
      <c r="I8" s="88">
        <f>VLOOKUP(Table91213[[#This Row],[Date]],'DB Details'!$A:$L,9)</f>
        <v>32.700000000000003</v>
      </c>
      <c r="J8" s="88">
        <f>VLOOKUP(Table91213[[#This Row],[Date]],'DB Details'!$A:$L,10)</f>
        <v>44</v>
      </c>
      <c r="K8" s="95"/>
      <c r="L8" s="88">
        <f>VLOOKUP(Table91213[[#This Row],[Date]],'DB Details'!$A:$L,12)</f>
        <v>43.3</v>
      </c>
    </row>
    <row r="9" spans="1:12" x14ac:dyDescent="0.2">
      <c r="A9" s="39">
        <v>17624</v>
      </c>
      <c r="B9" s="57">
        <f>VLOOKUP(Table91213[[#This Row],[Date]],'DB Details'!$A:$L,2)</f>
        <v>44.5</v>
      </c>
      <c r="C9" s="55"/>
      <c r="D9" s="55"/>
      <c r="E9" s="88">
        <f>VLOOKUP(Table91213[[#This Row],[Date]],'DB Details'!$A:$L,5)</f>
        <v>75.8</v>
      </c>
      <c r="F9" s="88">
        <f>VLOOKUP(Table91213[[#This Row],[Date]],'DB Details'!$A:$L,6)</f>
        <v>49.5</v>
      </c>
      <c r="G9" s="95"/>
      <c r="H9" s="88">
        <f>VLOOKUP(Table91213[[#This Row],[Date]],'DB Details'!$A:$L,8)</f>
        <v>46.1</v>
      </c>
      <c r="I9" s="88">
        <f>VLOOKUP(Table91213[[#This Row],[Date]],'DB Details'!$A:$L,9)</f>
        <v>41.6</v>
      </c>
      <c r="J9" s="88">
        <f>VLOOKUP(Table91213[[#This Row],[Date]],'DB Details'!$A:$L,10)</f>
        <v>43.9</v>
      </c>
      <c r="K9" s="95"/>
      <c r="L9" s="88">
        <f>VLOOKUP(Table91213[[#This Row],[Date]],'DB Details'!$A:$L,12)</f>
        <v>45.4</v>
      </c>
    </row>
    <row r="10" spans="1:12" x14ac:dyDescent="0.2">
      <c r="A10" s="39">
        <v>17654</v>
      </c>
      <c r="B10" s="57">
        <f>VLOOKUP(Table91213[[#This Row],[Date]],'DB Details'!$A:$L,2)</f>
        <v>51.2</v>
      </c>
      <c r="C10" s="55"/>
      <c r="D10" s="55"/>
      <c r="E10" s="88">
        <f>VLOOKUP(Table91213[[#This Row],[Date]],'DB Details'!$A:$L,5)</f>
        <v>70.8</v>
      </c>
      <c r="F10" s="88">
        <f>VLOOKUP(Table91213[[#This Row],[Date]],'DB Details'!$A:$L,6)</f>
        <v>52.1</v>
      </c>
      <c r="G10" s="95"/>
      <c r="H10" s="88">
        <f>VLOOKUP(Table91213[[#This Row],[Date]],'DB Details'!$A:$L,8)</f>
        <v>47</v>
      </c>
      <c r="I10" s="88">
        <f>VLOOKUP(Table91213[[#This Row],[Date]],'DB Details'!$A:$L,9)</f>
        <v>40.4</v>
      </c>
      <c r="J10" s="88">
        <f>VLOOKUP(Table91213[[#This Row],[Date]],'DB Details'!$A:$L,10)</f>
        <v>51.8</v>
      </c>
      <c r="K10" s="95"/>
      <c r="L10" s="88">
        <f>VLOOKUP(Table91213[[#This Row],[Date]],'DB Details'!$A:$L,12)</f>
        <v>49.5</v>
      </c>
    </row>
    <row r="11" spans="1:12" x14ac:dyDescent="0.2">
      <c r="A11" s="39">
        <v>17685</v>
      </c>
      <c r="B11" s="57">
        <f>VLOOKUP(Table91213[[#This Row],[Date]],'DB Details'!$A:$L,2)</f>
        <v>58.1</v>
      </c>
      <c r="C11" s="55"/>
      <c r="D11" s="55"/>
      <c r="E11" s="88">
        <f>VLOOKUP(Table91213[[#This Row],[Date]],'DB Details'!$A:$L,5)</f>
        <v>78.5</v>
      </c>
      <c r="F11" s="88">
        <f>VLOOKUP(Table91213[[#This Row],[Date]],'DB Details'!$A:$L,6)</f>
        <v>56.8</v>
      </c>
      <c r="G11" s="95"/>
      <c r="H11" s="88">
        <f>VLOOKUP(Table91213[[#This Row],[Date]],'DB Details'!$A:$L,8)</f>
        <v>54.7</v>
      </c>
      <c r="I11" s="88">
        <f>VLOOKUP(Table91213[[#This Row],[Date]],'DB Details'!$A:$L,9)</f>
        <v>38.4</v>
      </c>
      <c r="J11" s="88">
        <f>VLOOKUP(Table91213[[#This Row],[Date]],'DB Details'!$A:$L,10)</f>
        <v>50.8</v>
      </c>
      <c r="K11" s="95"/>
      <c r="L11" s="88">
        <f>VLOOKUP(Table91213[[#This Row],[Date]],'DB Details'!$A:$L,12)</f>
        <v>53</v>
      </c>
    </row>
    <row r="12" spans="1:12" x14ac:dyDescent="0.2">
      <c r="A12" s="39">
        <v>17715</v>
      </c>
      <c r="B12" s="57">
        <f>VLOOKUP(Table91213[[#This Row],[Date]],'DB Details'!$A:$L,2)</f>
        <v>50.4</v>
      </c>
      <c r="C12" s="55"/>
      <c r="D12" s="55"/>
      <c r="E12" s="88">
        <f>VLOOKUP(Table91213[[#This Row],[Date]],'DB Details'!$A:$L,5)</f>
        <v>77.3</v>
      </c>
      <c r="F12" s="88">
        <f>VLOOKUP(Table91213[[#This Row],[Date]],'DB Details'!$A:$L,6)</f>
        <v>51.4</v>
      </c>
      <c r="G12" s="95"/>
      <c r="H12" s="88">
        <f>VLOOKUP(Table91213[[#This Row],[Date]],'DB Details'!$A:$L,8)</f>
        <v>51.1</v>
      </c>
      <c r="I12" s="88">
        <f>VLOOKUP(Table91213[[#This Row],[Date]],'DB Details'!$A:$L,9)</f>
        <v>36.799999999999997</v>
      </c>
      <c r="J12" s="88">
        <f>VLOOKUP(Table91213[[#This Row],[Date]],'DB Details'!$A:$L,10)</f>
        <v>49.1</v>
      </c>
      <c r="K12" s="95"/>
      <c r="L12" s="88">
        <f>VLOOKUP(Table91213[[#This Row],[Date]],'DB Details'!$A:$L,12)</f>
        <v>48.4</v>
      </c>
    </row>
    <row r="13" spans="1:12" x14ac:dyDescent="0.2">
      <c r="A13" s="39">
        <v>17746</v>
      </c>
      <c r="B13" s="57">
        <f>VLOOKUP(Table91213[[#This Row],[Date]],'DB Details'!$A:$L,2)</f>
        <v>46</v>
      </c>
      <c r="C13" s="55"/>
      <c r="D13" s="55"/>
      <c r="E13" s="88">
        <f>VLOOKUP(Table91213[[#This Row],[Date]],'DB Details'!$A:$L,5)</f>
        <v>77</v>
      </c>
      <c r="F13" s="88">
        <f>VLOOKUP(Table91213[[#This Row],[Date]],'DB Details'!$A:$L,6)</f>
        <v>51</v>
      </c>
      <c r="G13" s="95"/>
      <c r="H13" s="88">
        <f>VLOOKUP(Table91213[[#This Row],[Date]],'DB Details'!$A:$L,8)</f>
        <v>46.6</v>
      </c>
      <c r="I13" s="88">
        <f>VLOOKUP(Table91213[[#This Row],[Date]],'DB Details'!$A:$L,9)</f>
        <v>31.2</v>
      </c>
      <c r="J13" s="88">
        <f>VLOOKUP(Table91213[[#This Row],[Date]],'DB Details'!$A:$L,10)</f>
        <v>46.1</v>
      </c>
      <c r="K13" s="95"/>
      <c r="L13" s="88">
        <f>VLOOKUP(Table91213[[#This Row],[Date]],'DB Details'!$A:$L,12)</f>
        <v>45.1</v>
      </c>
    </row>
    <row r="14" spans="1:12" x14ac:dyDescent="0.2">
      <c r="A14" s="39">
        <v>17777</v>
      </c>
      <c r="B14" s="57">
        <f>VLOOKUP(Table91213[[#This Row],[Date]],'DB Details'!$A:$L,2)</f>
        <v>40.6</v>
      </c>
      <c r="C14" s="55"/>
      <c r="D14" s="55"/>
      <c r="E14" s="88">
        <f>VLOOKUP(Table91213[[#This Row],[Date]],'DB Details'!$A:$L,5)</f>
        <v>66</v>
      </c>
      <c r="F14" s="88">
        <f>VLOOKUP(Table91213[[#This Row],[Date]],'DB Details'!$A:$L,6)</f>
        <v>47.9</v>
      </c>
      <c r="G14" s="95"/>
      <c r="H14" s="88">
        <f>VLOOKUP(Table91213[[#This Row],[Date]],'DB Details'!$A:$L,8)</f>
        <v>45.2</v>
      </c>
      <c r="I14" s="88">
        <f>VLOOKUP(Table91213[[#This Row],[Date]],'DB Details'!$A:$L,9)</f>
        <v>28.3</v>
      </c>
      <c r="J14" s="88">
        <f>VLOOKUP(Table91213[[#This Row],[Date]],'DB Details'!$A:$L,10)</f>
        <v>46.1</v>
      </c>
      <c r="K14" s="95"/>
      <c r="L14" s="88">
        <f>VLOOKUP(Table91213[[#This Row],[Date]],'DB Details'!$A:$L,12)</f>
        <v>42.1</v>
      </c>
    </row>
    <row r="15" spans="1:12" x14ac:dyDescent="0.2">
      <c r="A15" s="39">
        <v>17807</v>
      </c>
      <c r="B15" s="57">
        <f>VLOOKUP(Table91213[[#This Row],[Date]],'DB Details'!$A:$L,2)</f>
        <v>52.1</v>
      </c>
      <c r="C15" s="55"/>
      <c r="D15" s="55"/>
      <c r="E15" s="88">
        <f>VLOOKUP(Table91213[[#This Row],[Date]],'DB Details'!$A:$L,5)</f>
        <v>56.6</v>
      </c>
      <c r="F15" s="88">
        <f>VLOOKUP(Table91213[[#This Row],[Date]],'DB Details'!$A:$L,6)</f>
        <v>52.7</v>
      </c>
      <c r="G15" s="95"/>
      <c r="H15" s="88">
        <f>VLOOKUP(Table91213[[#This Row],[Date]],'DB Details'!$A:$L,8)</f>
        <v>45.4</v>
      </c>
      <c r="I15" s="88">
        <f>VLOOKUP(Table91213[[#This Row],[Date]],'DB Details'!$A:$L,9)</f>
        <v>28.7</v>
      </c>
      <c r="J15" s="88">
        <f>VLOOKUP(Table91213[[#This Row],[Date]],'DB Details'!$A:$L,10)</f>
        <v>47.5</v>
      </c>
      <c r="K15" s="95"/>
      <c r="L15" s="88">
        <f>VLOOKUP(Table91213[[#This Row],[Date]],'DB Details'!$A:$L,12)</f>
        <v>47.2</v>
      </c>
    </row>
    <row r="16" spans="1:12" x14ac:dyDescent="0.2">
      <c r="A16" s="39">
        <v>17838</v>
      </c>
      <c r="B16" s="57">
        <f>VLOOKUP(Table91213[[#This Row],[Date]],'DB Details'!$A:$L,2)</f>
        <v>43.2</v>
      </c>
      <c r="C16" s="55"/>
      <c r="D16" s="55"/>
      <c r="E16" s="88">
        <f>VLOOKUP(Table91213[[#This Row],[Date]],'DB Details'!$A:$L,5)</f>
        <v>51</v>
      </c>
      <c r="F16" s="88">
        <f>VLOOKUP(Table91213[[#This Row],[Date]],'DB Details'!$A:$L,6)</f>
        <v>48.9</v>
      </c>
      <c r="G16" s="95"/>
      <c r="H16" s="88">
        <f>VLOOKUP(Table91213[[#This Row],[Date]],'DB Details'!$A:$L,8)</f>
        <v>42.6</v>
      </c>
      <c r="I16" s="88">
        <f>VLOOKUP(Table91213[[#This Row],[Date]],'DB Details'!$A:$L,9)</f>
        <v>28</v>
      </c>
      <c r="J16" s="88">
        <f>VLOOKUP(Table91213[[#This Row],[Date]],'DB Details'!$A:$L,10)</f>
        <v>44</v>
      </c>
      <c r="K16" s="95"/>
      <c r="L16" s="88">
        <f>VLOOKUP(Table91213[[#This Row],[Date]],'DB Details'!$A:$L,12)</f>
        <v>42.4</v>
      </c>
    </row>
    <row r="17" spans="1:12" x14ac:dyDescent="0.2">
      <c r="A17" s="39">
        <v>17868</v>
      </c>
      <c r="B17" s="57">
        <f>VLOOKUP(Table91213[[#This Row],[Date]],'DB Details'!$A:$L,2)</f>
        <v>34.5</v>
      </c>
      <c r="C17" s="55"/>
      <c r="D17" s="55"/>
      <c r="E17" s="88">
        <f>VLOOKUP(Table91213[[#This Row],[Date]],'DB Details'!$A:$L,5)</f>
        <v>47.5</v>
      </c>
      <c r="F17" s="88">
        <f>VLOOKUP(Table91213[[#This Row],[Date]],'DB Details'!$A:$L,6)</f>
        <v>42.1</v>
      </c>
      <c r="G17" s="95"/>
      <c r="H17" s="88">
        <f>VLOOKUP(Table91213[[#This Row],[Date]],'DB Details'!$A:$L,8)</f>
        <v>37</v>
      </c>
      <c r="I17" s="88">
        <f>VLOOKUP(Table91213[[#This Row],[Date]],'DB Details'!$A:$L,9)</f>
        <v>17.7</v>
      </c>
      <c r="J17" s="88">
        <f>VLOOKUP(Table91213[[#This Row],[Date]],'DB Details'!$A:$L,10)</f>
        <v>39</v>
      </c>
      <c r="K17" s="95"/>
      <c r="L17" s="88">
        <f>VLOOKUP(Table91213[[#This Row],[Date]],'DB Details'!$A:$L,12)</f>
        <v>35</v>
      </c>
    </row>
    <row r="18" spans="1:12" x14ac:dyDescent="0.2">
      <c r="A18" s="39">
        <v>17899</v>
      </c>
      <c r="B18" s="57">
        <f>VLOOKUP(Table91213[[#This Row],[Date]],'DB Details'!$A:$L,2)</f>
        <v>31.4</v>
      </c>
      <c r="C18" s="55"/>
      <c r="D18" s="55"/>
      <c r="E18" s="88">
        <f>VLOOKUP(Table91213[[#This Row],[Date]],'DB Details'!$A:$L,5)</f>
        <v>39.6</v>
      </c>
      <c r="F18" s="88">
        <f>VLOOKUP(Table91213[[#This Row],[Date]],'DB Details'!$A:$L,6)</f>
        <v>42</v>
      </c>
      <c r="G18" s="95"/>
      <c r="H18" s="88">
        <f>VLOOKUP(Table91213[[#This Row],[Date]],'DB Details'!$A:$L,8)</f>
        <v>36.6</v>
      </c>
      <c r="I18" s="88">
        <f>VLOOKUP(Table91213[[#This Row],[Date]],'DB Details'!$A:$L,9)</f>
        <v>16.600000000000001</v>
      </c>
      <c r="J18" s="88">
        <f>VLOOKUP(Table91213[[#This Row],[Date]],'DB Details'!$A:$L,10)</f>
        <v>34.1</v>
      </c>
      <c r="K18" s="95"/>
      <c r="L18" s="88">
        <f>VLOOKUP(Table91213[[#This Row],[Date]],'DB Details'!$A:$L,12)</f>
        <v>32.9</v>
      </c>
    </row>
    <row r="19" spans="1:12" x14ac:dyDescent="0.2">
      <c r="A19" s="39">
        <v>17930</v>
      </c>
      <c r="B19" s="57">
        <f>VLOOKUP(Table91213[[#This Row],[Date]],'DB Details'!$A:$L,2)</f>
        <v>34.200000000000003</v>
      </c>
      <c r="C19" s="55"/>
      <c r="D19" s="55"/>
      <c r="E19" s="88">
        <f>VLOOKUP(Table91213[[#This Row],[Date]],'DB Details'!$A:$L,5)</f>
        <v>31.3</v>
      </c>
      <c r="F19" s="88">
        <f>VLOOKUP(Table91213[[#This Row],[Date]],'DB Details'!$A:$L,6)</f>
        <v>39.6</v>
      </c>
      <c r="G19" s="95"/>
      <c r="H19" s="88">
        <f>VLOOKUP(Table91213[[#This Row],[Date]],'DB Details'!$A:$L,8)</f>
        <v>34.9</v>
      </c>
      <c r="I19" s="88">
        <f>VLOOKUP(Table91213[[#This Row],[Date]],'DB Details'!$A:$L,9)</f>
        <v>13.1</v>
      </c>
      <c r="J19" s="88">
        <f>VLOOKUP(Table91213[[#This Row],[Date]],'DB Details'!$A:$L,10)</f>
        <v>28.3</v>
      </c>
      <c r="K19" s="95"/>
      <c r="L19" s="88">
        <f>VLOOKUP(Table91213[[#This Row],[Date]],'DB Details'!$A:$L,12)</f>
        <v>31.3</v>
      </c>
    </row>
    <row r="20" spans="1:12" x14ac:dyDescent="0.2">
      <c r="A20" s="39">
        <v>17958</v>
      </c>
      <c r="B20" s="57">
        <f>VLOOKUP(Table91213[[#This Row],[Date]],'DB Details'!$A:$L,2)</f>
        <v>42.1</v>
      </c>
      <c r="C20" s="55"/>
      <c r="D20" s="55"/>
      <c r="E20" s="88">
        <f>VLOOKUP(Table91213[[#This Row],[Date]],'DB Details'!$A:$L,5)</f>
        <v>31.8</v>
      </c>
      <c r="F20" s="88">
        <f>VLOOKUP(Table91213[[#This Row],[Date]],'DB Details'!$A:$L,6)</f>
        <v>41.9</v>
      </c>
      <c r="G20" s="95"/>
      <c r="H20" s="88">
        <f>VLOOKUP(Table91213[[#This Row],[Date]],'DB Details'!$A:$L,8)</f>
        <v>33.299999999999997</v>
      </c>
      <c r="I20" s="88">
        <f>VLOOKUP(Table91213[[#This Row],[Date]],'DB Details'!$A:$L,9)</f>
        <v>12.4</v>
      </c>
      <c r="J20" s="88">
        <f>VLOOKUP(Table91213[[#This Row],[Date]],'DB Details'!$A:$L,10)</f>
        <v>31.1</v>
      </c>
      <c r="K20" s="95"/>
      <c r="L20" s="88">
        <f>VLOOKUP(Table91213[[#This Row],[Date]],'DB Details'!$A:$L,12)</f>
        <v>34.5</v>
      </c>
    </row>
    <row r="21" spans="1:12" x14ac:dyDescent="0.2">
      <c r="A21" s="39">
        <v>17989</v>
      </c>
      <c r="B21" s="57">
        <f>VLOOKUP(Table91213[[#This Row],[Date]],'DB Details'!$A:$L,2)</f>
        <v>42.3</v>
      </c>
      <c r="C21" s="55"/>
      <c r="D21" s="55"/>
      <c r="E21" s="88">
        <f>VLOOKUP(Table91213[[#This Row],[Date]],'DB Details'!$A:$L,5)</f>
        <v>13.8</v>
      </c>
      <c r="F21" s="88">
        <f>VLOOKUP(Table91213[[#This Row],[Date]],'DB Details'!$A:$L,6)</f>
        <v>44.1</v>
      </c>
      <c r="G21" s="95"/>
      <c r="H21" s="88">
        <f>VLOOKUP(Table91213[[#This Row],[Date]],'DB Details'!$A:$L,8)</f>
        <v>27.9</v>
      </c>
      <c r="I21" s="88">
        <f>VLOOKUP(Table91213[[#This Row],[Date]],'DB Details'!$A:$L,9)</f>
        <v>16.2</v>
      </c>
      <c r="J21" s="88">
        <f>VLOOKUP(Table91213[[#This Row],[Date]],'DB Details'!$A:$L,10)</f>
        <v>31.6</v>
      </c>
      <c r="K21" s="95"/>
      <c r="L21" s="88">
        <f>VLOOKUP(Table91213[[#This Row],[Date]],'DB Details'!$A:$L,12)</f>
        <v>35.5</v>
      </c>
    </row>
    <row r="22" spans="1:12" x14ac:dyDescent="0.2">
      <c r="A22" s="39">
        <v>18019</v>
      </c>
      <c r="B22" s="57">
        <f>VLOOKUP(Table91213[[#This Row],[Date]],'DB Details'!$A:$L,2)</f>
        <v>41.1</v>
      </c>
      <c r="C22" s="55"/>
      <c r="D22" s="55"/>
      <c r="E22" s="88">
        <f>VLOOKUP(Table91213[[#This Row],[Date]],'DB Details'!$A:$L,5)</f>
        <v>20.100000000000001</v>
      </c>
      <c r="F22" s="88">
        <f>VLOOKUP(Table91213[[#This Row],[Date]],'DB Details'!$A:$L,6)</f>
        <v>38.200000000000003</v>
      </c>
      <c r="G22" s="95"/>
      <c r="H22" s="88">
        <f>VLOOKUP(Table91213[[#This Row],[Date]],'DB Details'!$A:$L,8)</f>
        <v>25.5</v>
      </c>
      <c r="I22" s="88">
        <f>VLOOKUP(Table91213[[#This Row],[Date]],'DB Details'!$A:$L,9)</f>
        <v>15.5</v>
      </c>
      <c r="J22" s="88">
        <f>VLOOKUP(Table91213[[#This Row],[Date]],'DB Details'!$A:$L,10)</f>
        <v>29</v>
      </c>
      <c r="K22" s="95"/>
      <c r="L22" s="88">
        <f>VLOOKUP(Table91213[[#This Row],[Date]],'DB Details'!$A:$L,12)</f>
        <v>32.6</v>
      </c>
    </row>
    <row r="23" spans="1:12" x14ac:dyDescent="0.2">
      <c r="A23" s="39">
        <v>18050</v>
      </c>
      <c r="B23" s="57">
        <f>VLOOKUP(Table91213[[#This Row],[Date]],'DB Details'!$A:$L,2)</f>
        <v>39.799999999999997</v>
      </c>
      <c r="C23" s="55"/>
      <c r="D23" s="55"/>
      <c r="E23" s="88">
        <f>VLOOKUP(Table91213[[#This Row],[Date]],'DB Details'!$A:$L,5)</f>
        <v>10.6</v>
      </c>
      <c r="F23" s="88">
        <f>VLOOKUP(Table91213[[#This Row],[Date]],'DB Details'!$A:$L,6)</f>
        <v>38.4</v>
      </c>
      <c r="G23" s="95"/>
      <c r="H23" s="88">
        <f>VLOOKUP(Table91213[[#This Row],[Date]],'DB Details'!$A:$L,8)</f>
        <v>24.1</v>
      </c>
      <c r="I23" s="88">
        <f>VLOOKUP(Table91213[[#This Row],[Date]],'DB Details'!$A:$L,9)</f>
        <v>15</v>
      </c>
      <c r="J23" s="88">
        <f>VLOOKUP(Table91213[[#This Row],[Date]],'DB Details'!$A:$L,10)</f>
        <v>27.2</v>
      </c>
      <c r="K23" s="95"/>
      <c r="L23" s="88">
        <f>VLOOKUP(Table91213[[#This Row],[Date]],'DB Details'!$A:$L,12)</f>
        <v>31.6</v>
      </c>
    </row>
    <row r="24" spans="1:12" x14ac:dyDescent="0.2">
      <c r="A24" s="39">
        <v>18080</v>
      </c>
      <c r="B24" s="57">
        <f>VLOOKUP(Table91213[[#This Row],[Date]],'DB Details'!$A:$L,2)</f>
        <v>49.1</v>
      </c>
      <c r="C24" s="55"/>
      <c r="D24" s="55"/>
      <c r="E24" s="88">
        <f>VLOOKUP(Table91213[[#This Row],[Date]],'DB Details'!$A:$L,5)</f>
        <v>28.8</v>
      </c>
      <c r="F24" s="88">
        <f>VLOOKUP(Table91213[[#This Row],[Date]],'DB Details'!$A:$L,6)</f>
        <v>47</v>
      </c>
      <c r="G24" s="95"/>
      <c r="H24" s="88">
        <f>VLOOKUP(Table91213[[#This Row],[Date]],'DB Details'!$A:$L,8)</f>
        <v>21.5</v>
      </c>
      <c r="I24" s="88">
        <f>VLOOKUP(Table91213[[#This Row],[Date]],'DB Details'!$A:$L,9)</f>
        <v>22.4</v>
      </c>
      <c r="J24" s="88">
        <f>VLOOKUP(Table91213[[#This Row],[Date]],'DB Details'!$A:$L,10)</f>
        <v>34.799999999999997</v>
      </c>
      <c r="K24" s="95"/>
      <c r="L24" s="88">
        <f>VLOOKUP(Table91213[[#This Row],[Date]],'DB Details'!$A:$L,12)</f>
        <v>39</v>
      </c>
    </row>
    <row r="25" spans="1:12" x14ac:dyDescent="0.2">
      <c r="A25" s="39">
        <v>18111</v>
      </c>
      <c r="B25" s="57">
        <f>VLOOKUP(Table91213[[#This Row],[Date]],'DB Details'!$A:$L,2)</f>
        <v>55.7</v>
      </c>
      <c r="C25" s="55"/>
      <c r="D25" s="55"/>
      <c r="E25" s="88">
        <f>VLOOKUP(Table91213[[#This Row],[Date]],'DB Details'!$A:$L,5)</f>
        <v>42.7</v>
      </c>
      <c r="F25" s="88">
        <f>VLOOKUP(Table91213[[#This Row],[Date]],'DB Details'!$A:$L,6)</f>
        <v>58.5</v>
      </c>
      <c r="G25" s="95"/>
      <c r="H25" s="88">
        <f>VLOOKUP(Table91213[[#This Row],[Date]],'DB Details'!$A:$L,8)</f>
        <v>26.8</v>
      </c>
      <c r="I25" s="88">
        <f>VLOOKUP(Table91213[[#This Row],[Date]],'DB Details'!$A:$L,9)</f>
        <v>33</v>
      </c>
      <c r="J25" s="88">
        <f>VLOOKUP(Table91213[[#This Row],[Date]],'DB Details'!$A:$L,10)</f>
        <v>40</v>
      </c>
      <c r="K25" s="95"/>
      <c r="L25" s="88">
        <f>VLOOKUP(Table91213[[#This Row],[Date]],'DB Details'!$A:$L,12)</f>
        <v>47</v>
      </c>
    </row>
    <row r="26" spans="1:12" x14ac:dyDescent="0.2">
      <c r="A26" s="39">
        <v>18142</v>
      </c>
      <c r="B26" s="57">
        <f>VLOOKUP(Table91213[[#This Row],[Date]],'DB Details'!$A:$L,2)</f>
        <v>58</v>
      </c>
      <c r="C26" s="55"/>
      <c r="D26" s="55"/>
      <c r="E26" s="88">
        <f>VLOOKUP(Table91213[[#This Row],[Date]],'DB Details'!$A:$L,5)</f>
        <v>47.5</v>
      </c>
      <c r="F26" s="88">
        <f>VLOOKUP(Table91213[[#This Row],[Date]],'DB Details'!$A:$L,6)</f>
        <v>60.3</v>
      </c>
      <c r="G26" s="95"/>
      <c r="H26" s="88">
        <f>VLOOKUP(Table91213[[#This Row],[Date]],'DB Details'!$A:$L,8)</f>
        <v>35.799999999999997</v>
      </c>
      <c r="I26" s="88">
        <f>VLOOKUP(Table91213[[#This Row],[Date]],'DB Details'!$A:$L,9)</f>
        <v>39.9</v>
      </c>
      <c r="J26" s="88">
        <f>VLOOKUP(Table91213[[#This Row],[Date]],'DB Details'!$A:$L,10)</f>
        <v>51.4</v>
      </c>
      <c r="K26" s="95"/>
      <c r="L26" s="88">
        <f>VLOOKUP(Table91213[[#This Row],[Date]],'DB Details'!$A:$L,12)</f>
        <v>52.3</v>
      </c>
    </row>
    <row r="27" spans="1:12" x14ac:dyDescent="0.2">
      <c r="A27" s="39">
        <v>18172</v>
      </c>
      <c r="B27" s="57">
        <f>VLOOKUP(Table91213[[#This Row],[Date]],'DB Details'!$A:$L,2)</f>
        <v>58.9</v>
      </c>
      <c r="C27" s="55"/>
      <c r="D27" s="55"/>
      <c r="E27" s="88">
        <f>VLOOKUP(Table91213[[#This Row],[Date]],'DB Details'!$A:$L,5)</f>
        <v>42.1</v>
      </c>
      <c r="F27" s="88">
        <f>VLOOKUP(Table91213[[#This Row],[Date]],'DB Details'!$A:$L,6)</f>
        <v>54.5</v>
      </c>
      <c r="G27" s="95"/>
      <c r="H27" s="88">
        <f>VLOOKUP(Table91213[[#This Row],[Date]],'DB Details'!$A:$L,8)</f>
        <v>40.6</v>
      </c>
      <c r="I27" s="88">
        <f>VLOOKUP(Table91213[[#This Row],[Date]],'DB Details'!$A:$L,9)</f>
        <v>46.1</v>
      </c>
      <c r="J27" s="88">
        <f>VLOOKUP(Table91213[[#This Row],[Date]],'DB Details'!$A:$L,10)</f>
        <v>43.7</v>
      </c>
      <c r="K27" s="95"/>
      <c r="L27" s="88">
        <f>VLOOKUP(Table91213[[#This Row],[Date]],'DB Details'!$A:$L,12)</f>
        <v>51</v>
      </c>
    </row>
    <row r="28" spans="1:12" x14ac:dyDescent="0.2">
      <c r="A28" s="39">
        <v>18203</v>
      </c>
      <c r="B28" s="57">
        <f>VLOOKUP(Table91213[[#This Row],[Date]],'DB Details'!$A:$L,2)</f>
        <v>58.7</v>
      </c>
      <c r="C28" s="55"/>
      <c r="D28" s="55"/>
      <c r="E28" s="88">
        <f>VLOOKUP(Table91213[[#This Row],[Date]],'DB Details'!$A:$L,5)</f>
        <v>51.1</v>
      </c>
      <c r="F28" s="88">
        <f>VLOOKUP(Table91213[[#This Row],[Date]],'DB Details'!$A:$L,6)</f>
        <v>55.7</v>
      </c>
      <c r="G28" s="95"/>
      <c r="H28" s="88">
        <f>VLOOKUP(Table91213[[#This Row],[Date]],'DB Details'!$A:$L,8)</f>
        <v>31.3</v>
      </c>
      <c r="I28" s="88">
        <f>VLOOKUP(Table91213[[#This Row],[Date]],'DB Details'!$A:$L,9)</f>
        <v>51.5</v>
      </c>
      <c r="J28" s="88">
        <f>VLOOKUP(Table91213[[#This Row],[Date]],'DB Details'!$A:$L,10)</f>
        <v>42.9</v>
      </c>
      <c r="K28" s="95"/>
      <c r="L28" s="88">
        <f>VLOOKUP(Table91213[[#This Row],[Date]],'DB Details'!$A:$L,12)</f>
        <v>51</v>
      </c>
    </row>
    <row r="29" spans="1:12" x14ac:dyDescent="0.2">
      <c r="A29" s="39">
        <v>18233</v>
      </c>
      <c r="B29" s="57">
        <f>VLOOKUP(Table91213[[#This Row],[Date]],'DB Details'!$A:$L,2)</f>
        <v>53.1</v>
      </c>
      <c r="C29" s="55"/>
      <c r="D29" s="55"/>
      <c r="E29" s="88">
        <f>VLOOKUP(Table91213[[#This Row],[Date]],'DB Details'!$A:$L,5)</f>
        <v>49.9</v>
      </c>
      <c r="F29" s="88">
        <f>VLOOKUP(Table91213[[#This Row],[Date]],'DB Details'!$A:$L,6)</f>
        <v>63.3</v>
      </c>
      <c r="G29" s="95"/>
      <c r="H29" s="88">
        <f>VLOOKUP(Table91213[[#This Row],[Date]],'DB Details'!$A:$L,8)</f>
        <v>41.7</v>
      </c>
      <c r="I29" s="88">
        <f>VLOOKUP(Table91213[[#This Row],[Date]],'DB Details'!$A:$L,9)</f>
        <v>52.2</v>
      </c>
      <c r="J29" s="88">
        <f>VLOOKUP(Table91213[[#This Row],[Date]],'DB Details'!$A:$L,10)</f>
        <v>52.6</v>
      </c>
      <c r="K29" s="95"/>
      <c r="L29" s="88">
        <f>VLOOKUP(Table91213[[#This Row],[Date]],'DB Details'!$A:$L,12)</f>
        <v>57.3</v>
      </c>
    </row>
    <row r="30" spans="1:12" x14ac:dyDescent="0.2">
      <c r="A30" s="39">
        <v>18264</v>
      </c>
      <c r="B30" s="57">
        <f>VLOOKUP(Table91213[[#This Row],[Date]],'DB Details'!$A:$L,2)</f>
        <v>62.3</v>
      </c>
      <c r="C30" s="55"/>
      <c r="D30" s="55"/>
      <c r="E30" s="88">
        <f>VLOOKUP(Table91213[[#This Row],[Date]],'DB Details'!$A:$L,5)</f>
        <v>62.4</v>
      </c>
      <c r="F30" s="88">
        <f>VLOOKUP(Table91213[[#This Row],[Date]],'DB Details'!$A:$L,6)</f>
        <v>64.3</v>
      </c>
      <c r="G30" s="95"/>
      <c r="H30" s="88">
        <f>VLOOKUP(Table91213[[#This Row],[Date]],'DB Details'!$A:$L,8)</f>
        <v>43.6</v>
      </c>
      <c r="I30" s="88">
        <f>VLOOKUP(Table91213[[#This Row],[Date]],'DB Details'!$A:$L,9)</f>
        <v>56.3</v>
      </c>
      <c r="J30" s="88">
        <f>VLOOKUP(Table91213[[#This Row],[Date]],'DB Details'!$A:$L,10)</f>
        <v>57.7</v>
      </c>
      <c r="K30" s="95"/>
      <c r="L30" s="88">
        <f>VLOOKUP(Table91213[[#This Row],[Date]],'DB Details'!$A:$L,12)</f>
        <v>59.1</v>
      </c>
    </row>
    <row r="31" spans="1:12" x14ac:dyDescent="0.2">
      <c r="A31" s="39">
        <v>18295</v>
      </c>
      <c r="B31" s="57">
        <f>VLOOKUP(Table91213[[#This Row],[Date]],'DB Details'!$A:$L,2)</f>
        <v>62.5</v>
      </c>
      <c r="C31" s="55"/>
      <c r="D31" s="55"/>
      <c r="E31" s="88">
        <f>VLOOKUP(Table91213[[#This Row],[Date]],'DB Details'!$A:$L,5)</f>
        <v>70.900000000000006</v>
      </c>
      <c r="F31" s="88">
        <f>VLOOKUP(Table91213[[#This Row],[Date]],'DB Details'!$A:$L,6)</f>
        <v>66.7</v>
      </c>
      <c r="G31" s="95"/>
      <c r="H31" s="88">
        <f>VLOOKUP(Table91213[[#This Row],[Date]],'DB Details'!$A:$L,8)</f>
        <v>46.4</v>
      </c>
      <c r="I31" s="88">
        <f>VLOOKUP(Table91213[[#This Row],[Date]],'DB Details'!$A:$L,9)</f>
        <v>68</v>
      </c>
      <c r="J31" s="88">
        <f>VLOOKUP(Table91213[[#This Row],[Date]],'DB Details'!$A:$L,10)</f>
        <v>51.1</v>
      </c>
      <c r="K31" s="95"/>
      <c r="L31" s="88">
        <f>VLOOKUP(Table91213[[#This Row],[Date]],'DB Details'!$A:$L,12)</f>
        <v>60.5</v>
      </c>
    </row>
    <row r="32" spans="1:12" x14ac:dyDescent="0.2">
      <c r="A32" s="39">
        <v>18323</v>
      </c>
      <c r="B32" s="57">
        <f>VLOOKUP(Table91213[[#This Row],[Date]],'DB Details'!$A:$L,2)</f>
        <v>61.8</v>
      </c>
      <c r="C32" s="55"/>
      <c r="D32" s="55"/>
      <c r="E32" s="88">
        <f>VLOOKUP(Table91213[[#This Row],[Date]],'DB Details'!$A:$L,5)</f>
        <v>77</v>
      </c>
      <c r="F32" s="88">
        <f>VLOOKUP(Table91213[[#This Row],[Date]],'DB Details'!$A:$L,6)</f>
        <v>65.8</v>
      </c>
      <c r="G32" s="95"/>
      <c r="H32" s="88">
        <f>VLOOKUP(Table91213[[#This Row],[Date]],'DB Details'!$A:$L,8)</f>
        <v>48.8</v>
      </c>
      <c r="I32" s="88">
        <f>VLOOKUP(Table91213[[#This Row],[Date]],'DB Details'!$A:$L,9)</f>
        <v>72</v>
      </c>
      <c r="J32" s="88">
        <f>VLOOKUP(Table91213[[#This Row],[Date]],'DB Details'!$A:$L,10)</f>
        <v>56.9</v>
      </c>
      <c r="K32" s="95"/>
      <c r="L32" s="88">
        <f>VLOOKUP(Table91213[[#This Row],[Date]],'DB Details'!$A:$L,12)</f>
        <v>62.1</v>
      </c>
    </row>
    <row r="33" spans="1:12" x14ac:dyDescent="0.2">
      <c r="A33" s="39">
        <v>18354</v>
      </c>
      <c r="B33" s="57">
        <f>VLOOKUP(Table91213[[#This Row],[Date]],'DB Details'!$A:$L,2)</f>
        <v>71</v>
      </c>
      <c r="C33" s="55"/>
      <c r="D33" s="55"/>
      <c r="E33" s="88">
        <f>VLOOKUP(Table91213[[#This Row],[Date]],'DB Details'!$A:$L,5)</f>
        <v>80.2</v>
      </c>
      <c r="F33" s="88">
        <f>VLOOKUP(Table91213[[#This Row],[Date]],'DB Details'!$A:$L,6)</f>
        <v>74.8</v>
      </c>
      <c r="G33" s="95"/>
      <c r="H33" s="88">
        <f>VLOOKUP(Table91213[[#This Row],[Date]],'DB Details'!$A:$L,8)</f>
        <v>50.6</v>
      </c>
      <c r="I33" s="88">
        <f>VLOOKUP(Table91213[[#This Row],[Date]],'DB Details'!$A:$L,9)</f>
        <v>68.8</v>
      </c>
      <c r="J33" s="88">
        <f>VLOOKUP(Table91213[[#This Row],[Date]],'DB Details'!$A:$L,10)</f>
        <v>63.4</v>
      </c>
      <c r="K33" s="95"/>
      <c r="L33" s="88">
        <f>VLOOKUP(Table91213[[#This Row],[Date]],'DB Details'!$A:$L,12)</f>
        <v>68.099999999999994</v>
      </c>
    </row>
    <row r="34" spans="1:12" x14ac:dyDescent="0.2">
      <c r="A34" s="39">
        <v>18384</v>
      </c>
      <c r="B34" s="57">
        <f>VLOOKUP(Table91213[[#This Row],[Date]],'DB Details'!$A:$L,2)</f>
        <v>76.599999999999994</v>
      </c>
      <c r="C34" s="55"/>
      <c r="D34" s="55"/>
      <c r="E34" s="88">
        <f>VLOOKUP(Table91213[[#This Row],[Date]],'DB Details'!$A:$L,5)</f>
        <v>98.2</v>
      </c>
      <c r="F34" s="88">
        <f>VLOOKUP(Table91213[[#This Row],[Date]],'DB Details'!$A:$L,6)</f>
        <v>78.099999999999994</v>
      </c>
      <c r="G34" s="95"/>
      <c r="H34" s="88">
        <f>VLOOKUP(Table91213[[#This Row],[Date]],'DB Details'!$A:$L,8)</f>
        <v>58.2</v>
      </c>
      <c r="I34" s="88">
        <f>VLOOKUP(Table91213[[#This Row],[Date]],'DB Details'!$A:$L,9)</f>
        <v>82.9</v>
      </c>
      <c r="J34" s="88">
        <f>VLOOKUP(Table91213[[#This Row],[Date]],'DB Details'!$A:$L,10)</f>
        <v>69.8</v>
      </c>
      <c r="K34" s="95"/>
      <c r="L34" s="88">
        <f>VLOOKUP(Table91213[[#This Row],[Date]],'DB Details'!$A:$L,12)</f>
        <v>74.7</v>
      </c>
    </row>
    <row r="35" spans="1:12" x14ac:dyDescent="0.2">
      <c r="A35" s="39">
        <v>18415</v>
      </c>
      <c r="B35" s="57">
        <f>VLOOKUP(Table91213[[#This Row],[Date]],'DB Details'!$A:$L,2)</f>
        <v>82.6</v>
      </c>
      <c r="C35" s="55"/>
      <c r="D35" s="55"/>
      <c r="E35" s="88">
        <f>VLOOKUP(Table91213[[#This Row],[Date]],'DB Details'!$A:$L,5)</f>
        <v>100</v>
      </c>
      <c r="F35" s="88">
        <f>VLOOKUP(Table91213[[#This Row],[Date]],'DB Details'!$A:$L,6)</f>
        <v>79.099999999999994</v>
      </c>
      <c r="G35" s="95"/>
      <c r="H35" s="88">
        <f>VLOOKUP(Table91213[[#This Row],[Date]],'DB Details'!$A:$L,8)</f>
        <v>62.1</v>
      </c>
      <c r="I35" s="88">
        <f>VLOOKUP(Table91213[[#This Row],[Date]],'DB Details'!$A:$L,9)</f>
        <v>76.5</v>
      </c>
      <c r="J35" s="88">
        <f>VLOOKUP(Table91213[[#This Row],[Date]],'DB Details'!$A:$L,10)</f>
        <v>71.900000000000006</v>
      </c>
      <c r="K35" s="95"/>
      <c r="L35" s="88">
        <f>VLOOKUP(Table91213[[#This Row],[Date]],'DB Details'!$A:$L,12)</f>
        <v>76.599999999999994</v>
      </c>
    </row>
    <row r="36" spans="1:12" x14ac:dyDescent="0.2">
      <c r="A36" s="39">
        <v>18445</v>
      </c>
      <c r="B36" s="57">
        <f>VLOOKUP(Table91213[[#This Row],[Date]],'DB Details'!$A:$L,2)</f>
        <v>80.3</v>
      </c>
      <c r="C36" s="55"/>
      <c r="D36" s="55"/>
      <c r="E36" s="88">
        <f>VLOOKUP(Table91213[[#This Row],[Date]],'DB Details'!$A:$L,5)</f>
        <v>90.7</v>
      </c>
      <c r="F36" s="88">
        <f>VLOOKUP(Table91213[[#This Row],[Date]],'DB Details'!$A:$L,6)</f>
        <v>77.099999999999994</v>
      </c>
      <c r="G36" s="95"/>
      <c r="H36" s="88">
        <f>VLOOKUP(Table91213[[#This Row],[Date]],'DB Details'!$A:$L,8)</f>
        <v>62.7</v>
      </c>
      <c r="I36" s="88">
        <f>VLOOKUP(Table91213[[#This Row],[Date]],'DB Details'!$A:$L,9)</f>
        <v>89.4</v>
      </c>
      <c r="J36" s="88">
        <f>VLOOKUP(Table91213[[#This Row],[Date]],'DB Details'!$A:$L,10)</f>
        <v>72.5</v>
      </c>
      <c r="K36" s="95"/>
      <c r="L36" s="88">
        <f>VLOOKUP(Table91213[[#This Row],[Date]],'DB Details'!$A:$L,12)</f>
        <v>77.5</v>
      </c>
    </row>
    <row r="37" spans="1:12" x14ac:dyDescent="0.2">
      <c r="A37" s="39">
        <v>18476</v>
      </c>
      <c r="B37" s="57">
        <f>VLOOKUP(Table91213[[#This Row],[Date]],'DB Details'!$A:$L,2)</f>
        <v>77.099999999999994</v>
      </c>
      <c r="C37" s="55"/>
      <c r="D37" s="55"/>
      <c r="E37" s="88">
        <f>VLOOKUP(Table91213[[#This Row],[Date]],'DB Details'!$A:$L,5)</f>
        <v>84.8</v>
      </c>
      <c r="F37" s="88">
        <f>VLOOKUP(Table91213[[#This Row],[Date]],'DB Details'!$A:$L,6)</f>
        <v>78.7</v>
      </c>
      <c r="G37" s="95"/>
      <c r="H37" s="88">
        <f>VLOOKUP(Table91213[[#This Row],[Date]],'DB Details'!$A:$L,8)</f>
        <v>62.3</v>
      </c>
      <c r="I37" s="88">
        <f>VLOOKUP(Table91213[[#This Row],[Date]],'DB Details'!$A:$L,9)</f>
        <v>81.7</v>
      </c>
      <c r="J37" s="88">
        <f>VLOOKUP(Table91213[[#This Row],[Date]],'DB Details'!$A:$L,10)</f>
        <v>72.3</v>
      </c>
      <c r="K37" s="95"/>
      <c r="L37" s="88">
        <f>VLOOKUP(Table91213[[#This Row],[Date]],'DB Details'!$A:$L,12)</f>
        <v>75.8</v>
      </c>
    </row>
    <row r="38" spans="1:12" x14ac:dyDescent="0.2">
      <c r="A38" s="39">
        <v>18507</v>
      </c>
      <c r="B38" s="57">
        <f>VLOOKUP(Table91213[[#This Row],[Date]],'DB Details'!$A:$L,2)</f>
        <v>66.400000000000006</v>
      </c>
      <c r="C38" s="55"/>
      <c r="D38" s="55"/>
      <c r="E38" s="88">
        <f>VLOOKUP(Table91213[[#This Row],[Date]],'DB Details'!$A:$L,5)</f>
        <v>84.4</v>
      </c>
      <c r="F38" s="88">
        <f>VLOOKUP(Table91213[[#This Row],[Date]],'DB Details'!$A:$L,6)</f>
        <v>68.599999999999994</v>
      </c>
      <c r="G38" s="95"/>
      <c r="H38" s="88">
        <f>VLOOKUP(Table91213[[#This Row],[Date]],'DB Details'!$A:$L,8)</f>
        <v>55.2</v>
      </c>
      <c r="I38" s="88">
        <f>VLOOKUP(Table91213[[#This Row],[Date]],'DB Details'!$A:$L,9)</f>
        <v>73.7</v>
      </c>
      <c r="J38" s="88">
        <f>VLOOKUP(Table91213[[#This Row],[Date]],'DB Details'!$A:$L,10)</f>
        <v>72.2</v>
      </c>
      <c r="K38" s="95"/>
      <c r="L38" s="88">
        <f>VLOOKUP(Table91213[[#This Row],[Date]],'DB Details'!$A:$L,12)</f>
        <v>68.099999999999994</v>
      </c>
    </row>
    <row r="39" spans="1:12" x14ac:dyDescent="0.2">
      <c r="A39" s="39">
        <v>18537</v>
      </c>
      <c r="B39" s="57">
        <f>VLOOKUP(Table91213[[#This Row],[Date]],'DB Details'!$A:$L,2)</f>
        <v>49</v>
      </c>
      <c r="C39" s="55"/>
      <c r="D39" s="55"/>
      <c r="E39" s="88">
        <f>VLOOKUP(Table91213[[#This Row],[Date]],'DB Details'!$A:$L,5)</f>
        <v>84.8</v>
      </c>
      <c r="F39" s="88">
        <f>VLOOKUP(Table91213[[#This Row],[Date]],'DB Details'!$A:$L,6)</f>
        <v>62.9</v>
      </c>
      <c r="G39" s="95"/>
      <c r="H39" s="88">
        <f>VLOOKUP(Table91213[[#This Row],[Date]],'DB Details'!$A:$L,8)</f>
        <v>50.6</v>
      </c>
      <c r="I39" s="88">
        <f>VLOOKUP(Table91213[[#This Row],[Date]],'DB Details'!$A:$L,9)</f>
        <v>70.3</v>
      </c>
      <c r="J39" s="88">
        <f>VLOOKUP(Table91213[[#This Row],[Date]],'DB Details'!$A:$L,10)</f>
        <v>65.599999999999994</v>
      </c>
      <c r="K39" s="95"/>
      <c r="L39" s="88">
        <f>VLOOKUP(Table91213[[#This Row],[Date]],'DB Details'!$A:$L,12)</f>
        <v>59.2</v>
      </c>
    </row>
    <row r="40" spans="1:12" x14ac:dyDescent="0.2">
      <c r="A40" s="39">
        <v>18568</v>
      </c>
      <c r="B40" s="57">
        <f>VLOOKUP(Table91213[[#This Row],[Date]],'DB Details'!$A:$L,2)</f>
        <v>57.2</v>
      </c>
      <c r="C40" s="55"/>
      <c r="D40" s="55"/>
      <c r="E40" s="88">
        <f>VLOOKUP(Table91213[[#This Row],[Date]],'DB Details'!$A:$L,5)</f>
        <v>85.1</v>
      </c>
      <c r="F40" s="88">
        <f>VLOOKUP(Table91213[[#This Row],[Date]],'DB Details'!$A:$L,6)</f>
        <v>63.6</v>
      </c>
      <c r="G40" s="95"/>
      <c r="H40" s="88">
        <f>VLOOKUP(Table91213[[#This Row],[Date]],'DB Details'!$A:$L,8)</f>
        <v>48.3</v>
      </c>
      <c r="I40" s="88">
        <f>VLOOKUP(Table91213[[#This Row],[Date]],'DB Details'!$A:$L,9)</f>
        <v>79.099999999999994</v>
      </c>
      <c r="J40" s="88">
        <f>VLOOKUP(Table91213[[#This Row],[Date]],'DB Details'!$A:$L,10)</f>
        <v>66.7</v>
      </c>
      <c r="K40" s="95"/>
      <c r="L40" s="88">
        <f>VLOOKUP(Table91213[[#This Row],[Date]],'DB Details'!$A:$L,12)</f>
        <v>63.1</v>
      </c>
    </row>
    <row r="41" spans="1:12" x14ac:dyDescent="0.2">
      <c r="A41" s="39">
        <v>18598</v>
      </c>
      <c r="B41" s="57">
        <f>VLOOKUP(Table91213[[#This Row],[Date]],'DB Details'!$A:$L,2)</f>
        <v>67.7</v>
      </c>
      <c r="C41" s="55"/>
      <c r="D41" s="55"/>
      <c r="E41" s="88">
        <f>VLOOKUP(Table91213[[#This Row],[Date]],'DB Details'!$A:$L,5)</f>
        <v>91.1</v>
      </c>
      <c r="F41" s="88">
        <f>VLOOKUP(Table91213[[#This Row],[Date]],'DB Details'!$A:$L,6)</f>
        <v>62.5</v>
      </c>
      <c r="G41" s="95"/>
      <c r="H41" s="88">
        <f>VLOOKUP(Table91213[[#This Row],[Date]],'DB Details'!$A:$L,8)</f>
        <v>49.7</v>
      </c>
      <c r="I41" s="88">
        <f>VLOOKUP(Table91213[[#This Row],[Date]],'DB Details'!$A:$L,9)</f>
        <v>87.5</v>
      </c>
      <c r="J41" s="88">
        <f>VLOOKUP(Table91213[[#This Row],[Date]],'DB Details'!$A:$L,10)</f>
        <v>65.099999999999994</v>
      </c>
      <c r="K41" s="95"/>
      <c r="L41" s="88">
        <f>VLOOKUP(Table91213[[#This Row],[Date]],'DB Details'!$A:$L,12)</f>
        <v>67.099999999999994</v>
      </c>
    </row>
    <row r="42" spans="1:12" x14ac:dyDescent="0.2">
      <c r="A42" s="39">
        <v>18629</v>
      </c>
      <c r="B42" s="57">
        <f>VLOOKUP(Table91213[[#This Row],[Date]],'DB Details'!$A:$L,2)</f>
        <v>67.900000000000006</v>
      </c>
      <c r="C42" s="55"/>
      <c r="D42" s="55"/>
      <c r="E42" s="88">
        <f>VLOOKUP(Table91213[[#This Row],[Date]],'DB Details'!$A:$L,5)</f>
        <v>85.1</v>
      </c>
      <c r="F42" s="88">
        <f>VLOOKUP(Table91213[[#This Row],[Date]],'DB Details'!$A:$L,6)</f>
        <v>63</v>
      </c>
      <c r="G42" s="95"/>
      <c r="H42" s="88">
        <f>VLOOKUP(Table91213[[#This Row],[Date]],'DB Details'!$A:$L,8)</f>
        <v>48</v>
      </c>
      <c r="I42" s="88">
        <f>VLOOKUP(Table91213[[#This Row],[Date]],'DB Details'!$A:$L,9)</f>
        <v>88.7</v>
      </c>
      <c r="J42" s="88">
        <f>VLOOKUP(Table91213[[#This Row],[Date]],'DB Details'!$A:$L,10)</f>
        <v>67.8</v>
      </c>
      <c r="K42" s="95"/>
      <c r="L42" s="88">
        <f>VLOOKUP(Table91213[[#This Row],[Date]],'DB Details'!$A:$L,12)</f>
        <v>67.8</v>
      </c>
    </row>
    <row r="43" spans="1:12" x14ac:dyDescent="0.2">
      <c r="A43" s="39">
        <v>18660</v>
      </c>
      <c r="B43" s="57">
        <f>VLOOKUP(Table91213[[#This Row],[Date]],'DB Details'!$A:$L,2)</f>
        <v>70</v>
      </c>
      <c r="C43" s="55"/>
      <c r="D43" s="55"/>
      <c r="E43" s="88">
        <f>VLOOKUP(Table91213[[#This Row],[Date]],'DB Details'!$A:$L,5)</f>
        <v>86.5</v>
      </c>
      <c r="F43" s="88">
        <f>VLOOKUP(Table91213[[#This Row],[Date]],'DB Details'!$A:$L,6)</f>
        <v>61.4</v>
      </c>
      <c r="G43" s="95"/>
      <c r="H43" s="88">
        <f>VLOOKUP(Table91213[[#This Row],[Date]],'DB Details'!$A:$L,8)</f>
        <v>42.1</v>
      </c>
      <c r="I43" s="88">
        <f>VLOOKUP(Table91213[[#This Row],[Date]],'DB Details'!$A:$L,9)</f>
        <v>93.3</v>
      </c>
      <c r="J43" s="88">
        <f>VLOOKUP(Table91213[[#This Row],[Date]],'DB Details'!$A:$L,10)</f>
        <v>73.7</v>
      </c>
      <c r="K43" s="95"/>
      <c r="L43" s="88">
        <f>VLOOKUP(Table91213[[#This Row],[Date]],'DB Details'!$A:$L,12)</f>
        <v>69.3</v>
      </c>
    </row>
    <row r="44" spans="1:12" x14ac:dyDescent="0.2">
      <c r="A44" s="39">
        <v>18688</v>
      </c>
      <c r="B44" s="57">
        <f>VLOOKUP(Table91213[[#This Row],[Date]],'DB Details'!$A:$L,2)</f>
        <v>61</v>
      </c>
      <c r="C44" s="55"/>
      <c r="D44" s="55"/>
      <c r="E44" s="88">
        <f>VLOOKUP(Table91213[[#This Row],[Date]],'DB Details'!$A:$L,5)</f>
        <v>76.599999999999994</v>
      </c>
      <c r="F44" s="88">
        <f>VLOOKUP(Table91213[[#This Row],[Date]],'DB Details'!$A:$L,6)</f>
        <v>61.2</v>
      </c>
      <c r="G44" s="95"/>
      <c r="H44" s="88">
        <f>VLOOKUP(Table91213[[#This Row],[Date]],'DB Details'!$A:$L,8)</f>
        <v>47.4</v>
      </c>
      <c r="I44" s="88">
        <f>VLOOKUP(Table91213[[#This Row],[Date]],'DB Details'!$A:$L,9)</f>
        <v>85.1</v>
      </c>
      <c r="J44" s="88">
        <f>VLOOKUP(Table91213[[#This Row],[Date]],'DB Details'!$A:$L,10)</f>
        <v>72</v>
      </c>
      <c r="K44" s="95"/>
      <c r="L44" s="88">
        <f>VLOOKUP(Table91213[[#This Row],[Date]],'DB Details'!$A:$L,12)</f>
        <v>65.5</v>
      </c>
    </row>
    <row r="45" spans="1:12" x14ac:dyDescent="0.2">
      <c r="A45" s="39">
        <v>18719</v>
      </c>
      <c r="B45" s="57">
        <f>VLOOKUP(Table91213[[#This Row],[Date]],'DB Details'!$A:$L,2)</f>
        <v>42.3</v>
      </c>
      <c r="C45" s="55"/>
      <c r="D45" s="55"/>
      <c r="E45" s="88">
        <f>VLOOKUP(Table91213[[#This Row],[Date]],'DB Details'!$A:$L,5)</f>
        <v>68.5</v>
      </c>
      <c r="F45" s="88">
        <f>VLOOKUP(Table91213[[#This Row],[Date]],'DB Details'!$A:$L,6)</f>
        <v>53.5</v>
      </c>
      <c r="G45" s="95"/>
      <c r="H45" s="88">
        <f>VLOOKUP(Table91213[[#This Row],[Date]],'DB Details'!$A:$L,8)</f>
        <v>51.8</v>
      </c>
      <c r="I45" s="88">
        <f>VLOOKUP(Table91213[[#This Row],[Date]],'DB Details'!$A:$L,9)</f>
        <v>65.7</v>
      </c>
      <c r="J45" s="88">
        <f>VLOOKUP(Table91213[[#This Row],[Date]],'DB Details'!$A:$L,10)</f>
        <v>61.9</v>
      </c>
      <c r="K45" s="95"/>
      <c r="L45" s="88">
        <f>VLOOKUP(Table91213[[#This Row],[Date]],'DB Details'!$A:$L,12)</f>
        <v>53.5</v>
      </c>
    </row>
    <row r="46" spans="1:12" x14ac:dyDescent="0.2">
      <c r="A46" s="39">
        <v>18749</v>
      </c>
      <c r="B46" s="57">
        <f>VLOOKUP(Table91213[[#This Row],[Date]],'DB Details'!$A:$L,2)</f>
        <v>45.2</v>
      </c>
      <c r="C46" s="55"/>
      <c r="D46" s="55"/>
      <c r="E46" s="88">
        <f>VLOOKUP(Table91213[[#This Row],[Date]],'DB Details'!$A:$L,5)</f>
        <v>63.6</v>
      </c>
      <c r="F46" s="88">
        <f>VLOOKUP(Table91213[[#This Row],[Date]],'DB Details'!$A:$L,6)</f>
        <v>54.2</v>
      </c>
      <c r="G46" s="95"/>
      <c r="H46" s="88">
        <f>VLOOKUP(Table91213[[#This Row],[Date]],'DB Details'!$A:$L,8)</f>
        <v>51.2</v>
      </c>
      <c r="I46" s="88">
        <f>VLOOKUP(Table91213[[#This Row],[Date]],'DB Details'!$A:$L,9)</f>
        <v>45</v>
      </c>
      <c r="J46" s="88">
        <f>VLOOKUP(Table91213[[#This Row],[Date]],'DB Details'!$A:$L,10)</f>
        <v>58.8</v>
      </c>
      <c r="K46" s="95"/>
      <c r="L46" s="88">
        <f>VLOOKUP(Table91213[[#This Row],[Date]],'DB Details'!$A:$L,12)</f>
        <v>50.7</v>
      </c>
    </row>
    <row r="47" spans="1:12" x14ac:dyDescent="0.2">
      <c r="A47" s="39">
        <v>18780</v>
      </c>
      <c r="B47" s="57">
        <f>VLOOKUP(Table91213[[#This Row],[Date]],'DB Details'!$A:$L,2)</f>
        <v>39.1</v>
      </c>
      <c r="C47" s="55"/>
      <c r="D47" s="55"/>
      <c r="E47" s="88">
        <f>VLOOKUP(Table91213[[#This Row],[Date]],'DB Details'!$A:$L,5)</f>
        <v>52.1</v>
      </c>
      <c r="F47" s="88">
        <f>VLOOKUP(Table91213[[#This Row],[Date]],'DB Details'!$A:$L,6)</f>
        <v>48.6</v>
      </c>
      <c r="G47" s="95"/>
      <c r="H47" s="88">
        <f>VLOOKUP(Table91213[[#This Row],[Date]],'DB Details'!$A:$L,8)</f>
        <v>48.4</v>
      </c>
      <c r="I47" s="88">
        <f>VLOOKUP(Table91213[[#This Row],[Date]],'DB Details'!$A:$L,9)</f>
        <v>36.700000000000003</v>
      </c>
      <c r="J47" s="88">
        <f>VLOOKUP(Table91213[[#This Row],[Date]],'DB Details'!$A:$L,10)</f>
        <v>56.4</v>
      </c>
      <c r="K47" s="95"/>
      <c r="L47" s="88">
        <f>VLOOKUP(Table91213[[#This Row],[Date]],'DB Details'!$A:$L,12)</f>
        <v>45.5</v>
      </c>
    </row>
    <row r="48" spans="1:12" x14ac:dyDescent="0.2">
      <c r="A48" s="39">
        <v>18810</v>
      </c>
      <c r="B48" s="57">
        <f>VLOOKUP(Table91213[[#This Row],[Date]],'DB Details'!$A:$L,2)</f>
        <v>38.200000000000003</v>
      </c>
      <c r="C48" s="55"/>
      <c r="D48" s="55"/>
      <c r="E48" s="88">
        <f>VLOOKUP(Table91213[[#This Row],[Date]],'DB Details'!$A:$L,5)</f>
        <v>46.4</v>
      </c>
      <c r="F48" s="88">
        <f>VLOOKUP(Table91213[[#This Row],[Date]],'DB Details'!$A:$L,6)</f>
        <v>41.6</v>
      </c>
      <c r="G48" s="95"/>
      <c r="H48" s="88">
        <f>VLOOKUP(Table91213[[#This Row],[Date]],'DB Details'!$A:$L,8)</f>
        <v>47.8</v>
      </c>
      <c r="I48" s="88">
        <f>VLOOKUP(Table91213[[#This Row],[Date]],'DB Details'!$A:$L,9)</f>
        <v>32.200000000000003</v>
      </c>
      <c r="J48" s="88">
        <f>VLOOKUP(Table91213[[#This Row],[Date]],'DB Details'!$A:$L,10)</f>
        <v>53.2</v>
      </c>
      <c r="K48" s="95"/>
      <c r="L48" s="88">
        <f>VLOOKUP(Table91213[[#This Row],[Date]],'DB Details'!$A:$L,12)</f>
        <v>42.1</v>
      </c>
    </row>
    <row r="49" spans="1:12" x14ac:dyDescent="0.2">
      <c r="A49" s="39">
        <v>18841</v>
      </c>
      <c r="B49" s="57">
        <f>VLOOKUP(Table91213[[#This Row],[Date]],'DB Details'!$A:$L,2)</f>
        <v>38.5</v>
      </c>
      <c r="C49" s="55"/>
      <c r="D49" s="55"/>
      <c r="E49" s="88">
        <f>VLOOKUP(Table91213[[#This Row],[Date]],'DB Details'!$A:$L,5)</f>
        <v>43.2</v>
      </c>
      <c r="F49" s="88">
        <f>VLOOKUP(Table91213[[#This Row],[Date]],'DB Details'!$A:$L,6)</f>
        <v>48.4</v>
      </c>
      <c r="G49" s="95"/>
      <c r="H49" s="88">
        <f>VLOOKUP(Table91213[[#This Row],[Date]],'DB Details'!$A:$L,8)</f>
        <v>46.7</v>
      </c>
      <c r="I49" s="88">
        <f>VLOOKUP(Table91213[[#This Row],[Date]],'DB Details'!$A:$L,9)</f>
        <v>32</v>
      </c>
      <c r="J49" s="88">
        <f>VLOOKUP(Table91213[[#This Row],[Date]],'DB Details'!$A:$L,10)</f>
        <v>51.7</v>
      </c>
      <c r="K49" s="95"/>
      <c r="L49" s="88">
        <f>VLOOKUP(Table91213[[#This Row],[Date]],'DB Details'!$A:$L,12)</f>
        <v>43.6</v>
      </c>
    </row>
    <row r="50" spans="1:12" x14ac:dyDescent="0.2">
      <c r="A50" s="39">
        <v>18872</v>
      </c>
      <c r="B50" s="57">
        <f>VLOOKUP(Table91213[[#This Row],[Date]],'DB Details'!$A:$L,2)</f>
        <v>48.2</v>
      </c>
      <c r="C50" s="55"/>
      <c r="D50" s="55"/>
      <c r="E50" s="88">
        <f>VLOOKUP(Table91213[[#This Row],[Date]],'DB Details'!$A:$L,5)</f>
        <v>45.7</v>
      </c>
      <c r="F50" s="88">
        <f>VLOOKUP(Table91213[[#This Row],[Date]],'DB Details'!$A:$L,6)</f>
        <v>50.2</v>
      </c>
      <c r="G50" s="95"/>
      <c r="H50" s="88">
        <f>VLOOKUP(Table91213[[#This Row],[Date]],'DB Details'!$A:$L,8)</f>
        <v>43.8</v>
      </c>
      <c r="I50" s="88">
        <f>VLOOKUP(Table91213[[#This Row],[Date]],'DB Details'!$A:$L,9)</f>
        <v>46.4</v>
      </c>
      <c r="J50" s="88">
        <f>VLOOKUP(Table91213[[#This Row],[Date]],'DB Details'!$A:$L,10)</f>
        <v>48.6</v>
      </c>
      <c r="K50" s="95"/>
      <c r="L50" s="88">
        <f>VLOOKUP(Table91213[[#This Row],[Date]],'DB Details'!$A:$L,12)</f>
        <v>48.1</v>
      </c>
    </row>
    <row r="51" spans="1:12" x14ac:dyDescent="0.2">
      <c r="A51" s="39">
        <v>18902</v>
      </c>
      <c r="B51" s="57">
        <f>VLOOKUP(Table91213[[#This Row],[Date]],'DB Details'!$A:$L,2)</f>
        <v>51.7</v>
      </c>
      <c r="C51" s="55"/>
      <c r="D51" s="55"/>
      <c r="E51" s="88">
        <f>VLOOKUP(Table91213[[#This Row],[Date]],'DB Details'!$A:$L,5)</f>
        <v>54.4</v>
      </c>
      <c r="F51" s="88">
        <f>VLOOKUP(Table91213[[#This Row],[Date]],'DB Details'!$A:$L,6)</f>
        <v>50.3</v>
      </c>
      <c r="G51" s="95"/>
      <c r="H51" s="88">
        <f>VLOOKUP(Table91213[[#This Row],[Date]],'DB Details'!$A:$L,8)</f>
        <v>42</v>
      </c>
      <c r="I51" s="88">
        <f>VLOOKUP(Table91213[[#This Row],[Date]],'DB Details'!$A:$L,9)</f>
        <v>47.2</v>
      </c>
      <c r="J51" s="88">
        <f>VLOOKUP(Table91213[[#This Row],[Date]],'DB Details'!$A:$L,10)</f>
        <v>51.1</v>
      </c>
      <c r="K51" s="95"/>
      <c r="L51" s="88">
        <f>VLOOKUP(Table91213[[#This Row],[Date]],'DB Details'!$A:$L,12)</f>
        <v>49.6</v>
      </c>
    </row>
    <row r="52" spans="1:12" x14ac:dyDescent="0.2">
      <c r="A52" s="39">
        <v>18933</v>
      </c>
      <c r="B52" s="57">
        <f>VLOOKUP(Table91213[[#This Row],[Date]],'DB Details'!$A:$L,2)</f>
        <v>49.3</v>
      </c>
      <c r="C52" s="55"/>
      <c r="D52" s="55"/>
      <c r="E52" s="88">
        <f>VLOOKUP(Table91213[[#This Row],[Date]],'DB Details'!$A:$L,5)</f>
        <v>55.6</v>
      </c>
      <c r="F52" s="88">
        <f>VLOOKUP(Table91213[[#This Row],[Date]],'DB Details'!$A:$L,6)</f>
        <v>50.9</v>
      </c>
      <c r="G52" s="95"/>
      <c r="H52" s="88">
        <f>VLOOKUP(Table91213[[#This Row],[Date]],'DB Details'!$A:$L,8)</f>
        <v>44.5</v>
      </c>
      <c r="I52" s="88">
        <f>VLOOKUP(Table91213[[#This Row],[Date]],'DB Details'!$A:$L,9)</f>
        <v>34.9</v>
      </c>
      <c r="J52" s="88">
        <f>VLOOKUP(Table91213[[#This Row],[Date]],'DB Details'!$A:$L,10)</f>
        <v>50.2</v>
      </c>
      <c r="K52" s="95"/>
      <c r="L52" s="88">
        <f>VLOOKUP(Table91213[[#This Row],[Date]],'DB Details'!$A:$L,12)</f>
        <v>47.2</v>
      </c>
    </row>
    <row r="53" spans="1:12" x14ac:dyDescent="0.2">
      <c r="A53" s="39">
        <v>18963</v>
      </c>
      <c r="B53" s="57">
        <f>VLOOKUP(Table91213[[#This Row],[Date]],'DB Details'!$A:$L,2)</f>
        <v>45.3</v>
      </c>
      <c r="C53" s="55"/>
      <c r="D53" s="55"/>
      <c r="E53" s="88">
        <f>VLOOKUP(Table91213[[#This Row],[Date]],'DB Details'!$A:$L,5)</f>
        <v>56.6</v>
      </c>
      <c r="F53" s="88">
        <f>VLOOKUP(Table91213[[#This Row],[Date]],'DB Details'!$A:$L,6)</f>
        <v>52.8</v>
      </c>
      <c r="G53" s="95"/>
      <c r="H53" s="88">
        <f>VLOOKUP(Table91213[[#This Row],[Date]],'DB Details'!$A:$L,8)</f>
        <v>42.6</v>
      </c>
      <c r="I53" s="88">
        <f>VLOOKUP(Table91213[[#This Row],[Date]],'DB Details'!$A:$L,9)</f>
        <v>33.6</v>
      </c>
      <c r="J53" s="88">
        <f>VLOOKUP(Table91213[[#This Row],[Date]],'DB Details'!$A:$L,10)</f>
        <v>51.8</v>
      </c>
      <c r="K53" s="95"/>
      <c r="L53" s="88">
        <f>VLOOKUP(Table91213[[#This Row],[Date]],'DB Details'!$A:$L,12)</f>
        <v>46.5</v>
      </c>
    </row>
    <row r="54" spans="1:12" x14ac:dyDescent="0.2">
      <c r="A54" s="39">
        <v>18994</v>
      </c>
      <c r="B54" s="57">
        <f>VLOOKUP(Table91213[[#This Row],[Date]],'DB Details'!$A:$L,2)</f>
        <v>46.8</v>
      </c>
      <c r="C54" s="55"/>
      <c r="D54" s="55"/>
      <c r="E54" s="88">
        <f>VLOOKUP(Table91213[[#This Row],[Date]],'DB Details'!$A:$L,5)</f>
        <v>51.8</v>
      </c>
      <c r="F54" s="88">
        <f>VLOOKUP(Table91213[[#This Row],[Date]],'DB Details'!$A:$L,6)</f>
        <v>49.5</v>
      </c>
      <c r="G54" s="95"/>
      <c r="H54" s="88">
        <f>VLOOKUP(Table91213[[#This Row],[Date]],'DB Details'!$A:$L,8)</f>
        <v>42.5</v>
      </c>
      <c r="I54" s="88">
        <f>VLOOKUP(Table91213[[#This Row],[Date]],'DB Details'!$A:$L,9)</f>
        <v>31.3</v>
      </c>
      <c r="J54" s="88">
        <f>VLOOKUP(Table91213[[#This Row],[Date]],'DB Details'!$A:$L,10)</f>
        <v>46.9</v>
      </c>
      <c r="K54" s="95"/>
      <c r="L54" s="88">
        <f>VLOOKUP(Table91213[[#This Row],[Date]],'DB Details'!$A:$L,12)</f>
        <v>44.7</v>
      </c>
    </row>
    <row r="55" spans="1:12" x14ac:dyDescent="0.2">
      <c r="A55" s="39">
        <v>19025</v>
      </c>
      <c r="B55" s="57">
        <f>VLOOKUP(Table91213[[#This Row],[Date]],'DB Details'!$A:$L,2)</f>
        <v>42.3</v>
      </c>
      <c r="C55" s="55"/>
      <c r="D55" s="55"/>
      <c r="E55" s="88">
        <f>VLOOKUP(Table91213[[#This Row],[Date]],'DB Details'!$A:$L,5)</f>
        <v>52.7</v>
      </c>
      <c r="F55" s="88">
        <f>VLOOKUP(Table91213[[#This Row],[Date]],'DB Details'!$A:$L,6)</f>
        <v>49.9</v>
      </c>
      <c r="G55" s="95"/>
      <c r="H55" s="88">
        <f>VLOOKUP(Table91213[[#This Row],[Date]],'DB Details'!$A:$L,8)</f>
        <v>39.299999999999997</v>
      </c>
      <c r="I55" s="88">
        <f>VLOOKUP(Table91213[[#This Row],[Date]],'DB Details'!$A:$L,9)</f>
        <v>24.9</v>
      </c>
      <c r="J55" s="88">
        <f>VLOOKUP(Table91213[[#This Row],[Date]],'DB Details'!$A:$L,10)</f>
        <v>44.8</v>
      </c>
      <c r="K55" s="95"/>
      <c r="L55" s="88">
        <f>VLOOKUP(Table91213[[#This Row],[Date]],'DB Details'!$A:$L,12)</f>
        <v>41.8</v>
      </c>
    </row>
    <row r="56" spans="1:12" x14ac:dyDescent="0.2">
      <c r="A56" s="39">
        <v>19054</v>
      </c>
      <c r="B56" s="57">
        <f>VLOOKUP(Table91213[[#This Row],[Date]],'DB Details'!$A:$L,2)</f>
        <v>43.7</v>
      </c>
      <c r="C56" s="55"/>
      <c r="D56" s="55"/>
      <c r="E56" s="88">
        <f>VLOOKUP(Table91213[[#This Row],[Date]],'DB Details'!$A:$L,5)</f>
        <v>44.7</v>
      </c>
      <c r="F56" s="88">
        <f>VLOOKUP(Table91213[[#This Row],[Date]],'DB Details'!$A:$L,6)</f>
        <v>48.7</v>
      </c>
      <c r="G56" s="95"/>
      <c r="H56" s="88">
        <f>VLOOKUP(Table91213[[#This Row],[Date]],'DB Details'!$A:$L,8)</f>
        <v>35.6</v>
      </c>
      <c r="I56" s="88">
        <f>VLOOKUP(Table91213[[#This Row],[Date]],'DB Details'!$A:$L,9)</f>
        <v>18.8</v>
      </c>
      <c r="J56" s="88">
        <f>VLOOKUP(Table91213[[#This Row],[Date]],'DB Details'!$A:$L,10)</f>
        <v>41.8</v>
      </c>
      <c r="K56" s="95"/>
      <c r="L56" s="88">
        <f>VLOOKUP(Table91213[[#This Row],[Date]],'DB Details'!$A:$L,12)</f>
        <v>40</v>
      </c>
    </row>
    <row r="57" spans="1:12" x14ac:dyDescent="0.2">
      <c r="A57" s="39">
        <v>19085</v>
      </c>
      <c r="B57" s="57">
        <f>VLOOKUP(Table91213[[#This Row],[Date]],'DB Details'!$A:$L,2)</f>
        <v>35.799999999999997</v>
      </c>
      <c r="C57" s="55"/>
      <c r="D57" s="55"/>
      <c r="E57" s="88">
        <f>VLOOKUP(Table91213[[#This Row],[Date]],'DB Details'!$A:$L,5)</f>
        <v>42.6</v>
      </c>
      <c r="F57" s="88">
        <f>VLOOKUP(Table91213[[#This Row],[Date]],'DB Details'!$A:$L,6)</f>
        <v>43.5</v>
      </c>
      <c r="G57" s="95"/>
      <c r="H57" s="88">
        <f>VLOOKUP(Table91213[[#This Row],[Date]],'DB Details'!$A:$L,8)</f>
        <v>35.4</v>
      </c>
      <c r="I57" s="88">
        <f>VLOOKUP(Table91213[[#This Row],[Date]],'DB Details'!$A:$L,9)</f>
        <v>19.399999999999999</v>
      </c>
      <c r="J57" s="88">
        <f>VLOOKUP(Table91213[[#This Row],[Date]],'DB Details'!$A:$L,10)</f>
        <v>43.3</v>
      </c>
      <c r="K57" s="95"/>
      <c r="L57" s="88">
        <f>VLOOKUP(Table91213[[#This Row],[Date]],'DB Details'!$A:$L,12)</f>
        <v>36.700000000000003</v>
      </c>
    </row>
    <row r="58" spans="1:12" x14ac:dyDescent="0.2">
      <c r="A58" s="39">
        <v>19115</v>
      </c>
      <c r="B58" s="57">
        <f>VLOOKUP(Table91213[[#This Row],[Date]],'DB Details'!$A:$L,2)</f>
        <v>43.9</v>
      </c>
      <c r="C58" s="55"/>
      <c r="D58" s="55"/>
      <c r="E58" s="88">
        <f>VLOOKUP(Table91213[[#This Row],[Date]],'DB Details'!$A:$L,5)</f>
        <v>38.799999999999997</v>
      </c>
      <c r="F58" s="88">
        <f>VLOOKUP(Table91213[[#This Row],[Date]],'DB Details'!$A:$L,6)</f>
        <v>45.7</v>
      </c>
      <c r="G58" s="95"/>
      <c r="H58" s="88">
        <f>VLOOKUP(Table91213[[#This Row],[Date]],'DB Details'!$A:$L,8)</f>
        <v>30.3</v>
      </c>
      <c r="I58" s="88">
        <f>VLOOKUP(Table91213[[#This Row],[Date]],'DB Details'!$A:$L,9)</f>
        <v>22.4</v>
      </c>
      <c r="J58" s="88">
        <f>VLOOKUP(Table91213[[#This Row],[Date]],'DB Details'!$A:$L,10)</f>
        <v>42.7</v>
      </c>
      <c r="K58" s="95"/>
      <c r="L58" s="88">
        <f>VLOOKUP(Table91213[[#This Row],[Date]],'DB Details'!$A:$L,12)</f>
        <v>39.5</v>
      </c>
    </row>
    <row r="59" spans="1:12" x14ac:dyDescent="0.2">
      <c r="A59" s="39">
        <v>19146</v>
      </c>
      <c r="B59" s="57">
        <f>VLOOKUP(Table91213[[#This Row],[Date]],'DB Details'!$A:$L,2)</f>
        <v>46.3</v>
      </c>
      <c r="C59" s="55"/>
      <c r="D59" s="55"/>
      <c r="E59" s="88">
        <f>VLOOKUP(Table91213[[#This Row],[Date]],'DB Details'!$A:$L,5)</f>
        <v>40.4</v>
      </c>
      <c r="F59" s="88">
        <f>VLOOKUP(Table91213[[#This Row],[Date]],'DB Details'!$A:$L,6)</f>
        <v>49.5</v>
      </c>
      <c r="G59" s="95"/>
      <c r="H59" s="88">
        <f>VLOOKUP(Table91213[[#This Row],[Date]],'DB Details'!$A:$L,8)</f>
        <v>33.799999999999997</v>
      </c>
      <c r="I59" s="88">
        <f>VLOOKUP(Table91213[[#This Row],[Date]],'DB Details'!$A:$L,9)</f>
        <v>33</v>
      </c>
      <c r="J59" s="88">
        <f>VLOOKUP(Table91213[[#This Row],[Date]],'DB Details'!$A:$L,10)</f>
        <v>43.5</v>
      </c>
      <c r="K59" s="95"/>
      <c r="L59" s="88">
        <f>VLOOKUP(Table91213[[#This Row],[Date]],'DB Details'!$A:$L,12)</f>
        <v>43.3</v>
      </c>
    </row>
    <row r="60" spans="1:12" x14ac:dyDescent="0.2">
      <c r="A60" s="39">
        <v>19176</v>
      </c>
      <c r="B60" s="57">
        <f>VLOOKUP(Table91213[[#This Row],[Date]],'DB Details'!$A:$L,2)</f>
        <v>69.400000000000006</v>
      </c>
      <c r="C60" s="55"/>
      <c r="D60" s="55"/>
      <c r="E60" s="88">
        <f>VLOOKUP(Table91213[[#This Row],[Date]],'DB Details'!$A:$L,5)</f>
        <v>60.1</v>
      </c>
      <c r="F60" s="88">
        <f>VLOOKUP(Table91213[[#This Row],[Date]],'DB Details'!$A:$L,6)</f>
        <v>37.200000000000003</v>
      </c>
      <c r="G60" s="95"/>
      <c r="H60" s="88">
        <f>VLOOKUP(Table91213[[#This Row],[Date]],'DB Details'!$A:$L,8)</f>
        <v>31.6</v>
      </c>
      <c r="I60" s="88">
        <f>VLOOKUP(Table91213[[#This Row],[Date]],'DB Details'!$A:$L,9)</f>
        <v>47.4</v>
      </c>
      <c r="J60" s="88">
        <f>VLOOKUP(Table91213[[#This Row],[Date]],'DB Details'!$A:$L,10)</f>
        <v>39.5</v>
      </c>
      <c r="K60" s="95"/>
      <c r="L60" s="88">
        <f>VLOOKUP(Table91213[[#This Row],[Date]],'DB Details'!$A:$L,12)</f>
        <v>48.3</v>
      </c>
    </row>
    <row r="61" spans="1:12" x14ac:dyDescent="0.2">
      <c r="A61" s="39">
        <v>19207</v>
      </c>
      <c r="B61" s="57">
        <f>VLOOKUP(Table91213[[#This Row],[Date]],'DB Details'!$A:$L,2)</f>
        <v>58.5</v>
      </c>
      <c r="C61" s="55"/>
      <c r="D61" s="55"/>
      <c r="E61" s="88">
        <f>VLOOKUP(Table91213[[#This Row],[Date]],'DB Details'!$A:$L,5)</f>
        <v>54.7</v>
      </c>
      <c r="F61" s="88">
        <f>VLOOKUP(Table91213[[#This Row],[Date]],'DB Details'!$A:$L,6)</f>
        <v>84</v>
      </c>
      <c r="G61" s="95"/>
      <c r="H61" s="88">
        <f>VLOOKUP(Table91213[[#This Row],[Date]],'DB Details'!$A:$L,8)</f>
        <v>30.5</v>
      </c>
      <c r="I61" s="88">
        <f>VLOOKUP(Table91213[[#This Row],[Date]],'DB Details'!$A:$L,9)</f>
        <v>41.2</v>
      </c>
      <c r="J61" s="88">
        <f>VLOOKUP(Table91213[[#This Row],[Date]],'DB Details'!$A:$L,10)</f>
        <v>63.1</v>
      </c>
      <c r="K61" s="95"/>
      <c r="L61" s="88">
        <f>VLOOKUP(Table91213[[#This Row],[Date]],'DB Details'!$A:$L,12)</f>
        <v>60.4</v>
      </c>
    </row>
    <row r="62" spans="1:12" x14ac:dyDescent="0.2">
      <c r="A62" s="39">
        <v>19238</v>
      </c>
      <c r="B62" s="57">
        <f>VLOOKUP(Table91213[[#This Row],[Date]],'DB Details'!$A:$L,2)</f>
        <v>60.3</v>
      </c>
      <c r="C62" s="55"/>
      <c r="D62" s="55"/>
      <c r="E62" s="88">
        <f>VLOOKUP(Table91213[[#This Row],[Date]],'DB Details'!$A:$L,5)</f>
        <v>57.9</v>
      </c>
      <c r="F62" s="88">
        <f>VLOOKUP(Table91213[[#This Row],[Date]],'DB Details'!$A:$L,6)</f>
        <v>66</v>
      </c>
      <c r="G62" s="95"/>
      <c r="H62" s="88">
        <f>VLOOKUP(Table91213[[#This Row],[Date]],'DB Details'!$A:$L,8)</f>
        <v>38.6</v>
      </c>
      <c r="I62" s="88">
        <f>VLOOKUP(Table91213[[#This Row],[Date]],'DB Details'!$A:$L,9)</f>
        <v>42.7</v>
      </c>
      <c r="J62" s="88">
        <f>VLOOKUP(Table91213[[#This Row],[Date]],'DB Details'!$A:$L,10)</f>
        <v>56.2</v>
      </c>
      <c r="K62" s="95"/>
      <c r="L62" s="88">
        <f>VLOOKUP(Table91213[[#This Row],[Date]],'DB Details'!$A:$L,12)</f>
        <v>56.1</v>
      </c>
    </row>
    <row r="63" spans="1:12" x14ac:dyDescent="0.2">
      <c r="A63" s="39">
        <v>19268</v>
      </c>
      <c r="B63" s="57">
        <f>VLOOKUP(Table91213[[#This Row],[Date]],'DB Details'!$A:$L,2)</f>
        <v>59.9</v>
      </c>
      <c r="C63" s="55"/>
      <c r="D63" s="55"/>
      <c r="E63" s="88">
        <f>VLOOKUP(Table91213[[#This Row],[Date]],'DB Details'!$A:$L,5)</f>
        <v>54.1</v>
      </c>
      <c r="F63" s="88">
        <f>VLOOKUP(Table91213[[#This Row],[Date]],'DB Details'!$A:$L,6)</f>
        <v>65.3</v>
      </c>
      <c r="G63" s="95"/>
      <c r="H63" s="88">
        <f>VLOOKUP(Table91213[[#This Row],[Date]],'DB Details'!$A:$L,8)</f>
        <v>38.200000000000003</v>
      </c>
      <c r="I63" s="88">
        <f>VLOOKUP(Table91213[[#This Row],[Date]],'DB Details'!$A:$L,9)</f>
        <v>43.3</v>
      </c>
      <c r="J63" s="88">
        <f>VLOOKUP(Table91213[[#This Row],[Date]],'DB Details'!$A:$L,10)</f>
        <v>57.8</v>
      </c>
      <c r="K63" s="95"/>
      <c r="L63" s="88">
        <f>VLOOKUP(Table91213[[#This Row],[Date]],'DB Details'!$A:$L,12)</f>
        <v>56.2</v>
      </c>
    </row>
    <row r="64" spans="1:12" x14ac:dyDescent="0.2">
      <c r="A64" s="39">
        <v>19299</v>
      </c>
      <c r="B64" s="57">
        <f>VLOOKUP(Table91213[[#This Row],[Date]],'DB Details'!$A:$L,2)</f>
        <v>58.8</v>
      </c>
      <c r="C64" s="55"/>
      <c r="D64" s="55"/>
      <c r="E64" s="88">
        <f>VLOOKUP(Table91213[[#This Row],[Date]],'DB Details'!$A:$L,5)</f>
        <v>49.7</v>
      </c>
      <c r="F64" s="88">
        <f>VLOOKUP(Table91213[[#This Row],[Date]],'DB Details'!$A:$L,6)</f>
        <v>65</v>
      </c>
      <c r="G64" s="95"/>
      <c r="H64" s="88">
        <f>VLOOKUP(Table91213[[#This Row],[Date]],'DB Details'!$A:$L,8)</f>
        <v>39.9</v>
      </c>
      <c r="I64" s="88">
        <f>VLOOKUP(Table91213[[#This Row],[Date]],'DB Details'!$A:$L,9)</f>
        <v>45</v>
      </c>
      <c r="J64" s="88">
        <f>VLOOKUP(Table91213[[#This Row],[Date]],'DB Details'!$A:$L,10)</f>
        <v>60.9</v>
      </c>
      <c r="K64" s="95"/>
      <c r="L64" s="88">
        <f>VLOOKUP(Table91213[[#This Row],[Date]],'DB Details'!$A:$L,12)</f>
        <v>56.8</v>
      </c>
    </row>
    <row r="65" spans="1:12" x14ac:dyDescent="0.2">
      <c r="A65" s="39">
        <v>19329</v>
      </c>
      <c r="B65" s="57">
        <f>VLOOKUP(Table91213[[#This Row],[Date]],'DB Details'!$A:$L,2)</f>
        <v>60.4</v>
      </c>
      <c r="C65" s="55"/>
      <c r="D65" s="55"/>
      <c r="E65" s="88">
        <f>VLOOKUP(Table91213[[#This Row],[Date]],'DB Details'!$A:$L,5)</f>
        <v>48.2</v>
      </c>
      <c r="F65" s="88">
        <f>VLOOKUP(Table91213[[#This Row],[Date]],'DB Details'!$A:$L,6)</f>
        <v>64.3</v>
      </c>
      <c r="G65" s="95"/>
      <c r="H65" s="88">
        <f>VLOOKUP(Table91213[[#This Row],[Date]],'DB Details'!$A:$L,8)</f>
        <v>40</v>
      </c>
      <c r="I65" s="88">
        <f>VLOOKUP(Table91213[[#This Row],[Date]],'DB Details'!$A:$L,9)</f>
        <v>43.5</v>
      </c>
      <c r="J65" s="88">
        <f>VLOOKUP(Table91213[[#This Row],[Date]],'DB Details'!$A:$L,10)</f>
        <v>55.6</v>
      </c>
      <c r="K65" s="95"/>
      <c r="L65" s="88">
        <f>VLOOKUP(Table91213[[#This Row],[Date]],'DB Details'!$A:$L,12)</f>
        <v>55.8</v>
      </c>
    </row>
    <row r="66" spans="1:12" x14ac:dyDescent="0.2">
      <c r="A66" s="39">
        <v>19360</v>
      </c>
      <c r="B66" s="57">
        <f>VLOOKUP(Table91213[[#This Row],[Date]],'DB Details'!$A:$L,2)</f>
        <v>64.599999999999994</v>
      </c>
      <c r="C66" s="55"/>
      <c r="D66" s="55"/>
      <c r="E66" s="88">
        <f>VLOOKUP(Table91213[[#This Row],[Date]],'DB Details'!$A:$L,5)</f>
        <v>45.1</v>
      </c>
      <c r="F66" s="88">
        <f>VLOOKUP(Table91213[[#This Row],[Date]],'DB Details'!$A:$L,6)</f>
        <v>69.8</v>
      </c>
      <c r="G66" s="95"/>
      <c r="H66" s="88">
        <f>VLOOKUP(Table91213[[#This Row],[Date]],'DB Details'!$A:$L,8)</f>
        <v>40.9</v>
      </c>
      <c r="I66" s="88">
        <f>VLOOKUP(Table91213[[#This Row],[Date]],'DB Details'!$A:$L,9)</f>
        <v>41.5</v>
      </c>
      <c r="J66" s="88">
        <f>VLOOKUP(Table91213[[#This Row],[Date]],'DB Details'!$A:$L,10)</f>
        <v>61.5</v>
      </c>
      <c r="K66" s="95"/>
      <c r="L66" s="88">
        <f>VLOOKUP(Table91213[[#This Row],[Date]],'DB Details'!$A:$L,12)</f>
        <v>59.4</v>
      </c>
    </row>
    <row r="67" spans="1:12" x14ac:dyDescent="0.2">
      <c r="A67" s="39">
        <v>19391</v>
      </c>
      <c r="B67" s="57">
        <f>VLOOKUP(Table91213[[#This Row],[Date]],'DB Details'!$A:$L,2)</f>
        <v>56</v>
      </c>
      <c r="C67" s="55"/>
      <c r="D67" s="55"/>
      <c r="E67" s="88">
        <f>VLOOKUP(Table91213[[#This Row],[Date]],'DB Details'!$A:$L,5)</f>
        <v>54.5</v>
      </c>
      <c r="F67" s="88">
        <f>VLOOKUP(Table91213[[#This Row],[Date]],'DB Details'!$A:$L,6)</f>
        <v>62.4</v>
      </c>
      <c r="G67" s="95"/>
      <c r="H67" s="88">
        <f>VLOOKUP(Table91213[[#This Row],[Date]],'DB Details'!$A:$L,8)</f>
        <v>44.3</v>
      </c>
      <c r="I67" s="88">
        <f>VLOOKUP(Table91213[[#This Row],[Date]],'DB Details'!$A:$L,9)</f>
        <v>41.8</v>
      </c>
      <c r="J67" s="88">
        <f>VLOOKUP(Table91213[[#This Row],[Date]],'DB Details'!$A:$L,10)</f>
        <v>61.7</v>
      </c>
      <c r="K67" s="95"/>
      <c r="L67" s="88">
        <f>VLOOKUP(Table91213[[#This Row],[Date]],'DB Details'!$A:$L,12)</f>
        <v>55.4</v>
      </c>
    </row>
    <row r="68" spans="1:12" x14ac:dyDescent="0.2">
      <c r="A68" s="39">
        <v>19419</v>
      </c>
      <c r="B68" s="57">
        <f>VLOOKUP(Table91213[[#This Row],[Date]],'DB Details'!$A:$L,2)</f>
        <v>47.2</v>
      </c>
      <c r="C68" s="55"/>
      <c r="D68" s="55"/>
      <c r="E68" s="88">
        <f>VLOOKUP(Table91213[[#This Row],[Date]],'DB Details'!$A:$L,5)</f>
        <v>73.3</v>
      </c>
      <c r="F68" s="88">
        <f>VLOOKUP(Table91213[[#This Row],[Date]],'DB Details'!$A:$L,6)</f>
        <v>54</v>
      </c>
      <c r="G68" s="95"/>
      <c r="H68" s="88">
        <f>VLOOKUP(Table91213[[#This Row],[Date]],'DB Details'!$A:$L,8)</f>
        <v>46.4</v>
      </c>
      <c r="I68" s="88">
        <f>VLOOKUP(Table91213[[#This Row],[Date]],'DB Details'!$A:$L,9)</f>
        <v>41.8</v>
      </c>
      <c r="J68" s="88">
        <f>VLOOKUP(Table91213[[#This Row],[Date]],'DB Details'!$A:$L,10)</f>
        <v>59.4</v>
      </c>
      <c r="K68" s="95"/>
      <c r="L68" s="88">
        <f>VLOOKUP(Table91213[[#This Row],[Date]],'DB Details'!$A:$L,12)</f>
        <v>50.5</v>
      </c>
    </row>
    <row r="69" spans="1:12" x14ac:dyDescent="0.2">
      <c r="A69" s="39">
        <v>19450</v>
      </c>
      <c r="B69" s="57">
        <f>VLOOKUP(Table91213[[#This Row],[Date]],'DB Details'!$A:$L,2)</f>
        <v>52</v>
      </c>
      <c r="C69" s="55"/>
      <c r="D69" s="55"/>
      <c r="E69" s="88">
        <f>VLOOKUP(Table91213[[#This Row],[Date]],'DB Details'!$A:$L,5)</f>
        <v>69.3</v>
      </c>
      <c r="F69" s="88">
        <f>VLOOKUP(Table91213[[#This Row],[Date]],'DB Details'!$A:$L,6)</f>
        <v>57.3</v>
      </c>
      <c r="G69" s="95"/>
      <c r="H69" s="88">
        <f>VLOOKUP(Table91213[[#This Row],[Date]],'DB Details'!$A:$L,8)</f>
        <v>43.8</v>
      </c>
      <c r="I69" s="88">
        <f>VLOOKUP(Table91213[[#This Row],[Date]],'DB Details'!$A:$L,9)</f>
        <v>38.6</v>
      </c>
      <c r="J69" s="88">
        <f>VLOOKUP(Table91213[[#This Row],[Date]],'DB Details'!$A:$L,10)</f>
        <v>55</v>
      </c>
      <c r="K69" s="95"/>
      <c r="L69" s="88">
        <f>VLOOKUP(Table91213[[#This Row],[Date]],'DB Details'!$A:$L,12)</f>
        <v>51.1</v>
      </c>
    </row>
    <row r="70" spans="1:12" x14ac:dyDescent="0.2">
      <c r="A70" s="39">
        <v>19480</v>
      </c>
      <c r="B70" s="57">
        <f>VLOOKUP(Table91213[[#This Row],[Date]],'DB Details'!$A:$L,2)</f>
        <v>49.3</v>
      </c>
      <c r="C70" s="55"/>
      <c r="D70" s="55"/>
      <c r="E70" s="88">
        <f>VLOOKUP(Table91213[[#This Row],[Date]],'DB Details'!$A:$L,5)</f>
        <v>72.3</v>
      </c>
      <c r="F70" s="88">
        <f>VLOOKUP(Table91213[[#This Row],[Date]],'DB Details'!$A:$L,6)</f>
        <v>57.1</v>
      </c>
      <c r="G70" s="95"/>
      <c r="H70" s="88">
        <f>VLOOKUP(Table91213[[#This Row],[Date]],'DB Details'!$A:$L,8)</f>
        <v>41.2</v>
      </c>
      <c r="I70" s="88">
        <f>VLOOKUP(Table91213[[#This Row],[Date]],'DB Details'!$A:$L,9)</f>
        <v>35.1</v>
      </c>
      <c r="J70" s="88">
        <f>VLOOKUP(Table91213[[#This Row],[Date]],'DB Details'!$A:$L,10)</f>
        <v>52.3</v>
      </c>
      <c r="K70" s="95"/>
      <c r="L70" s="88">
        <f>VLOOKUP(Table91213[[#This Row],[Date]],'DB Details'!$A:$L,12)</f>
        <v>48.9</v>
      </c>
    </row>
    <row r="71" spans="1:12" x14ac:dyDescent="0.2">
      <c r="A71" s="39">
        <v>19511</v>
      </c>
      <c r="B71" s="57">
        <f>VLOOKUP(Table91213[[#This Row],[Date]],'DB Details'!$A:$L,2)</f>
        <v>48.3</v>
      </c>
      <c r="C71" s="55"/>
      <c r="D71" s="55"/>
      <c r="E71" s="88">
        <f>VLOOKUP(Table91213[[#This Row],[Date]],'DB Details'!$A:$L,5)</f>
        <v>69.7</v>
      </c>
      <c r="F71" s="88">
        <f>VLOOKUP(Table91213[[#This Row],[Date]],'DB Details'!$A:$L,6)</f>
        <v>55.2</v>
      </c>
      <c r="G71" s="95"/>
      <c r="H71" s="88">
        <f>VLOOKUP(Table91213[[#This Row],[Date]],'DB Details'!$A:$L,8)</f>
        <v>44.6</v>
      </c>
      <c r="I71" s="88">
        <f>VLOOKUP(Table91213[[#This Row],[Date]],'DB Details'!$A:$L,9)</f>
        <v>33.299999999999997</v>
      </c>
      <c r="J71" s="88">
        <f>VLOOKUP(Table91213[[#This Row],[Date]],'DB Details'!$A:$L,10)</f>
        <v>53.8</v>
      </c>
      <c r="K71" s="95"/>
      <c r="L71" s="88">
        <f>VLOOKUP(Table91213[[#This Row],[Date]],'DB Details'!$A:$L,12)</f>
        <v>48.5</v>
      </c>
    </row>
    <row r="72" spans="1:12" x14ac:dyDescent="0.2">
      <c r="A72" s="39">
        <v>19541</v>
      </c>
      <c r="B72" s="57">
        <f>VLOOKUP(Table91213[[#This Row],[Date]],'DB Details'!$A:$L,2)</f>
        <v>44.2</v>
      </c>
      <c r="C72" s="55"/>
      <c r="D72" s="55"/>
      <c r="E72" s="88">
        <f>VLOOKUP(Table91213[[#This Row],[Date]],'DB Details'!$A:$L,5)</f>
        <v>62</v>
      </c>
      <c r="F72" s="88">
        <f>VLOOKUP(Table91213[[#This Row],[Date]],'DB Details'!$A:$L,6)</f>
        <v>53.1</v>
      </c>
      <c r="G72" s="95"/>
      <c r="H72" s="88">
        <f>VLOOKUP(Table91213[[#This Row],[Date]],'DB Details'!$A:$L,8)</f>
        <v>45.6</v>
      </c>
      <c r="I72" s="88">
        <f>VLOOKUP(Table91213[[#This Row],[Date]],'DB Details'!$A:$L,9)</f>
        <v>28.5</v>
      </c>
      <c r="J72" s="88">
        <f>VLOOKUP(Table91213[[#This Row],[Date]],'DB Details'!$A:$L,10)</f>
        <v>54.4</v>
      </c>
      <c r="K72" s="95"/>
      <c r="L72" s="88">
        <f>VLOOKUP(Table91213[[#This Row],[Date]],'DB Details'!$A:$L,12)</f>
        <v>46.3</v>
      </c>
    </row>
    <row r="73" spans="1:12" x14ac:dyDescent="0.2">
      <c r="A73" s="39">
        <v>19572</v>
      </c>
      <c r="B73" s="57">
        <f>VLOOKUP(Table91213[[#This Row],[Date]],'DB Details'!$A:$L,2)</f>
        <v>42.1</v>
      </c>
      <c r="C73" s="55"/>
      <c r="D73" s="55"/>
      <c r="E73" s="88">
        <f>VLOOKUP(Table91213[[#This Row],[Date]],'DB Details'!$A:$L,5)</f>
        <v>55.8</v>
      </c>
      <c r="F73" s="88">
        <f>VLOOKUP(Table91213[[#This Row],[Date]],'DB Details'!$A:$L,6)</f>
        <v>50.7</v>
      </c>
      <c r="G73" s="95"/>
      <c r="H73" s="88">
        <f>VLOOKUP(Table91213[[#This Row],[Date]],'DB Details'!$A:$L,8)</f>
        <v>46.2</v>
      </c>
      <c r="I73" s="88">
        <f>VLOOKUP(Table91213[[#This Row],[Date]],'DB Details'!$A:$L,9)</f>
        <v>26.5</v>
      </c>
      <c r="J73" s="88">
        <f>VLOOKUP(Table91213[[#This Row],[Date]],'DB Details'!$A:$L,10)</f>
        <v>48.1</v>
      </c>
      <c r="K73" s="95"/>
      <c r="L73" s="88">
        <f>VLOOKUP(Table91213[[#This Row],[Date]],'DB Details'!$A:$L,12)</f>
        <v>43.5</v>
      </c>
    </row>
    <row r="74" spans="1:12" x14ac:dyDescent="0.2">
      <c r="A74" s="39">
        <v>19603</v>
      </c>
      <c r="B74" s="57">
        <f>VLOOKUP(Table91213[[#This Row],[Date]],'DB Details'!$A:$L,2)</f>
        <v>39.9</v>
      </c>
      <c r="C74" s="55"/>
      <c r="D74" s="55"/>
      <c r="E74" s="88">
        <f>VLOOKUP(Table91213[[#This Row],[Date]],'DB Details'!$A:$L,5)</f>
        <v>43.8</v>
      </c>
      <c r="F74" s="88">
        <f>VLOOKUP(Table91213[[#This Row],[Date]],'DB Details'!$A:$L,6)</f>
        <v>46.8</v>
      </c>
      <c r="G74" s="95"/>
      <c r="H74" s="88">
        <f>VLOOKUP(Table91213[[#This Row],[Date]],'DB Details'!$A:$L,8)</f>
        <v>43.3</v>
      </c>
      <c r="I74" s="88">
        <f>VLOOKUP(Table91213[[#This Row],[Date]],'DB Details'!$A:$L,9)</f>
        <v>23.2</v>
      </c>
      <c r="J74" s="88">
        <f>VLOOKUP(Table91213[[#This Row],[Date]],'DB Details'!$A:$L,10)</f>
        <v>43.8</v>
      </c>
      <c r="K74" s="95"/>
      <c r="L74" s="88">
        <f>VLOOKUP(Table91213[[#This Row],[Date]],'DB Details'!$A:$L,12)</f>
        <v>40.200000000000003</v>
      </c>
    </row>
    <row r="75" spans="1:12" x14ac:dyDescent="0.2">
      <c r="A75" s="39">
        <v>19633</v>
      </c>
      <c r="B75" s="57">
        <f>VLOOKUP(Table91213[[#This Row],[Date]],'DB Details'!$A:$L,2)</f>
        <v>38</v>
      </c>
      <c r="C75" s="55"/>
      <c r="D75" s="55"/>
      <c r="E75" s="88">
        <f>VLOOKUP(Table91213[[#This Row],[Date]],'DB Details'!$A:$L,5)</f>
        <v>45.1</v>
      </c>
      <c r="F75" s="88">
        <f>VLOOKUP(Table91213[[#This Row],[Date]],'DB Details'!$A:$L,6)</f>
        <v>44.6</v>
      </c>
      <c r="G75" s="95"/>
      <c r="H75" s="88">
        <f>VLOOKUP(Table91213[[#This Row],[Date]],'DB Details'!$A:$L,8)</f>
        <v>41.3</v>
      </c>
      <c r="I75" s="88">
        <f>VLOOKUP(Table91213[[#This Row],[Date]],'DB Details'!$A:$L,9)</f>
        <v>20.7</v>
      </c>
      <c r="J75" s="88">
        <f>VLOOKUP(Table91213[[#This Row],[Date]],'DB Details'!$A:$L,10)</f>
        <v>37.9</v>
      </c>
      <c r="K75" s="95"/>
      <c r="L75" s="88">
        <f>VLOOKUP(Table91213[[#This Row],[Date]],'DB Details'!$A:$L,12)</f>
        <v>37.4</v>
      </c>
    </row>
    <row r="76" spans="1:12" x14ac:dyDescent="0.2">
      <c r="A76" s="39">
        <v>19664</v>
      </c>
      <c r="B76" s="57">
        <f>VLOOKUP(Table91213[[#This Row],[Date]],'DB Details'!$A:$L,2)</f>
        <v>40.9</v>
      </c>
      <c r="C76" s="55"/>
      <c r="D76" s="55"/>
      <c r="E76" s="88">
        <f>VLOOKUP(Table91213[[#This Row],[Date]],'DB Details'!$A:$L,5)</f>
        <v>47</v>
      </c>
      <c r="F76" s="88">
        <f>VLOOKUP(Table91213[[#This Row],[Date]],'DB Details'!$A:$L,6)</f>
        <v>43.4</v>
      </c>
      <c r="G76" s="95"/>
      <c r="H76" s="88">
        <f>VLOOKUP(Table91213[[#This Row],[Date]],'DB Details'!$A:$L,8)</f>
        <v>35.5</v>
      </c>
      <c r="I76" s="88">
        <f>VLOOKUP(Table91213[[#This Row],[Date]],'DB Details'!$A:$L,9)</f>
        <v>20.2</v>
      </c>
      <c r="J76" s="88">
        <f>VLOOKUP(Table91213[[#This Row],[Date]],'DB Details'!$A:$L,10)</f>
        <v>35.799999999999997</v>
      </c>
      <c r="K76" s="95"/>
      <c r="L76" s="88">
        <f>VLOOKUP(Table91213[[#This Row],[Date]],'DB Details'!$A:$L,12)</f>
        <v>36.9</v>
      </c>
    </row>
    <row r="77" spans="1:12" x14ac:dyDescent="0.2">
      <c r="A77" s="39">
        <v>19694</v>
      </c>
      <c r="B77" s="57">
        <f>VLOOKUP(Table91213[[#This Row],[Date]],'DB Details'!$A:$L,2)</f>
        <v>37.5</v>
      </c>
      <c r="C77" s="55"/>
      <c r="D77" s="55"/>
      <c r="E77" s="88">
        <f>VLOOKUP(Table91213[[#This Row],[Date]],'DB Details'!$A:$L,5)</f>
        <v>47.7</v>
      </c>
      <c r="F77" s="88">
        <f>VLOOKUP(Table91213[[#This Row],[Date]],'DB Details'!$A:$L,6)</f>
        <v>41.3</v>
      </c>
      <c r="G77" s="95"/>
      <c r="H77" s="88">
        <f>VLOOKUP(Table91213[[#This Row],[Date]],'DB Details'!$A:$L,8)</f>
        <v>34.200000000000003</v>
      </c>
      <c r="I77" s="88">
        <f>VLOOKUP(Table91213[[#This Row],[Date]],'DB Details'!$A:$L,9)</f>
        <v>21.8</v>
      </c>
      <c r="J77" s="88">
        <f>VLOOKUP(Table91213[[#This Row],[Date]],'DB Details'!$A:$L,10)</f>
        <v>36.6</v>
      </c>
      <c r="K77" s="95"/>
      <c r="L77" s="88">
        <f>VLOOKUP(Table91213[[#This Row],[Date]],'DB Details'!$A:$L,12)</f>
        <v>35.6</v>
      </c>
    </row>
    <row r="78" spans="1:12" x14ac:dyDescent="0.2">
      <c r="A78" s="39">
        <v>19725</v>
      </c>
      <c r="B78" s="57">
        <f>VLOOKUP(Table91213[[#This Row],[Date]],'DB Details'!$A:$L,2)</f>
        <v>42.9</v>
      </c>
      <c r="C78" s="55"/>
      <c r="D78" s="55"/>
      <c r="E78" s="88">
        <f>VLOOKUP(Table91213[[#This Row],[Date]],'DB Details'!$A:$L,5)</f>
        <v>40.5</v>
      </c>
      <c r="F78" s="88">
        <f>VLOOKUP(Table91213[[#This Row],[Date]],'DB Details'!$A:$L,6)</f>
        <v>45</v>
      </c>
      <c r="G78" s="95"/>
      <c r="H78" s="88">
        <f>VLOOKUP(Table91213[[#This Row],[Date]],'DB Details'!$A:$L,8)</f>
        <v>34.200000000000003</v>
      </c>
      <c r="I78" s="88">
        <f>VLOOKUP(Table91213[[#This Row],[Date]],'DB Details'!$A:$L,9)</f>
        <v>23.6</v>
      </c>
      <c r="J78" s="88">
        <f>VLOOKUP(Table91213[[#This Row],[Date]],'DB Details'!$A:$L,10)</f>
        <v>31.5</v>
      </c>
      <c r="K78" s="95"/>
      <c r="L78" s="88">
        <f>VLOOKUP(Table91213[[#This Row],[Date]],'DB Details'!$A:$L,12)</f>
        <v>37.4</v>
      </c>
    </row>
    <row r="79" spans="1:12" x14ac:dyDescent="0.2">
      <c r="A79" s="39">
        <v>19756</v>
      </c>
      <c r="B79" s="57">
        <f>VLOOKUP(Table91213[[#This Row],[Date]],'DB Details'!$A:$L,2)</f>
        <v>50.3</v>
      </c>
      <c r="C79" s="55"/>
      <c r="D79" s="55"/>
      <c r="E79" s="88">
        <f>VLOOKUP(Table91213[[#This Row],[Date]],'DB Details'!$A:$L,5)</f>
        <v>41.6</v>
      </c>
      <c r="F79" s="88">
        <f>VLOOKUP(Table91213[[#This Row],[Date]],'DB Details'!$A:$L,6)</f>
        <v>46</v>
      </c>
      <c r="G79" s="95"/>
      <c r="H79" s="88">
        <f>VLOOKUP(Table91213[[#This Row],[Date]],'DB Details'!$A:$L,8)</f>
        <v>30.9</v>
      </c>
      <c r="I79" s="88">
        <f>VLOOKUP(Table91213[[#This Row],[Date]],'DB Details'!$A:$L,9)</f>
        <v>26.9</v>
      </c>
      <c r="J79" s="88">
        <f>VLOOKUP(Table91213[[#This Row],[Date]],'DB Details'!$A:$L,10)</f>
        <v>34.799999999999997</v>
      </c>
      <c r="K79" s="95"/>
      <c r="L79" s="88">
        <f>VLOOKUP(Table91213[[#This Row],[Date]],'DB Details'!$A:$L,12)</f>
        <v>40.700000000000003</v>
      </c>
    </row>
    <row r="80" spans="1:12" x14ac:dyDescent="0.2">
      <c r="A80" s="39">
        <v>19784</v>
      </c>
      <c r="B80" s="57">
        <f>VLOOKUP(Table91213[[#This Row],[Date]],'DB Details'!$A:$L,2)</f>
        <v>54.7</v>
      </c>
      <c r="C80" s="55"/>
      <c r="D80" s="55"/>
      <c r="E80" s="88">
        <f>VLOOKUP(Table91213[[#This Row],[Date]],'DB Details'!$A:$L,5)</f>
        <v>46.6</v>
      </c>
      <c r="F80" s="88">
        <f>VLOOKUP(Table91213[[#This Row],[Date]],'DB Details'!$A:$L,6)</f>
        <v>51.5</v>
      </c>
      <c r="G80" s="95"/>
      <c r="H80" s="88">
        <f>VLOOKUP(Table91213[[#This Row],[Date]],'DB Details'!$A:$L,8)</f>
        <v>31.6</v>
      </c>
      <c r="I80" s="88">
        <f>VLOOKUP(Table91213[[#This Row],[Date]],'DB Details'!$A:$L,9)</f>
        <v>28</v>
      </c>
      <c r="J80" s="88">
        <f>VLOOKUP(Table91213[[#This Row],[Date]],'DB Details'!$A:$L,10)</f>
        <v>40.200000000000003</v>
      </c>
      <c r="K80" s="95"/>
      <c r="L80" s="88">
        <f>VLOOKUP(Table91213[[#This Row],[Date]],'DB Details'!$A:$L,12)</f>
        <v>44.7</v>
      </c>
    </row>
    <row r="81" spans="1:12" x14ac:dyDescent="0.2">
      <c r="A81" s="39">
        <v>19815</v>
      </c>
      <c r="B81" s="57">
        <f>VLOOKUP(Table91213[[#This Row],[Date]],'DB Details'!$A:$L,2)</f>
        <v>58.4</v>
      </c>
      <c r="C81" s="55"/>
      <c r="D81" s="55"/>
      <c r="E81" s="88">
        <f>VLOOKUP(Table91213[[#This Row],[Date]],'DB Details'!$A:$L,5)</f>
        <v>49.7</v>
      </c>
      <c r="F81" s="88">
        <f>VLOOKUP(Table91213[[#This Row],[Date]],'DB Details'!$A:$L,6)</f>
        <v>55.4</v>
      </c>
      <c r="G81" s="95"/>
      <c r="H81" s="88">
        <f>VLOOKUP(Table91213[[#This Row],[Date]],'DB Details'!$A:$L,8)</f>
        <v>33.200000000000003</v>
      </c>
      <c r="I81" s="88">
        <f>VLOOKUP(Table91213[[#This Row],[Date]],'DB Details'!$A:$L,9)</f>
        <v>30.3</v>
      </c>
      <c r="J81" s="88">
        <f>VLOOKUP(Table91213[[#This Row],[Date]],'DB Details'!$A:$L,10)</f>
        <v>42.4</v>
      </c>
      <c r="K81" s="95"/>
      <c r="L81" s="88">
        <f>VLOOKUP(Table91213[[#This Row],[Date]],'DB Details'!$A:$L,12)</f>
        <v>47.7</v>
      </c>
    </row>
    <row r="82" spans="1:12" x14ac:dyDescent="0.2">
      <c r="A82" s="39">
        <v>19845</v>
      </c>
      <c r="B82" s="57">
        <f>VLOOKUP(Table91213[[#This Row],[Date]],'DB Details'!$A:$L,2)</f>
        <v>60.2</v>
      </c>
      <c r="C82" s="55"/>
      <c r="D82" s="55"/>
      <c r="E82" s="88">
        <f>VLOOKUP(Table91213[[#This Row],[Date]],'DB Details'!$A:$L,5)</f>
        <v>45.6</v>
      </c>
      <c r="F82" s="88">
        <f>VLOOKUP(Table91213[[#This Row],[Date]],'DB Details'!$A:$L,6)</f>
        <v>56.3</v>
      </c>
      <c r="G82" s="95"/>
      <c r="H82" s="88">
        <f>VLOOKUP(Table91213[[#This Row],[Date]],'DB Details'!$A:$L,8)</f>
        <v>39.1</v>
      </c>
      <c r="I82" s="88">
        <f>VLOOKUP(Table91213[[#This Row],[Date]],'DB Details'!$A:$L,9)</f>
        <v>34.299999999999997</v>
      </c>
      <c r="J82" s="88">
        <f>VLOOKUP(Table91213[[#This Row],[Date]],'DB Details'!$A:$L,10)</f>
        <v>44.5</v>
      </c>
      <c r="K82" s="95"/>
      <c r="L82" s="88">
        <f>VLOOKUP(Table91213[[#This Row],[Date]],'DB Details'!$A:$L,12)</f>
        <v>50.1</v>
      </c>
    </row>
    <row r="83" spans="1:12" x14ac:dyDescent="0.2">
      <c r="A83" s="39">
        <v>19876</v>
      </c>
      <c r="B83" s="57">
        <f>VLOOKUP(Table91213[[#This Row],[Date]],'DB Details'!$A:$L,2)</f>
        <v>64.599999999999994</v>
      </c>
      <c r="C83" s="55"/>
      <c r="D83" s="55"/>
      <c r="E83" s="88">
        <f>VLOOKUP(Table91213[[#This Row],[Date]],'DB Details'!$A:$L,5)</f>
        <v>52.5</v>
      </c>
      <c r="F83" s="88">
        <f>VLOOKUP(Table91213[[#This Row],[Date]],'DB Details'!$A:$L,6)</f>
        <v>59.4</v>
      </c>
      <c r="G83" s="95"/>
      <c r="H83" s="88">
        <f>VLOOKUP(Table91213[[#This Row],[Date]],'DB Details'!$A:$L,8)</f>
        <v>34.4</v>
      </c>
      <c r="I83" s="88">
        <f>VLOOKUP(Table91213[[#This Row],[Date]],'DB Details'!$A:$L,9)</f>
        <v>35.799999999999997</v>
      </c>
      <c r="J83" s="88">
        <f>VLOOKUP(Table91213[[#This Row],[Date]],'DB Details'!$A:$L,10)</f>
        <v>45.2</v>
      </c>
      <c r="K83" s="95"/>
      <c r="L83" s="88">
        <f>VLOOKUP(Table91213[[#This Row],[Date]],'DB Details'!$A:$L,12)</f>
        <v>52.1</v>
      </c>
    </row>
    <row r="84" spans="1:12" x14ac:dyDescent="0.2">
      <c r="A84" s="39">
        <v>19906</v>
      </c>
      <c r="B84" s="57">
        <f>VLOOKUP(Table91213[[#This Row],[Date]],'DB Details'!$A:$L,2)</f>
        <v>63.8</v>
      </c>
      <c r="C84" s="55"/>
      <c r="D84" s="55"/>
      <c r="E84" s="88">
        <f>VLOOKUP(Table91213[[#This Row],[Date]],'DB Details'!$A:$L,5)</f>
        <v>53.8</v>
      </c>
      <c r="F84" s="88">
        <f>VLOOKUP(Table91213[[#This Row],[Date]],'DB Details'!$A:$L,6)</f>
        <v>57.4</v>
      </c>
      <c r="G84" s="95"/>
      <c r="H84" s="88">
        <f>VLOOKUP(Table91213[[#This Row],[Date]],'DB Details'!$A:$L,8)</f>
        <v>35.700000000000003</v>
      </c>
      <c r="I84" s="88">
        <f>VLOOKUP(Table91213[[#This Row],[Date]],'DB Details'!$A:$L,9)</f>
        <v>38.1</v>
      </c>
      <c r="J84" s="88">
        <f>VLOOKUP(Table91213[[#This Row],[Date]],'DB Details'!$A:$L,10)</f>
        <v>44.4</v>
      </c>
      <c r="K84" s="95"/>
      <c r="L84" s="88">
        <f>VLOOKUP(Table91213[[#This Row],[Date]],'DB Details'!$A:$L,12)</f>
        <v>51.7</v>
      </c>
    </row>
    <row r="85" spans="1:12" x14ac:dyDescent="0.2">
      <c r="A85" s="39">
        <v>19937</v>
      </c>
      <c r="B85" s="57">
        <f>VLOOKUP(Table91213[[#This Row],[Date]],'DB Details'!$A:$L,2)</f>
        <v>56.6</v>
      </c>
      <c r="C85" s="55"/>
      <c r="D85" s="55"/>
      <c r="E85" s="88">
        <f>VLOOKUP(Table91213[[#This Row],[Date]],'DB Details'!$A:$L,5)</f>
        <v>41.7</v>
      </c>
      <c r="F85" s="88">
        <f>VLOOKUP(Table91213[[#This Row],[Date]],'DB Details'!$A:$L,6)</f>
        <v>56.2</v>
      </c>
      <c r="G85" s="95"/>
      <c r="H85" s="88">
        <f>VLOOKUP(Table91213[[#This Row],[Date]],'DB Details'!$A:$L,8)</f>
        <v>37.700000000000003</v>
      </c>
      <c r="I85" s="88">
        <f>VLOOKUP(Table91213[[#This Row],[Date]],'DB Details'!$A:$L,9)</f>
        <v>36.4</v>
      </c>
      <c r="J85" s="88">
        <f>VLOOKUP(Table91213[[#This Row],[Date]],'DB Details'!$A:$L,10)</f>
        <v>37.700000000000003</v>
      </c>
      <c r="K85" s="95"/>
      <c r="L85" s="88">
        <f>VLOOKUP(Table91213[[#This Row],[Date]],'DB Details'!$A:$L,12)</f>
        <v>54.4</v>
      </c>
    </row>
    <row r="86" spans="1:12" x14ac:dyDescent="0.2">
      <c r="A86" s="39">
        <v>19968</v>
      </c>
      <c r="B86" s="57">
        <f>VLOOKUP(Table91213[[#This Row],[Date]],'DB Details'!$A:$L,2)</f>
        <v>62.2</v>
      </c>
      <c r="C86" s="55"/>
      <c r="D86" s="55"/>
      <c r="E86" s="88">
        <f>VLOOKUP(Table91213[[#This Row],[Date]],'DB Details'!$A:$L,5)</f>
        <v>53</v>
      </c>
      <c r="F86" s="88">
        <f>VLOOKUP(Table91213[[#This Row],[Date]],'DB Details'!$A:$L,6)</f>
        <v>57</v>
      </c>
      <c r="G86" s="95"/>
      <c r="H86" s="88">
        <f>VLOOKUP(Table91213[[#This Row],[Date]],'DB Details'!$A:$L,8)</f>
        <v>40.799999999999997</v>
      </c>
      <c r="I86" s="88">
        <f>VLOOKUP(Table91213[[#This Row],[Date]],'DB Details'!$A:$L,9)</f>
        <v>43.6</v>
      </c>
      <c r="J86" s="88">
        <f>VLOOKUP(Table91213[[#This Row],[Date]],'DB Details'!$A:$L,10)</f>
        <v>49.7</v>
      </c>
      <c r="K86" s="95"/>
      <c r="L86" s="88">
        <f>VLOOKUP(Table91213[[#This Row],[Date]],'DB Details'!$A:$L,12)</f>
        <v>53.5</v>
      </c>
    </row>
    <row r="87" spans="1:12" x14ac:dyDescent="0.2">
      <c r="A87" s="39">
        <v>19998</v>
      </c>
      <c r="B87" s="57">
        <f>VLOOKUP(Table91213[[#This Row],[Date]],'DB Details'!$A:$L,2)</f>
        <v>66.7</v>
      </c>
      <c r="C87" s="55"/>
      <c r="D87" s="55"/>
      <c r="E87" s="88">
        <f>VLOOKUP(Table91213[[#This Row],[Date]],'DB Details'!$A:$L,5)</f>
        <v>57.6</v>
      </c>
      <c r="F87" s="88">
        <f>VLOOKUP(Table91213[[#This Row],[Date]],'DB Details'!$A:$L,6)</f>
        <v>62.4</v>
      </c>
      <c r="G87" s="95"/>
      <c r="H87" s="88">
        <f>VLOOKUP(Table91213[[#This Row],[Date]],'DB Details'!$A:$L,8)</f>
        <v>40.5</v>
      </c>
      <c r="I87" s="88">
        <f>VLOOKUP(Table91213[[#This Row],[Date]],'DB Details'!$A:$L,9)</f>
        <v>49.5</v>
      </c>
      <c r="J87" s="88">
        <f>VLOOKUP(Table91213[[#This Row],[Date]],'DB Details'!$A:$L,10)</f>
        <v>55.8</v>
      </c>
      <c r="K87" s="95"/>
      <c r="L87" s="88">
        <f>VLOOKUP(Table91213[[#This Row],[Date]],'DB Details'!$A:$L,12)</f>
        <v>58.2</v>
      </c>
    </row>
    <row r="88" spans="1:12" x14ac:dyDescent="0.2">
      <c r="A88" s="39">
        <v>20029</v>
      </c>
      <c r="B88" s="57">
        <f>VLOOKUP(Table91213[[#This Row],[Date]],'DB Details'!$A:$L,2)</f>
        <v>66</v>
      </c>
      <c r="C88" s="55"/>
      <c r="D88" s="55"/>
      <c r="E88" s="88">
        <f>VLOOKUP(Table91213[[#This Row],[Date]],'DB Details'!$A:$L,5)</f>
        <v>57.8</v>
      </c>
      <c r="F88" s="88">
        <f>VLOOKUP(Table91213[[#This Row],[Date]],'DB Details'!$A:$L,6)</f>
        <v>63</v>
      </c>
      <c r="G88" s="95"/>
      <c r="H88" s="88">
        <f>VLOOKUP(Table91213[[#This Row],[Date]],'DB Details'!$A:$L,8)</f>
        <v>44.7</v>
      </c>
      <c r="I88" s="88">
        <f>VLOOKUP(Table91213[[#This Row],[Date]],'DB Details'!$A:$L,9)</f>
        <v>51.9</v>
      </c>
      <c r="J88" s="88">
        <f>VLOOKUP(Table91213[[#This Row],[Date]],'DB Details'!$A:$L,10)</f>
        <v>55.1</v>
      </c>
      <c r="K88" s="95"/>
      <c r="L88" s="88">
        <f>VLOOKUP(Table91213[[#This Row],[Date]],'DB Details'!$A:$L,12)</f>
        <v>58.8</v>
      </c>
    </row>
    <row r="89" spans="1:12" x14ac:dyDescent="0.2">
      <c r="A89" s="39">
        <v>20059</v>
      </c>
      <c r="B89" s="57">
        <f>VLOOKUP(Table91213[[#This Row],[Date]],'DB Details'!$A:$L,2)</f>
        <v>73.599999999999994</v>
      </c>
      <c r="C89" s="55"/>
      <c r="D89" s="55"/>
      <c r="E89" s="88">
        <f>VLOOKUP(Table91213[[#This Row],[Date]],'DB Details'!$A:$L,5)</f>
        <v>59.1</v>
      </c>
      <c r="F89" s="88">
        <f>VLOOKUP(Table91213[[#This Row],[Date]],'DB Details'!$A:$L,6)</f>
        <v>70.5</v>
      </c>
      <c r="G89" s="95"/>
      <c r="H89" s="88">
        <f>VLOOKUP(Table91213[[#This Row],[Date]],'DB Details'!$A:$L,8)</f>
        <v>47.1</v>
      </c>
      <c r="I89" s="88">
        <f>VLOOKUP(Table91213[[#This Row],[Date]],'DB Details'!$A:$L,9)</f>
        <v>54.5</v>
      </c>
      <c r="J89" s="88">
        <f>VLOOKUP(Table91213[[#This Row],[Date]],'DB Details'!$A:$L,10)</f>
        <v>55.8</v>
      </c>
      <c r="K89" s="95"/>
      <c r="L89" s="88">
        <f>VLOOKUP(Table91213[[#This Row],[Date]],'DB Details'!$A:$L,12)</f>
        <v>63.8</v>
      </c>
    </row>
    <row r="90" spans="1:12" x14ac:dyDescent="0.2">
      <c r="A90" s="39">
        <v>20090</v>
      </c>
      <c r="B90" s="57">
        <f>VLOOKUP(Table91213[[#This Row],[Date]],'DB Details'!$A:$L,2)</f>
        <v>66.8</v>
      </c>
      <c r="C90" s="55"/>
      <c r="D90" s="55"/>
      <c r="E90" s="88">
        <f>VLOOKUP(Table91213[[#This Row],[Date]],'DB Details'!$A:$L,5)</f>
        <v>66.7</v>
      </c>
      <c r="F90" s="88">
        <f>VLOOKUP(Table91213[[#This Row],[Date]],'DB Details'!$A:$L,6)</f>
        <v>69.099999999999994</v>
      </c>
      <c r="G90" s="95"/>
      <c r="H90" s="88">
        <f>VLOOKUP(Table91213[[#This Row],[Date]],'DB Details'!$A:$L,8)</f>
        <v>48</v>
      </c>
      <c r="I90" s="88">
        <f>VLOOKUP(Table91213[[#This Row],[Date]],'DB Details'!$A:$L,9)</f>
        <v>60.6</v>
      </c>
      <c r="J90" s="88">
        <f>VLOOKUP(Table91213[[#This Row],[Date]],'DB Details'!$A:$L,10)</f>
        <v>59</v>
      </c>
      <c r="K90" s="95"/>
      <c r="L90" s="88">
        <f>VLOOKUP(Table91213[[#This Row],[Date]],'DB Details'!$A:$L,12)</f>
        <v>63</v>
      </c>
    </row>
    <row r="91" spans="1:12" x14ac:dyDescent="0.2">
      <c r="A91" s="39">
        <v>20121</v>
      </c>
      <c r="B91" s="57">
        <f>VLOOKUP(Table91213[[#This Row],[Date]],'DB Details'!$A:$L,2)</f>
        <v>73.900000000000006</v>
      </c>
      <c r="C91" s="55"/>
      <c r="D91" s="55"/>
      <c r="E91" s="88">
        <f>VLOOKUP(Table91213[[#This Row],[Date]],'DB Details'!$A:$L,5)</f>
        <v>82</v>
      </c>
      <c r="F91" s="88">
        <f>VLOOKUP(Table91213[[#This Row],[Date]],'DB Details'!$A:$L,6)</f>
        <v>70.900000000000006</v>
      </c>
      <c r="G91" s="95"/>
      <c r="H91" s="88">
        <f>VLOOKUP(Table91213[[#This Row],[Date]],'DB Details'!$A:$L,8)</f>
        <v>51.3</v>
      </c>
      <c r="I91" s="88">
        <f>VLOOKUP(Table91213[[#This Row],[Date]],'DB Details'!$A:$L,9)</f>
        <v>67.2</v>
      </c>
      <c r="J91" s="88">
        <f>VLOOKUP(Table91213[[#This Row],[Date]],'DB Details'!$A:$L,10)</f>
        <v>63.4</v>
      </c>
      <c r="K91" s="95"/>
      <c r="L91" s="88">
        <f>VLOOKUP(Table91213[[#This Row],[Date]],'DB Details'!$A:$L,12)</f>
        <v>67.8</v>
      </c>
    </row>
    <row r="92" spans="1:12" x14ac:dyDescent="0.2">
      <c r="A92" s="39">
        <v>20149</v>
      </c>
      <c r="B92" s="57">
        <f>VLOOKUP(Table91213[[#This Row],[Date]],'DB Details'!$A:$L,2)</f>
        <v>71.5</v>
      </c>
      <c r="C92" s="55"/>
      <c r="D92" s="55"/>
      <c r="E92" s="88">
        <f>VLOOKUP(Table91213[[#This Row],[Date]],'DB Details'!$A:$L,5)</f>
        <v>69.8</v>
      </c>
      <c r="F92" s="88">
        <f>VLOOKUP(Table91213[[#This Row],[Date]],'DB Details'!$A:$L,6)</f>
        <v>71</v>
      </c>
      <c r="G92" s="95"/>
      <c r="H92" s="88">
        <f>VLOOKUP(Table91213[[#This Row],[Date]],'DB Details'!$A:$L,8)</f>
        <v>54.4</v>
      </c>
      <c r="I92" s="88">
        <f>VLOOKUP(Table91213[[#This Row],[Date]],'DB Details'!$A:$L,9)</f>
        <v>68.5</v>
      </c>
      <c r="J92" s="88">
        <f>VLOOKUP(Table91213[[#This Row],[Date]],'DB Details'!$A:$L,10)</f>
        <v>63</v>
      </c>
      <c r="K92" s="95"/>
      <c r="L92" s="88">
        <f>VLOOKUP(Table91213[[#This Row],[Date]],'DB Details'!$A:$L,12)</f>
        <v>67.5</v>
      </c>
    </row>
    <row r="93" spans="1:12" x14ac:dyDescent="0.2">
      <c r="A93" s="39">
        <v>20180</v>
      </c>
      <c r="B93" s="57">
        <f>VLOOKUP(Table91213[[#This Row],[Date]],'DB Details'!$A:$L,2)</f>
        <v>70.900000000000006</v>
      </c>
      <c r="C93" s="55"/>
      <c r="D93" s="55"/>
      <c r="E93" s="88">
        <f>VLOOKUP(Table91213[[#This Row],[Date]],'DB Details'!$A:$L,5)</f>
        <v>75.2</v>
      </c>
      <c r="F93" s="88">
        <f>VLOOKUP(Table91213[[#This Row],[Date]],'DB Details'!$A:$L,6)</f>
        <v>73.8</v>
      </c>
      <c r="G93" s="95"/>
      <c r="H93" s="88">
        <f>VLOOKUP(Table91213[[#This Row],[Date]],'DB Details'!$A:$L,8)</f>
        <v>54.2</v>
      </c>
      <c r="I93" s="88">
        <f>VLOOKUP(Table91213[[#This Row],[Date]],'DB Details'!$A:$L,9)</f>
        <v>71.900000000000006</v>
      </c>
      <c r="J93" s="88">
        <f>VLOOKUP(Table91213[[#This Row],[Date]],'DB Details'!$A:$L,10)</f>
        <v>63.9</v>
      </c>
      <c r="K93" s="95"/>
      <c r="L93" s="88">
        <f>VLOOKUP(Table91213[[#This Row],[Date]],'DB Details'!$A:$L,12)</f>
        <v>68.7</v>
      </c>
    </row>
    <row r="94" spans="1:12" x14ac:dyDescent="0.2">
      <c r="A94" s="39">
        <v>20210</v>
      </c>
      <c r="B94" s="57">
        <f>VLOOKUP(Table91213[[#This Row],[Date]],'DB Details'!$A:$L,2)</f>
        <v>72.900000000000006</v>
      </c>
      <c r="C94" s="55"/>
      <c r="D94" s="55"/>
      <c r="E94" s="88">
        <f>VLOOKUP(Table91213[[#This Row],[Date]],'DB Details'!$A:$L,5)</f>
        <v>81</v>
      </c>
      <c r="F94" s="88">
        <f>VLOOKUP(Table91213[[#This Row],[Date]],'DB Details'!$A:$L,6)</f>
        <v>73.5</v>
      </c>
      <c r="G94" s="95"/>
      <c r="H94" s="88">
        <f>VLOOKUP(Table91213[[#This Row],[Date]],'DB Details'!$A:$L,8)</f>
        <v>56.6</v>
      </c>
      <c r="I94" s="88">
        <f>VLOOKUP(Table91213[[#This Row],[Date]],'DB Details'!$A:$L,9)</f>
        <v>68.7</v>
      </c>
      <c r="J94" s="88">
        <f>VLOOKUP(Table91213[[#This Row],[Date]],'DB Details'!$A:$L,10)</f>
        <v>66.2</v>
      </c>
      <c r="K94" s="95"/>
      <c r="L94" s="88">
        <f>VLOOKUP(Table91213[[#This Row],[Date]],'DB Details'!$A:$L,12)</f>
        <v>69.5</v>
      </c>
    </row>
    <row r="95" spans="1:12" x14ac:dyDescent="0.2">
      <c r="A95" s="39">
        <v>20241</v>
      </c>
      <c r="B95" s="57">
        <f>VLOOKUP(Table91213[[#This Row],[Date]],'DB Details'!$A:$L,2)</f>
        <v>60.9</v>
      </c>
      <c r="C95" s="55"/>
      <c r="D95" s="55"/>
      <c r="E95" s="88">
        <f>VLOOKUP(Table91213[[#This Row],[Date]],'DB Details'!$A:$L,5)</f>
        <v>75.900000000000006</v>
      </c>
      <c r="F95" s="88">
        <f>VLOOKUP(Table91213[[#This Row],[Date]],'DB Details'!$A:$L,6)</f>
        <v>65.5</v>
      </c>
      <c r="G95" s="95"/>
      <c r="H95" s="88">
        <f>VLOOKUP(Table91213[[#This Row],[Date]],'DB Details'!$A:$L,8)</f>
        <v>65.2</v>
      </c>
      <c r="I95" s="88">
        <f>VLOOKUP(Table91213[[#This Row],[Date]],'DB Details'!$A:$L,9)</f>
        <v>65.7</v>
      </c>
      <c r="J95" s="88">
        <f>VLOOKUP(Table91213[[#This Row],[Date]],'DB Details'!$A:$L,10)</f>
        <v>61.2</v>
      </c>
      <c r="K95" s="95"/>
      <c r="L95" s="88">
        <f>VLOOKUP(Table91213[[#This Row],[Date]],'DB Details'!$A:$L,12)</f>
        <v>63.3</v>
      </c>
    </row>
    <row r="96" spans="1:12" x14ac:dyDescent="0.2">
      <c r="A96" s="39">
        <v>20271</v>
      </c>
      <c r="B96" s="57">
        <f>VLOOKUP(Table91213[[#This Row],[Date]],'DB Details'!$A:$L,2)</f>
        <v>67.099999999999994</v>
      </c>
      <c r="C96" s="55"/>
      <c r="D96" s="55"/>
      <c r="E96" s="88">
        <f>VLOOKUP(Table91213[[#This Row],[Date]],'DB Details'!$A:$L,5)</f>
        <v>80.400000000000006</v>
      </c>
      <c r="F96" s="88">
        <f>VLOOKUP(Table91213[[#This Row],[Date]],'DB Details'!$A:$L,6)</f>
        <v>72.099999999999994</v>
      </c>
      <c r="G96" s="95"/>
      <c r="H96" s="88">
        <f>VLOOKUP(Table91213[[#This Row],[Date]],'DB Details'!$A:$L,8)</f>
        <v>58.4</v>
      </c>
      <c r="I96" s="88">
        <f>VLOOKUP(Table91213[[#This Row],[Date]],'DB Details'!$A:$L,9)</f>
        <v>67</v>
      </c>
      <c r="J96" s="88">
        <f>VLOOKUP(Table91213[[#This Row],[Date]],'DB Details'!$A:$L,10)</f>
        <v>60.9</v>
      </c>
      <c r="K96" s="95"/>
      <c r="L96" s="88">
        <f>VLOOKUP(Table91213[[#This Row],[Date]],'DB Details'!$A:$L,12)</f>
        <v>66.2</v>
      </c>
    </row>
    <row r="97" spans="1:12" x14ac:dyDescent="0.2">
      <c r="A97" s="39">
        <v>20302</v>
      </c>
      <c r="B97" s="57">
        <f>VLOOKUP(Table91213[[#This Row],[Date]],'DB Details'!$A:$L,2)</f>
        <v>70.400000000000006</v>
      </c>
      <c r="C97" s="55"/>
      <c r="D97" s="55"/>
      <c r="E97" s="88">
        <f>VLOOKUP(Table91213[[#This Row],[Date]],'DB Details'!$A:$L,5)</f>
        <v>79.5</v>
      </c>
      <c r="F97" s="88">
        <f>VLOOKUP(Table91213[[#This Row],[Date]],'DB Details'!$A:$L,6)</f>
        <v>67.099999999999994</v>
      </c>
      <c r="G97" s="95"/>
      <c r="H97" s="88">
        <f>VLOOKUP(Table91213[[#This Row],[Date]],'DB Details'!$A:$L,8)</f>
        <v>54.2</v>
      </c>
      <c r="I97" s="88">
        <f>VLOOKUP(Table91213[[#This Row],[Date]],'DB Details'!$A:$L,9)</f>
        <v>64.3</v>
      </c>
      <c r="J97" s="88">
        <f>VLOOKUP(Table91213[[#This Row],[Date]],'DB Details'!$A:$L,10)</f>
        <v>59.2</v>
      </c>
      <c r="K97" s="95"/>
      <c r="L97" s="88">
        <f>VLOOKUP(Table91213[[#This Row],[Date]],'DB Details'!$A:$L,12)</f>
        <v>64.8</v>
      </c>
    </row>
    <row r="98" spans="1:12" x14ac:dyDescent="0.2">
      <c r="A98" s="39">
        <v>20333</v>
      </c>
      <c r="B98" s="57">
        <f>VLOOKUP(Table91213[[#This Row],[Date]],'DB Details'!$A:$L,2)</f>
        <v>63.7</v>
      </c>
      <c r="C98" s="55"/>
      <c r="D98" s="55"/>
      <c r="E98" s="88">
        <f>VLOOKUP(Table91213[[#This Row],[Date]],'DB Details'!$A:$L,5)</f>
        <v>82.2</v>
      </c>
      <c r="F98" s="88">
        <f>VLOOKUP(Table91213[[#This Row],[Date]],'DB Details'!$A:$L,6)</f>
        <v>64.3</v>
      </c>
      <c r="G98" s="95"/>
      <c r="H98" s="88">
        <f>VLOOKUP(Table91213[[#This Row],[Date]],'DB Details'!$A:$L,8)</f>
        <v>53.5</v>
      </c>
      <c r="I98" s="88">
        <f>VLOOKUP(Table91213[[#This Row],[Date]],'DB Details'!$A:$L,9)</f>
        <v>66.3</v>
      </c>
      <c r="J98" s="88">
        <f>VLOOKUP(Table91213[[#This Row],[Date]],'DB Details'!$A:$L,10)</f>
        <v>59.7</v>
      </c>
      <c r="K98" s="95"/>
      <c r="L98" s="88">
        <f>VLOOKUP(Table91213[[#This Row],[Date]],'DB Details'!$A:$L,12)</f>
        <v>62.4</v>
      </c>
    </row>
    <row r="99" spans="1:12" x14ac:dyDescent="0.2">
      <c r="A99" s="39">
        <v>20363</v>
      </c>
      <c r="B99" s="57">
        <f>VLOOKUP(Table91213[[#This Row],[Date]],'DB Details'!$A:$L,2)</f>
        <v>66.3</v>
      </c>
      <c r="C99" s="55"/>
      <c r="D99" s="55"/>
      <c r="E99" s="88">
        <f>VLOOKUP(Table91213[[#This Row],[Date]],'DB Details'!$A:$L,5)</f>
        <v>80.5</v>
      </c>
      <c r="F99" s="88">
        <f>VLOOKUP(Table91213[[#This Row],[Date]],'DB Details'!$A:$L,6)</f>
        <v>65.099999999999994</v>
      </c>
      <c r="G99" s="95"/>
      <c r="H99" s="88">
        <f>VLOOKUP(Table91213[[#This Row],[Date]],'DB Details'!$A:$L,8)</f>
        <v>53.5</v>
      </c>
      <c r="I99" s="88">
        <f>VLOOKUP(Table91213[[#This Row],[Date]],'DB Details'!$A:$L,9)</f>
        <v>66.5</v>
      </c>
      <c r="J99" s="88">
        <f>VLOOKUP(Table91213[[#This Row],[Date]],'DB Details'!$A:$L,10)</f>
        <v>60.9</v>
      </c>
      <c r="K99" s="95"/>
      <c r="L99" s="88">
        <f>VLOOKUP(Table91213[[#This Row],[Date]],'DB Details'!$A:$L,12)</f>
        <v>63.7</v>
      </c>
    </row>
    <row r="100" spans="1:12" x14ac:dyDescent="0.2">
      <c r="A100" s="39">
        <v>20394</v>
      </c>
      <c r="B100" s="57">
        <f>VLOOKUP(Table91213[[#This Row],[Date]],'DB Details'!$A:$L,2)</f>
        <v>61.5</v>
      </c>
      <c r="C100" s="55"/>
      <c r="D100" s="55"/>
      <c r="E100" s="88">
        <f>VLOOKUP(Table91213[[#This Row],[Date]],'DB Details'!$A:$L,5)</f>
        <v>77.3</v>
      </c>
      <c r="F100" s="88">
        <f>VLOOKUP(Table91213[[#This Row],[Date]],'DB Details'!$A:$L,6)</f>
        <v>63.9</v>
      </c>
      <c r="G100" s="95"/>
      <c r="H100" s="88">
        <f>VLOOKUP(Table91213[[#This Row],[Date]],'DB Details'!$A:$L,8)</f>
        <v>55.5</v>
      </c>
      <c r="I100" s="88">
        <f>VLOOKUP(Table91213[[#This Row],[Date]],'DB Details'!$A:$L,9)</f>
        <v>64.900000000000006</v>
      </c>
      <c r="J100" s="88">
        <f>VLOOKUP(Table91213[[#This Row],[Date]],'DB Details'!$A:$L,10)</f>
        <v>61.3</v>
      </c>
      <c r="K100" s="95"/>
      <c r="L100" s="88">
        <f>VLOOKUP(Table91213[[#This Row],[Date]],'DB Details'!$A:$L,12)</f>
        <v>62</v>
      </c>
    </row>
    <row r="101" spans="1:12" x14ac:dyDescent="0.2">
      <c r="A101" s="39">
        <v>20424</v>
      </c>
      <c r="B101" s="57">
        <f>VLOOKUP(Table91213[[#This Row],[Date]],'DB Details'!$A:$L,2)</f>
        <v>66.599999999999994</v>
      </c>
      <c r="C101" s="55"/>
      <c r="D101" s="55"/>
      <c r="E101" s="88">
        <f>VLOOKUP(Table91213[[#This Row],[Date]],'DB Details'!$A:$L,5)</f>
        <v>80</v>
      </c>
      <c r="F101" s="88">
        <f>VLOOKUP(Table91213[[#This Row],[Date]],'DB Details'!$A:$L,6)</f>
        <v>72.400000000000006</v>
      </c>
      <c r="G101" s="95"/>
      <c r="H101" s="88">
        <f>VLOOKUP(Table91213[[#This Row],[Date]],'DB Details'!$A:$L,8)</f>
        <v>55.4</v>
      </c>
      <c r="I101" s="88">
        <f>VLOOKUP(Table91213[[#This Row],[Date]],'DB Details'!$A:$L,9)</f>
        <v>61.4</v>
      </c>
      <c r="J101" s="88">
        <f>VLOOKUP(Table91213[[#This Row],[Date]],'DB Details'!$A:$L,10)</f>
        <v>63.9</v>
      </c>
      <c r="K101" s="95"/>
      <c r="L101" s="88">
        <f>VLOOKUP(Table91213[[#This Row],[Date]],'DB Details'!$A:$L,12)</f>
        <v>65.599999999999994</v>
      </c>
    </row>
    <row r="102" spans="1:12" x14ac:dyDescent="0.2">
      <c r="A102" s="39">
        <v>20455</v>
      </c>
      <c r="B102" s="57">
        <f>VLOOKUP(Table91213[[#This Row],[Date]],'DB Details'!$A:$L,2)</f>
        <v>61.8</v>
      </c>
      <c r="C102" s="55"/>
      <c r="D102" s="55"/>
      <c r="E102" s="88">
        <f>VLOOKUP(Table91213[[#This Row],[Date]],'DB Details'!$A:$L,5)</f>
        <v>82.7</v>
      </c>
      <c r="F102" s="88">
        <f>VLOOKUP(Table91213[[#This Row],[Date]],'DB Details'!$A:$L,6)</f>
        <v>64</v>
      </c>
      <c r="G102" s="95"/>
      <c r="H102" s="88">
        <f>VLOOKUP(Table91213[[#This Row],[Date]],'DB Details'!$A:$L,8)</f>
        <v>52.2</v>
      </c>
      <c r="I102" s="88">
        <f>VLOOKUP(Table91213[[#This Row],[Date]],'DB Details'!$A:$L,9)</f>
        <v>53.5</v>
      </c>
      <c r="J102" s="88">
        <f>VLOOKUP(Table91213[[#This Row],[Date]],'DB Details'!$A:$L,10)</f>
        <v>62.3</v>
      </c>
      <c r="K102" s="95"/>
      <c r="L102" s="88">
        <f>VLOOKUP(Table91213[[#This Row],[Date]],'DB Details'!$A:$L,12)</f>
        <v>60.2</v>
      </c>
    </row>
    <row r="103" spans="1:12" x14ac:dyDescent="0.2">
      <c r="A103" s="39">
        <v>20486</v>
      </c>
      <c r="B103" s="57">
        <f>VLOOKUP(Table91213[[#This Row],[Date]],'DB Details'!$A:$L,2)</f>
        <v>56.2</v>
      </c>
      <c r="C103" s="55"/>
      <c r="D103" s="55"/>
      <c r="E103" s="88">
        <f>VLOOKUP(Table91213[[#This Row],[Date]],'DB Details'!$A:$L,5)</f>
        <v>83.5</v>
      </c>
      <c r="F103" s="88">
        <f>VLOOKUP(Table91213[[#This Row],[Date]],'DB Details'!$A:$L,6)</f>
        <v>63.5</v>
      </c>
      <c r="G103" s="95"/>
      <c r="H103" s="88">
        <f>VLOOKUP(Table91213[[#This Row],[Date]],'DB Details'!$A:$L,8)</f>
        <v>56.1</v>
      </c>
      <c r="I103" s="88">
        <f>VLOOKUP(Table91213[[#This Row],[Date]],'DB Details'!$A:$L,9)</f>
        <v>51.3</v>
      </c>
      <c r="J103" s="88">
        <f>VLOOKUP(Table91213[[#This Row],[Date]],'DB Details'!$A:$L,10)</f>
        <v>61</v>
      </c>
      <c r="K103" s="95"/>
      <c r="L103" s="88">
        <f>VLOOKUP(Table91213[[#This Row],[Date]],'DB Details'!$A:$L,12)</f>
        <v>58.2</v>
      </c>
    </row>
    <row r="104" spans="1:12" x14ac:dyDescent="0.2">
      <c r="A104" s="39">
        <v>20515</v>
      </c>
      <c r="B104" s="57">
        <f>VLOOKUP(Table91213[[#This Row],[Date]],'DB Details'!$A:$L,2)</f>
        <v>57.3</v>
      </c>
      <c r="C104" s="55"/>
      <c r="D104" s="55"/>
      <c r="E104" s="88">
        <f>VLOOKUP(Table91213[[#This Row],[Date]],'DB Details'!$A:$L,5)</f>
        <v>87.7</v>
      </c>
      <c r="F104" s="88">
        <f>VLOOKUP(Table91213[[#This Row],[Date]],'DB Details'!$A:$L,6)</f>
        <v>61</v>
      </c>
      <c r="G104" s="95"/>
      <c r="H104" s="88">
        <f>VLOOKUP(Table91213[[#This Row],[Date]],'DB Details'!$A:$L,8)</f>
        <v>57.2</v>
      </c>
      <c r="I104" s="88">
        <f>VLOOKUP(Table91213[[#This Row],[Date]],'DB Details'!$A:$L,9)</f>
        <v>51</v>
      </c>
      <c r="J104" s="88">
        <f>VLOOKUP(Table91213[[#This Row],[Date]],'DB Details'!$A:$L,10)</f>
        <v>56.9</v>
      </c>
      <c r="K104" s="95"/>
      <c r="L104" s="88">
        <f>VLOOKUP(Table91213[[#This Row],[Date]],'DB Details'!$A:$L,12)</f>
        <v>57.2</v>
      </c>
    </row>
    <row r="105" spans="1:12" x14ac:dyDescent="0.2">
      <c r="A105" s="39">
        <v>20546</v>
      </c>
      <c r="B105" s="57">
        <f>VLOOKUP(Table91213[[#This Row],[Date]],'DB Details'!$A:$L,2)</f>
        <v>55.9</v>
      </c>
      <c r="C105" s="55"/>
      <c r="D105" s="55"/>
      <c r="E105" s="88">
        <f>VLOOKUP(Table91213[[#This Row],[Date]],'DB Details'!$A:$L,5)</f>
        <v>87.5</v>
      </c>
      <c r="F105" s="88">
        <f>VLOOKUP(Table91213[[#This Row],[Date]],'DB Details'!$A:$L,6)</f>
        <v>58.9</v>
      </c>
      <c r="G105" s="95"/>
      <c r="H105" s="88">
        <f>VLOOKUP(Table91213[[#This Row],[Date]],'DB Details'!$A:$L,8)</f>
        <v>57.5</v>
      </c>
      <c r="I105" s="88">
        <f>VLOOKUP(Table91213[[#This Row],[Date]],'DB Details'!$A:$L,9)</f>
        <v>51</v>
      </c>
      <c r="J105" s="88">
        <f>VLOOKUP(Table91213[[#This Row],[Date]],'DB Details'!$A:$L,10)</f>
        <v>54.8</v>
      </c>
      <c r="K105" s="95"/>
      <c r="L105" s="88">
        <f>VLOOKUP(Table91213[[#This Row],[Date]],'DB Details'!$A:$L,12)</f>
        <v>55.9</v>
      </c>
    </row>
    <row r="106" spans="1:12" x14ac:dyDescent="0.2">
      <c r="A106" s="39">
        <v>20576</v>
      </c>
      <c r="B106" s="57">
        <f>VLOOKUP(Table91213[[#This Row],[Date]],'DB Details'!$A:$L,2)</f>
        <v>53</v>
      </c>
      <c r="C106" s="55"/>
      <c r="D106" s="55"/>
      <c r="E106" s="88">
        <f>VLOOKUP(Table91213[[#This Row],[Date]],'DB Details'!$A:$L,5)</f>
        <v>81.7</v>
      </c>
      <c r="F106" s="88">
        <f>VLOOKUP(Table91213[[#This Row],[Date]],'DB Details'!$A:$L,6)</f>
        <v>52.8</v>
      </c>
      <c r="G106" s="95"/>
      <c r="H106" s="88">
        <f>VLOOKUP(Table91213[[#This Row],[Date]],'DB Details'!$A:$L,8)</f>
        <v>60.3</v>
      </c>
      <c r="I106" s="88">
        <f>VLOOKUP(Table91213[[#This Row],[Date]],'DB Details'!$A:$L,9)</f>
        <v>38.6</v>
      </c>
      <c r="J106" s="88">
        <f>VLOOKUP(Table91213[[#This Row],[Date]],'DB Details'!$A:$L,10)</f>
        <v>51.4</v>
      </c>
      <c r="K106" s="95"/>
      <c r="L106" s="88">
        <f>VLOOKUP(Table91213[[#This Row],[Date]],'DB Details'!$A:$L,12)</f>
        <v>51.2</v>
      </c>
    </row>
    <row r="107" spans="1:12" x14ac:dyDescent="0.2">
      <c r="A107" s="39">
        <v>20607</v>
      </c>
      <c r="B107" s="57">
        <f>VLOOKUP(Table91213[[#This Row],[Date]],'DB Details'!$A:$L,2)</f>
        <v>48.9</v>
      </c>
      <c r="C107" s="55"/>
      <c r="D107" s="55"/>
      <c r="E107" s="88">
        <f>VLOOKUP(Table91213[[#This Row],[Date]],'DB Details'!$A:$L,5)</f>
        <v>65.7</v>
      </c>
      <c r="F107" s="88">
        <f>VLOOKUP(Table91213[[#This Row],[Date]],'DB Details'!$A:$L,6)</f>
        <v>49.2</v>
      </c>
      <c r="G107" s="95"/>
      <c r="H107" s="88">
        <f>VLOOKUP(Table91213[[#This Row],[Date]],'DB Details'!$A:$L,8)</f>
        <v>58.4</v>
      </c>
      <c r="I107" s="88">
        <f>VLOOKUP(Table91213[[#This Row],[Date]],'DB Details'!$A:$L,9)</f>
        <v>41</v>
      </c>
      <c r="J107" s="88">
        <f>VLOOKUP(Table91213[[#This Row],[Date]],'DB Details'!$A:$L,10)</f>
        <v>43.9</v>
      </c>
      <c r="K107" s="95"/>
      <c r="L107" s="88">
        <f>VLOOKUP(Table91213[[#This Row],[Date]],'DB Details'!$A:$L,12)</f>
        <v>47.7</v>
      </c>
    </row>
    <row r="108" spans="1:12" x14ac:dyDescent="0.2">
      <c r="A108" s="39">
        <v>20637</v>
      </c>
      <c r="B108" s="57">
        <f>VLOOKUP(Table91213[[#This Row],[Date]],'DB Details'!$A:$L,2)</f>
        <v>44.4</v>
      </c>
      <c r="C108" s="55"/>
      <c r="D108" s="55"/>
      <c r="E108" s="88">
        <f>VLOOKUP(Table91213[[#This Row],[Date]],'DB Details'!$A:$L,5)</f>
        <v>74.7</v>
      </c>
      <c r="F108" s="88">
        <f>VLOOKUP(Table91213[[#This Row],[Date]],'DB Details'!$A:$L,6)</f>
        <v>38</v>
      </c>
      <c r="G108" s="95"/>
      <c r="H108" s="88">
        <f>VLOOKUP(Table91213[[#This Row],[Date]],'DB Details'!$A:$L,8)</f>
        <v>51.5</v>
      </c>
      <c r="I108" s="88">
        <f>VLOOKUP(Table91213[[#This Row],[Date]],'DB Details'!$A:$L,9)</f>
        <v>53.9</v>
      </c>
      <c r="J108" s="88">
        <f>VLOOKUP(Table91213[[#This Row],[Date]],'DB Details'!$A:$L,10)</f>
        <v>40.799999999999997</v>
      </c>
      <c r="K108" s="95"/>
      <c r="L108" s="88">
        <f>VLOOKUP(Table91213[[#This Row],[Date]],'DB Details'!$A:$L,12)</f>
        <v>44.2</v>
      </c>
    </row>
    <row r="109" spans="1:12" x14ac:dyDescent="0.2">
      <c r="A109" s="39">
        <v>20668</v>
      </c>
      <c r="B109" s="57">
        <f>VLOOKUP(Table91213[[#This Row],[Date]],'DB Details'!$A:$L,2)</f>
        <v>54.3</v>
      </c>
      <c r="C109" s="55"/>
      <c r="D109" s="55"/>
      <c r="E109" s="88">
        <f>VLOOKUP(Table91213[[#This Row],[Date]],'DB Details'!$A:$L,5)</f>
        <v>76.3</v>
      </c>
      <c r="F109" s="88">
        <f>VLOOKUP(Table91213[[#This Row],[Date]],'DB Details'!$A:$L,6)</f>
        <v>51.5</v>
      </c>
      <c r="G109" s="95"/>
      <c r="H109" s="88">
        <f>VLOOKUP(Table91213[[#This Row],[Date]],'DB Details'!$A:$L,8)</f>
        <v>52.1</v>
      </c>
      <c r="I109" s="88">
        <f>VLOOKUP(Table91213[[#This Row],[Date]],'DB Details'!$A:$L,9)</f>
        <v>46.8</v>
      </c>
      <c r="J109" s="88">
        <f>VLOOKUP(Table91213[[#This Row],[Date]],'DB Details'!$A:$L,10)</f>
        <v>50.3</v>
      </c>
      <c r="K109" s="95"/>
      <c r="L109" s="88">
        <f>VLOOKUP(Table91213[[#This Row],[Date]],'DB Details'!$A:$L,12)</f>
        <v>51.5</v>
      </c>
    </row>
    <row r="110" spans="1:12" x14ac:dyDescent="0.2">
      <c r="A110" s="39">
        <v>20699</v>
      </c>
      <c r="B110" s="57">
        <f>VLOOKUP(Table91213[[#This Row],[Date]],'DB Details'!$A:$L,2)</f>
        <v>60.5</v>
      </c>
      <c r="C110" s="55"/>
      <c r="D110" s="55"/>
      <c r="E110" s="88">
        <f>VLOOKUP(Table91213[[#This Row],[Date]],'DB Details'!$A:$L,5)</f>
        <v>79.5</v>
      </c>
      <c r="F110" s="88">
        <f>VLOOKUP(Table91213[[#This Row],[Date]],'DB Details'!$A:$L,6)</f>
        <v>60.2</v>
      </c>
      <c r="G110" s="95"/>
      <c r="H110" s="88">
        <f>VLOOKUP(Table91213[[#This Row],[Date]],'DB Details'!$A:$L,8)</f>
        <v>53.1</v>
      </c>
      <c r="I110" s="88">
        <f>VLOOKUP(Table91213[[#This Row],[Date]],'DB Details'!$A:$L,9)</f>
        <v>42.8</v>
      </c>
      <c r="J110" s="88">
        <f>VLOOKUP(Table91213[[#This Row],[Date]],'DB Details'!$A:$L,10)</f>
        <v>52.9</v>
      </c>
      <c r="K110" s="95"/>
      <c r="L110" s="88">
        <f>VLOOKUP(Table91213[[#This Row],[Date]],'DB Details'!$A:$L,12)</f>
        <v>55.5</v>
      </c>
    </row>
    <row r="111" spans="1:12" x14ac:dyDescent="0.2">
      <c r="A111" s="39">
        <v>20729</v>
      </c>
      <c r="B111" s="57">
        <f>VLOOKUP(Table91213[[#This Row],[Date]],'DB Details'!$A:$L,2)</f>
        <v>55.6</v>
      </c>
      <c r="C111" s="55"/>
      <c r="D111" s="55"/>
      <c r="E111" s="88">
        <f>VLOOKUP(Table91213[[#This Row],[Date]],'DB Details'!$A:$L,5)</f>
        <v>78.099999999999994</v>
      </c>
      <c r="F111" s="88">
        <f>VLOOKUP(Table91213[[#This Row],[Date]],'DB Details'!$A:$L,6)</f>
        <v>56.7</v>
      </c>
      <c r="G111" s="95"/>
      <c r="H111" s="88">
        <f>VLOOKUP(Table91213[[#This Row],[Date]],'DB Details'!$A:$L,8)</f>
        <v>53.6</v>
      </c>
      <c r="I111" s="88">
        <f>VLOOKUP(Table91213[[#This Row],[Date]],'DB Details'!$A:$L,9)</f>
        <v>40.1</v>
      </c>
      <c r="J111" s="88">
        <f>VLOOKUP(Table91213[[#This Row],[Date]],'DB Details'!$A:$L,10)</f>
        <v>52.2</v>
      </c>
      <c r="K111" s="95"/>
      <c r="L111" s="88">
        <f>VLOOKUP(Table91213[[#This Row],[Date]],'DB Details'!$A:$L,12)</f>
        <v>52.7</v>
      </c>
    </row>
    <row r="112" spans="1:12" x14ac:dyDescent="0.2">
      <c r="A112" s="39">
        <v>20760</v>
      </c>
      <c r="B112" s="57">
        <f>VLOOKUP(Table91213[[#This Row],[Date]],'DB Details'!$A:$L,2)</f>
        <v>57</v>
      </c>
      <c r="C112" s="55"/>
      <c r="D112" s="55"/>
      <c r="E112" s="88">
        <f>VLOOKUP(Table91213[[#This Row],[Date]],'DB Details'!$A:$L,5)</f>
        <v>80.099999999999994</v>
      </c>
      <c r="F112" s="88">
        <f>VLOOKUP(Table91213[[#This Row],[Date]],'DB Details'!$A:$L,6)</f>
        <v>62.3</v>
      </c>
      <c r="G112" s="95"/>
      <c r="H112" s="88">
        <f>VLOOKUP(Table91213[[#This Row],[Date]],'DB Details'!$A:$L,8)</f>
        <v>44.6</v>
      </c>
      <c r="I112" s="88">
        <f>VLOOKUP(Table91213[[#This Row],[Date]],'DB Details'!$A:$L,9)</f>
        <v>44.6</v>
      </c>
      <c r="J112" s="88">
        <f>VLOOKUP(Table91213[[#This Row],[Date]],'DB Details'!$A:$L,10)</f>
        <v>56</v>
      </c>
      <c r="K112" s="95"/>
      <c r="L112" s="88">
        <f>VLOOKUP(Table91213[[#This Row],[Date]],'DB Details'!$A:$L,12)</f>
        <v>55</v>
      </c>
    </row>
    <row r="113" spans="1:12" x14ac:dyDescent="0.2">
      <c r="A113" s="39">
        <v>20790</v>
      </c>
      <c r="B113" s="57">
        <f>VLOOKUP(Table91213[[#This Row],[Date]],'DB Details'!$A:$L,2)</f>
        <v>52.8</v>
      </c>
      <c r="C113" s="55"/>
      <c r="D113" s="55"/>
      <c r="E113" s="88">
        <f>VLOOKUP(Table91213[[#This Row],[Date]],'DB Details'!$A:$L,5)</f>
        <v>78.900000000000006</v>
      </c>
      <c r="F113" s="88">
        <f>VLOOKUP(Table91213[[#This Row],[Date]],'DB Details'!$A:$L,6)</f>
        <v>57.7</v>
      </c>
      <c r="G113" s="95"/>
      <c r="H113" s="88">
        <f>VLOOKUP(Table91213[[#This Row],[Date]],'DB Details'!$A:$L,8)</f>
        <v>54.3</v>
      </c>
      <c r="I113" s="88">
        <f>VLOOKUP(Table91213[[#This Row],[Date]],'DB Details'!$A:$L,9)</f>
        <v>39.5</v>
      </c>
      <c r="J113" s="88">
        <f>VLOOKUP(Table91213[[#This Row],[Date]],'DB Details'!$A:$L,10)</f>
        <v>55.4</v>
      </c>
      <c r="K113" s="95"/>
      <c r="L113" s="88">
        <f>VLOOKUP(Table91213[[#This Row],[Date]],'DB Details'!$A:$L,12)</f>
        <v>52.7</v>
      </c>
    </row>
    <row r="114" spans="1:12" x14ac:dyDescent="0.2">
      <c r="A114" s="39">
        <v>20821</v>
      </c>
      <c r="B114" s="57">
        <f>VLOOKUP(Table91213[[#This Row],[Date]],'DB Details'!$A:$L,2)</f>
        <v>57.6</v>
      </c>
      <c r="C114" s="55"/>
      <c r="D114" s="55"/>
      <c r="E114" s="88">
        <f>VLOOKUP(Table91213[[#This Row],[Date]],'DB Details'!$A:$L,5)</f>
        <v>87.1</v>
      </c>
      <c r="F114" s="88">
        <f>VLOOKUP(Table91213[[#This Row],[Date]],'DB Details'!$A:$L,6)</f>
        <v>56.6</v>
      </c>
      <c r="G114" s="95"/>
      <c r="H114" s="88">
        <f>VLOOKUP(Table91213[[#This Row],[Date]],'DB Details'!$A:$L,8)</f>
        <v>53.9</v>
      </c>
      <c r="I114" s="88">
        <f>VLOOKUP(Table91213[[#This Row],[Date]],'DB Details'!$A:$L,9)</f>
        <v>36.299999999999997</v>
      </c>
      <c r="J114" s="88">
        <f>VLOOKUP(Table91213[[#This Row],[Date]],'DB Details'!$A:$L,10)</f>
        <v>56.6</v>
      </c>
      <c r="K114" s="95"/>
      <c r="L114" s="88">
        <f>VLOOKUP(Table91213[[#This Row],[Date]],'DB Details'!$A:$L,12)</f>
        <v>53.6</v>
      </c>
    </row>
    <row r="115" spans="1:12" x14ac:dyDescent="0.2">
      <c r="A115" s="39">
        <v>20852</v>
      </c>
      <c r="B115" s="57">
        <f>VLOOKUP(Table91213[[#This Row],[Date]],'DB Details'!$A:$L,2)</f>
        <v>52.5</v>
      </c>
      <c r="C115" s="55"/>
      <c r="D115" s="55"/>
      <c r="E115" s="88">
        <f>VLOOKUP(Table91213[[#This Row],[Date]],'DB Details'!$A:$L,5)</f>
        <v>76.900000000000006</v>
      </c>
      <c r="F115" s="88">
        <f>VLOOKUP(Table91213[[#This Row],[Date]],'DB Details'!$A:$L,6)</f>
        <v>57.9</v>
      </c>
      <c r="G115" s="95"/>
      <c r="H115" s="88">
        <f>VLOOKUP(Table91213[[#This Row],[Date]],'DB Details'!$A:$L,8)</f>
        <v>53.1</v>
      </c>
      <c r="I115" s="88">
        <f>VLOOKUP(Table91213[[#This Row],[Date]],'DB Details'!$A:$L,9)</f>
        <v>31.2</v>
      </c>
      <c r="J115" s="88">
        <f>VLOOKUP(Table91213[[#This Row],[Date]],'DB Details'!$A:$L,10)</f>
        <v>53.8</v>
      </c>
      <c r="K115" s="95"/>
      <c r="L115" s="88">
        <f>VLOOKUP(Table91213[[#This Row],[Date]],'DB Details'!$A:$L,12)</f>
        <v>51</v>
      </c>
    </row>
    <row r="116" spans="1:12" x14ac:dyDescent="0.2">
      <c r="A116" s="39">
        <v>20880</v>
      </c>
      <c r="B116" s="57">
        <f>VLOOKUP(Table91213[[#This Row],[Date]],'DB Details'!$A:$L,2)</f>
        <v>51.1</v>
      </c>
      <c r="C116" s="55"/>
      <c r="D116" s="55"/>
      <c r="E116" s="88">
        <f>VLOOKUP(Table91213[[#This Row],[Date]],'DB Details'!$A:$L,5)</f>
        <v>65.3</v>
      </c>
      <c r="F116" s="88">
        <f>VLOOKUP(Table91213[[#This Row],[Date]],'DB Details'!$A:$L,6)</f>
        <v>52.1</v>
      </c>
      <c r="G116" s="95"/>
      <c r="H116" s="88">
        <f>VLOOKUP(Table91213[[#This Row],[Date]],'DB Details'!$A:$L,8)</f>
        <v>46.6</v>
      </c>
      <c r="I116" s="88">
        <f>VLOOKUP(Table91213[[#This Row],[Date]],'DB Details'!$A:$L,9)</f>
        <v>26.3</v>
      </c>
      <c r="J116" s="88">
        <f>VLOOKUP(Table91213[[#This Row],[Date]],'DB Details'!$A:$L,10)</f>
        <v>52.5</v>
      </c>
      <c r="K116" s="95"/>
      <c r="L116" s="88">
        <f>VLOOKUP(Table91213[[#This Row],[Date]],'DB Details'!$A:$L,12)</f>
        <v>47.5</v>
      </c>
    </row>
    <row r="117" spans="1:12" x14ac:dyDescent="0.2">
      <c r="A117" s="39">
        <v>20911</v>
      </c>
      <c r="B117" s="57">
        <f>VLOOKUP(Table91213[[#This Row],[Date]],'DB Details'!$A:$L,2)</f>
        <v>49.2</v>
      </c>
      <c r="C117" s="55"/>
      <c r="D117" s="55"/>
      <c r="E117" s="88">
        <f>VLOOKUP(Table91213[[#This Row],[Date]],'DB Details'!$A:$L,5)</f>
        <v>59.2</v>
      </c>
      <c r="F117" s="88">
        <f>VLOOKUP(Table91213[[#This Row],[Date]],'DB Details'!$A:$L,6)</f>
        <v>47.9</v>
      </c>
      <c r="G117" s="95"/>
      <c r="H117" s="88">
        <f>VLOOKUP(Table91213[[#This Row],[Date]],'DB Details'!$A:$L,8)</f>
        <v>39.9</v>
      </c>
      <c r="I117" s="88">
        <f>VLOOKUP(Table91213[[#This Row],[Date]],'DB Details'!$A:$L,9)</f>
        <v>28.9</v>
      </c>
      <c r="J117" s="88">
        <f>VLOOKUP(Table91213[[#This Row],[Date]],'DB Details'!$A:$L,10)</f>
        <v>40.299999999999997</v>
      </c>
      <c r="K117" s="95"/>
      <c r="L117" s="88">
        <f>VLOOKUP(Table91213[[#This Row],[Date]],'DB Details'!$A:$L,12)</f>
        <v>43.1</v>
      </c>
    </row>
    <row r="118" spans="1:12" x14ac:dyDescent="0.2">
      <c r="A118" s="39">
        <v>20941</v>
      </c>
      <c r="B118" s="57">
        <f>VLOOKUP(Table91213[[#This Row],[Date]],'DB Details'!$A:$L,2)</f>
        <v>46.1</v>
      </c>
      <c r="C118" s="55"/>
      <c r="D118" s="55"/>
      <c r="E118" s="88">
        <f>VLOOKUP(Table91213[[#This Row],[Date]],'DB Details'!$A:$L,5)</f>
        <v>57.4</v>
      </c>
      <c r="F118" s="88">
        <f>VLOOKUP(Table91213[[#This Row],[Date]],'DB Details'!$A:$L,6)</f>
        <v>49.9</v>
      </c>
      <c r="G118" s="95"/>
      <c r="H118" s="88">
        <f>VLOOKUP(Table91213[[#This Row],[Date]],'DB Details'!$A:$L,8)</f>
        <v>41.8</v>
      </c>
      <c r="I118" s="88">
        <f>VLOOKUP(Table91213[[#This Row],[Date]],'DB Details'!$A:$L,9)</f>
        <v>30</v>
      </c>
      <c r="J118" s="88">
        <f>VLOOKUP(Table91213[[#This Row],[Date]],'DB Details'!$A:$L,10)</f>
        <v>41.9</v>
      </c>
      <c r="K118" s="95"/>
      <c r="L118" s="88">
        <f>VLOOKUP(Table91213[[#This Row],[Date]],'DB Details'!$A:$L,12)</f>
        <v>43.4</v>
      </c>
    </row>
    <row r="119" spans="1:12" x14ac:dyDescent="0.2">
      <c r="A119" s="39">
        <v>20972</v>
      </c>
      <c r="B119" s="57">
        <f>VLOOKUP(Table91213[[#This Row],[Date]],'DB Details'!$A:$L,2)</f>
        <v>49.8</v>
      </c>
      <c r="C119" s="55"/>
      <c r="D119" s="55"/>
      <c r="E119" s="88">
        <f>VLOOKUP(Table91213[[#This Row],[Date]],'DB Details'!$A:$L,5)</f>
        <v>62.9</v>
      </c>
      <c r="F119" s="88">
        <f>VLOOKUP(Table91213[[#This Row],[Date]],'DB Details'!$A:$L,6)</f>
        <v>53.6</v>
      </c>
      <c r="G119" s="95"/>
      <c r="H119" s="88">
        <f>VLOOKUP(Table91213[[#This Row],[Date]],'DB Details'!$A:$L,8)</f>
        <v>40.700000000000003</v>
      </c>
      <c r="I119" s="88">
        <f>VLOOKUP(Table91213[[#This Row],[Date]],'DB Details'!$A:$L,9)</f>
        <v>30</v>
      </c>
      <c r="J119" s="88">
        <f>VLOOKUP(Table91213[[#This Row],[Date]],'DB Details'!$A:$L,10)</f>
        <v>45.1</v>
      </c>
      <c r="K119" s="95"/>
      <c r="L119" s="88">
        <f>VLOOKUP(Table91213[[#This Row],[Date]],'DB Details'!$A:$L,12)</f>
        <v>45.9</v>
      </c>
    </row>
    <row r="120" spans="1:12" x14ac:dyDescent="0.2">
      <c r="A120" s="39">
        <v>21002</v>
      </c>
      <c r="B120" s="57">
        <f>VLOOKUP(Table91213[[#This Row],[Date]],'DB Details'!$A:$L,2)</f>
        <v>47.6</v>
      </c>
      <c r="C120" s="55"/>
      <c r="D120" s="55"/>
      <c r="E120" s="88">
        <f>VLOOKUP(Table91213[[#This Row],[Date]],'DB Details'!$A:$L,5)</f>
        <v>78.7</v>
      </c>
      <c r="F120" s="88">
        <f>VLOOKUP(Table91213[[#This Row],[Date]],'DB Details'!$A:$L,6)</f>
        <v>49.2</v>
      </c>
      <c r="G120" s="95"/>
      <c r="H120" s="88">
        <f>VLOOKUP(Table91213[[#This Row],[Date]],'DB Details'!$A:$L,8)</f>
        <v>45.3</v>
      </c>
      <c r="I120" s="88">
        <f>VLOOKUP(Table91213[[#This Row],[Date]],'DB Details'!$A:$L,9)</f>
        <v>36.799999999999997</v>
      </c>
      <c r="J120" s="88">
        <f>VLOOKUP(Table91213[[#This Row],[Date]],'DB Details'!$A:$L,10)</f>
        <v>45.5</v>
      </c>
      <c r="K120" s="95"/>
      <c r="L120" s="88">
        <f>VLOOKUP(Table91213[[#This Row],[Date]],'DB Details'!$A:$L,12)</f>
        <v>45.7</v>
      </c>
    </row>
    <row r="121" spans="1:12" x14ac:dyDescent="0.2">
      <c r="A121" s="39">
        <v>21033</v>
      </c>
      <c r="B121" s="57">
        <f>VLOOKUP(Table91213[[#This Row],[Date]],'DB Details'!$A:$L,2)</f>
        <v>48.8</v>
      </c>
      <c r="C121" s="55"/>
      <c r="D121" s="55"/>
      <c r="E121" s="88">
        <f>VLOOKUP(Table91213[[#This Row],[Date]],'DB Details'!$A:$L,5)</f>
        <v>65.7</v>
      </c>
      <c r="F121" s="88">
        <f>VLOOKUP(Table91213[[#This Row],[Date]],'DB Details'!$A:$L,6)</f>
        <v>51.3</v>
      </c>
      <c r="G121" s="95"/>
      <c r="H121" s="88">
        <f>VLOOKUP(Table91213[[#This Row],[Date]],'DB Details'!$A:$L,8)</f>
        <v>46</v>
      </c>
      <c r="I121" s="88">
        <f>VLOOKUP(Table91213[[#This Row],[Date]],'DB Details'!$A:$L,9)</f>
        <v>30.8</v>
      </c>
      <c r="J121" s="88">
        <f>VLOOKUP(Table91213[[#This Row],[Date]],'DB Details'!$A:$L,10)</f>
        <v>43.1</v>
      </c>
      <c r="K121" s="95"/>
      <c r="L121" s="88">
        <f>VLOOKUP(Table91213[[#This Row],[Date]],'DB Details'!$A:$L,12)</f>
        <v>45.3</v>
      </c>
    </row>
    <row r="122" spans="1:12" x14ac:dyDescent="0.2">
      <c r="A122" s="39">
        <v>21064</v>
      </c>
      <c r="B122" s="57">
        <f>VLOOKUP(Table91213[[#This Row],[Date]],'DB Details'!$A:$L,2)</f>
        <v>53.8</v>
      </c>
      <c r="C122" s="55"/>
      <c r="D122" s="55"/>
      <c r="E122" s="88">
        <f>VLOOKUP(Table91213[[#This Row],[Date]],'DB Details'!$A:$L,5)</f>
        <v>63</v>
      </c>
      <c r="F122" s="88">
        <f>VLOOKUP(Table91213[[#This Row],[Date]],'DB Details'!$A:$L,6)</f>
        <v>50.6</v>
      </c>
      <c r="G122" s="95"/>
      <c r="H122" s="88">
        <f>VLOOKUP(Table91213[[#This Row],[Date]],'DB Details'!$A:$L,8)</f>
        <v>42.6</v>
      </c>
      <c r="I122" s="88">
        <f>VLOOKUP(Table91213[[#This Row],[Date]],'DB Details'!$A:$L,9)</f>
        <v>28.8</v>
      </c>
      <c r="J122" s="88">
        <f>VLOOKUP(Table91213[[#This Row],[Date]],'DB Details'!$A:$L,10)</f>
        <v>42.1</v>
      </c>
      <c r="K122" s="95"/>
      <c r="L122" s="88">
        <f>VLOOKUP(Table91213[[#This Row],[Date]],'DB Details'!$A:$L,12)</f>
        <v>45.8</v>
      </c>
    </row>
    <row r="123" spans="1:12" x14ac:dyDescent="0.2">
      <c r="A123" s="39">
        <v>21094</v>
      </c>
      <c r="B123" s="57">
        <f>VLOOKUP(Table91213[[#This Row],[Date]],'DB Details'!$A:$L,2)</f>
        <v>46.4</v>
      </c>
      <c r="C123" s="55"/>
      <c r="D123" s="55"/>
      <c r="E123" s="88">
        <f>VLOOKUP(Table91213[[#This Row],[Date]],'DB Details'!$A:$L,5)</f>
        <v>60.5</v>
      </c>
      <c r="F123" s="88">
        <f>VLOOKUP(Table91213[[#This Row],[Date]],'DB Details'!$A:$L,6)</f>
        <v>42.9</v>
      </c>
      <c r="G123" s="95"/>
      <c r="H123" s="88">
        <f>VLOOKUP(Table91213[[#This Row],[Date]],'DB Details'!$A:$L,8)</f>
        <v>42.7</v>
      </c>
      <c r="I123" s="88">
        <f>VLOOKUP(Table91213[[#This Row],[Date]],'DB Details'!$A:$L,9)</f>
        <v>32.6</v>
      </c>
      <c r="J123" s="88">
        <f>VLOOKUP(Table91213[[#This Row],[Date]],'DB Details'!$A:$L,10)</f>
        <v>36.6</v>
      </c>
      <c r="K123" s="95"/>
      <c r="L123" s="88">
        <f>VLOOKUP(Table91213[[#This Row],[Date]],'DB Details'!$A:$L,12)</f>
        <v>41.1</v>
      </c>
    </row>
    <row r="124" spans="1:12" x14ac:dyDescent="0.2">
      <c r="A124" s="39">
        <v>21125</v>
      </c>
      <c r="B124" s="57">
        <f>VLOOKUP(Table91213[[#This Row],[Date]],'DB Details'!$A:$L,2)</f>
        <v>47.2</v>
      </c>
      <c r="C124" s="55"/>
      <c r="D124" s="55"/>
      <c r="E124" s="88">
        <f>VLOOKUP(Table91213[[#This Row],[Date]],'DB Details'!$A:$L,5)</f>
        <v>54.8</v>
      </c>
      <c r="F124" s="88">
        <f>VLOOKUP(Table91213[[#This Row],[Date]],'DB Details'!$A:$L,6)</f>
        <v>44.4</v>
      </c>
      <c r="G124" s="95"/>
      <c r="H124" s="88">
        <f>VLOOKUP(Table91213[[#This Row],[Date]],'DB Details'!$A:$L,8)</f>
        <v>39.700000000000003</v>
      </c>
      <c r="I124" s="88">
        <f>VLOOKUP(Table91213[[#This Row],[Date]],'DB Details'!$A:$L,9)</f>
        <v>27.8</v>
      </c>
      <c r="J124" s="88">
        <f>VLOOKUP(Table91213[[#This Row],[Date]],'DB Details'!$A:$L,10)</f>
        <v>34.799999999999997</v>
      </c>
      <c r="K124" s="95"/>
      <c r="L124" s="88">
        <f>VLOOKUP(Table91213[[#This Row],[Date]],'DB Details'!$A:$L,12)</f>
        <v>40.4</v>
      </c>
    </row>
    <row r="125" spans="1:12" x14ac:dyDescent="0.2">
      <c r="A125" s="39">
        <v>21155</v>
      </c>
      <c r="B125" s="57">
        <f>VLOOKUP(Table91213[[#This Row],[Date]],'DB Details'!$A:$L,2)</f>
        <v>42.8</v>
      </c>
      <c r="C125" s="55"/>
      <c r="D125" s="55"/>
      <c r="E125" s="88">
        <f>VLOOKUP(Table91213[[#This Row],[Date]],'DB Details'!$A:$L,5)</f>
        <v>55.5</v>
      </c>
      <c r="F125" s="88">
        <f>VLOOKUP(Table91213[[#This Row],[Date]],'DB Details'!$A:$L,6)</f>
        <v>40</v>
      </c>
      <c r="G125" s="95"/>
      <c r="H125" s="88">
        <f>VLOOKUP(Table91213[[#This Row],[Date]],'DB Details'!$A:$L,8)</f>
        <v>38</v>
      </c>
      <c r="I125" s="88">
        <f>VLOOKUP(Table91213[[#This Row],[Date]],'DB Details'!$A:$L,9)</f>
        <v>27.3</v>
      </c>
      <c r="J125" s="88">
        <f>VLOOKUP(Table91213[[#This Row],[Date]],'DB Details'!$A:$L,10)</f>
        <v>30.4</v>
      </c>
      <c r="K125" s="95"/>
      <c r="L125" s="88">
        <f>VLOOKUP(Table91213[[#This Row],[Date]],'DB Details'!$A:$L,12)</f>
        <v>36.799999999999997</v>
      </c>
    </row>
    <row r="126" spans="1:12" x14ac:dyDescent="0.2">
      <c r="A126" s="39">
        <v>21186</v>
      </c>
      <c r="B126" s="57">
        <f>VLOOKUP(Table91213[[#This Row],[Date]],'DB Details'!$A:$L,2)</f>
        <v>35.200000000000003</v>
      </c>
      <c r="C126" s="55"/>
      <c r="D126" s="55"/>
      <c r="E126" s="88">
        <f>VLOOKUP(Table91213[[#This Row],[Date]],'DB Details'!$A:$L,5)</f>
        <v>50.8</v>
      </c>
      <c r="F126" s="88">
        <f>VLOOKUP(Table91213[[#This Row],[Date]],'DB Details'!$A:$L,6)</f>
        <v>34.9</v>
      </c>
      <c r="G126" s="95"/>
      <c r="H126" s="88">
        <f>VLOOKUP(Table91213[[#This Row],[Date]],'DB Details'!$A:$L,8)</f>
        <v>35.799999999999997</v>
      </c>
      <c r="I126" s="88">
        <f>VLOOKUP(Table91213[[#This Row],[Date]],'DB Details'!$A:$L,9)</f>
        <v>30.3</v>
      </c>
      <c r="J126" s="88">
        <f>VLOOKUP(Table91213[[#This Row],[Date]],'DB Details'!$A:$L,10)</f>
        <v>29.7</v>
      </c>
      <c r="K126" s="95"/>
      <c r="L126" s="88">
        <f>VLOOKUP(Table91213[[#This Row],[Date]],'DB Details'!$A:$L,12)</f>
        <v>33.4</v>
      </c>
    </row>
    <row r="127" spans="1:12" x14ac:dyDescent="0.2">
      <c r="A127" s="39">
        <v>21217</v>
      </c>
      <c r="B127" s="57">
        <f>VLOOKUP(Table91213[[#This Row],[Date]],'DB Details'!$A:$L,2)</f>
        <v>47.3</v>
      </c>
      <c r="C127" s="55"/>
      <c r="D127" s="55"/>
      <c r="E127" s="88">
        <f>VLOOKUP(Table91213[[#This Row],[Date]],'DB Details'!$A:$L,5)</f>
        <v>46.5</v>
      </c>
      <c r="F127" s="88">
        <f>VLOOKUP(Table91213[[#This Row],[Date]],'DB Details'!$A:$L,6)</f>
        <v>37.799999999999997</v>
      </c>
      <c r="G127" s="95"/>
      <c r="H127" s="88">
        <f>VLOOKUP(Table91213[[#This Row],[Date]],'DB Details'!$A:$L,8)</f>
        <v>33.1</v>
      </c>
      <c r="I127" s="88">
        <f>VLOOKUP(Table91213[[#This Row],[Date]],'DB Details'!$A:$L,9)</f>
        <v>31</v>
      </c>
      <c r="J127" s="88">
        <f>VLOOKUP(Table91213[[#This Row],[Date]],'DB Details'!$A:$L,10)</f>
        <v>27.9</v>
      </c>
      <c r="K127" s="95"/>
      <c r="L127" s="88">
        <f>VLOOKUP(Table91213[[#This Row],[Date]],'DB Details'!$A:$L,12)</f>
        <v>37.200000000000003</v>
      </c>
    </row>
    <row r="128" spans="1:12" x14ac:dyDescent="0.2">
      <c r="A128" s="39">
        <v>21245</v>
      </c>
      <c r="B128" s="57">
        <f>VLOOKUP(Table91213[[#This Row],[Date]],'DB Details'!$A:$L,2)</f>
        <v>45.3</v>
      </c>
      <c r="C128" s="55"/>
      <c r="D128" s="55"/>
      <c r="E128" s="88">
        <f>VLOOKUP(Table91213[[#This Row],[Date]],'DB Details'!$A:$L,5)</f>
        <v>47.6</v>
      </c>
      <c r="F128" s="88">
        <f>VLOOKUP(Table91213[[#This Row],[Date]],'DB Details'!$A:$L,6)</f>
        <v>45.1</v>
      </c>
      <c r="G128" s="95"/>
      <c r="H128" s="88">
        <f>VLOOKUP(Table91213[[#This Row],[Date]],'DB Details'!$A:$L,8)</f>
        <v>31.3</v>
      </c>
      <c r="I128" s="88">
        <f>VLOOKUP(Table91213[[#This Row],[Date]],'DB Details'!$A:$L,9)</f>
        <v>34</v>
      </c>
      <c r="J128" s="88">
        <f>VLOOKUP(Table91213[[#This Row],[Date]],'DB Details'!$A:$L,10)</f>
        <v>33.4</v>
      </c>
      <c r="K128" s="95"/>
      <c r="L128" s="88">
        <f>VLOOKUP(Table91213[[#This Row],[Date]],'DB Details'!$A:$L,12)</f>
        <v>39.799999999999997</v>
      </c>
    </row>
    <row r="129" spans="1:12" x14ac:dyDescent="0.2">
      <c r="A129" s="39">
        <v>21276</v>
      </c>
      <c r="B129" s="57">
        <f>VLOOKUP(Table91213[[#This Row],[Date]],'DB Details'!$A:$L,2)</f>
        <v>47.2</v>
      </c>
      <c r="C129" s="55"/>
      <c r="D129" s="55"/>
      <c r="E129" s="88">
        <f>VLOOKUP(Table91213[[#This Row],[Date]],'DB Details'!$A:$L,5)</f>
        <v>42.5</v>
      </c>
      <c r="F129" s="88">
        <f>VLOOKUP(Table91213[[#This Row],[Date]],'DB Details'!$A:$L,6)</f>
        <v>41</v>
      </c>
      <c r="G129" s="95"/>
      <c r="H129" s="88">
        <f>VLOOKUP(Table91213[[#This Row],[Date]],'DB Details'!$A:$L,8)</f>
        <v>30.8</v>
      </c>
      <c r="I129" s="88">
        <f>VLOOKUP(Table91213[[#This Row],[Date]],'DB Details'!$A:$L,9)</f>
        <v>35.5</v>
      </c>
      <c r="J129" s="88">
        <f>VLOOKUP(Table91213[[#This Row],[Date]],'DB Details'!$A:$L,10)</f>
        <v>31.5</v>
      </c>
      <c r="K129" s="95"/>
      <c r="L129" s="88">
        <f>VLOOKUP(Table91213[[#This Row],[Date]],'DB Details'!$A:$L,12)</f>
        <v>39.1</v>
      </c>
    </row>
    <row r="130" spans="1:12" x14ac:dyDescent="0.2">
      <c r="A130" s="39">
        <v>21306</v>
      </c>
      <c r="B130" s="57">
        <f>VLOOKUP(Table91213[[#This Row],[Date]],'DB Details'!$A:$L,2)</f>
        <v>56.7</v>
      </c>
      <c r="C130" s="55"/>
      <c r="D130" s="55"/>
      <c r="E130" s="88">
        <f>VLOOKUP(Table91213[[#This Row],[Date]],'DB Details'!$A:$L,5)</f>
        <v>45.8</v>
      </c>
      <c r="F130" s="88">
        <f>VLOOKUP(Table91213[[#This Row],[Date]],'DB Details'!$A:$L,6)</f>
        <v>52.6</v>
      </c>
      <c r="G130" s="95"/>
      <c r="H130" s="88">
        <f>VLOOKUP(Table91213[[#This Row],[Date]],'DB Details'!$A:$L,8)</f>
        <v>27.7</v>
      </c>
      <c r="I130" s="88">
        <f>VLOOKUP(Table91213[[#This Row],[Date]],'DB Details'!$A:$L,9)</f>
        <v>38.5</v>
      </c>
      <c r="J130" s="88">
        <f>VLOOKUP(Table91213[[#This Row],[Date]],'DB Details'!$A:$L,10)</f>
        <v>39.700000000000003</v>
      </c>
      <c r="K130" s="95"/>
      <c r="L130" s="88">
        <f>VLOOKUP(Table91213[[#This Row],[Date]],'DB Details'!$A:$L,12)</f>
        <v>46.6</v>
      </c>
    </row>
    <row r="131" spans="1:12" x14ac:dyDescent="0.2">
      <c r="A131" s="39">
        <v>21337</v>
      </c>
      <c r="B131" s="57">
        <f>VLOOKUP(Table91213[[#This Row],[Date]],'DB Details'!$A:$L,2)</f>
        <v>60.8</v>
      </c>
      <c r="C131" s="55"/>
      <c r="D131" s="55"/>
      <c r="E131" s="88">
        <f>VLOOKUP(Table91213[[#This Row],[Date]],'DB Details'!$A:$L,5)</f>
        <v>49.6</v>
      </c>
      <c r="F131" s="88">
        <f>VLOOKUP(Table91213[[#This Row],[Date]],'DB Details'!$A:$L,6)</f>
        <v>58.9</v>
      </c>
      <c r="G131" s="95"/>
      <c r="H131" s="88">
        <f>VLOOKUP(Table91213[[#This Row],[Date]],'DB Details'!$A:$L,8)</f>
        <v>32.200000000000003</v>
      </c>
      <c r="I131" s="88">
        <f>VLOOKUP(Table91213[[#This Row],[Date]],'DB Details'!$A:$L,9)</f>
        <v>39.200000000000003</v>
      </c>
      <c r="J131" s="88">
        <f>VLOOKUP(Table91213[[#This Row],[Date]],'DB Details'!$A:$L,10)</f>
        <v>46.7</v>
      </c>
      <c r="K131" s="95"/>
      <c r="L131" s="88">
        <f>VLOOKUP(Table91213[[#This Row],[Date]],'DB Details'!$A:$L,12)</f>
        <v>51.4</v>
      </c>
    </row>
    <row r="132" spans="1:12" x14ac:dyDescent="0.2">
      <c r="A132" s="39">
        <v>21367</v>
      </c>
      <c r="B132" s="57">
        <f>VLOOKUP(Table91213[[#This Row],[Date]],'DB Details'!$A:$L,2)</f>
        <v>66.5</v>
      </c>
      <c r="C132" s="55"/>
      <c r="D132" s="55"/>
      <c r="E132" s="88">
        <f>VLOOKUP(Table91213[[#This Row],[Date]],'DB Details'!$A:$L,5)</f>
        <v>52.3</v>
      </c>
      <c r="F132" s="88">
        <f>VLOOKUP(Table91213[[#This Row],[Date]],'DB Details'!$A:$L,6)</f>
        <v>61.2</v>
      </c>
      <c r="G132" s="95"/>
      <c r="H132" s="88">
        <f>VLOOKUP(Table91213[[#This Row],[Date]],'DB Details'!$A:$L,8)</f>
        <v>34.6</v>
      </c>
      <c r="I132" s="88">
        <f>VLOOKUP(Table91213[[#This Row],[Date]],'DB Details'!$A:$L,9)</f>
        <v>43</v>
      </c>
      <c r="J132" s="88">
        <f>VLOOKUP(Table91213[[#This Row],[Date]],'DB Details'!$A:$L,10)</f>
        <v>47.6</v>
      </c>
      <c r="K132" s="95"/>
      <c r="L132" s="88">
        <f>VLOOKUP(Table91213[[#This Row],[Date]],'DB Details'!$A:$L,12)</f>
        <v>54.7</v>
      </c>
    </row>
    <row r="133" spans="1:12" x14ac:dyDescent="0.2">
      <c r="A133" s="39">
        <v>21398</v>
      </c>
      <c r="B133" s="57">
        <f>VLOOKUP(Table91213[[#This Row],[Date]],'DB Details'!$A:$L,2)</f>
        <v>65.2</v>
      </c>
      <c r="C133" s="55"/>
      <c r="D133" s="55"/>
      <c r="E133" s="88">
        <f>VLOOKUP(Table91213[[#This Row],[Date]],'DB Details'!$A:$L,5)</f>
        <v>65.2</v>
      </c>
      <c r="F133" s="88">
        <f>VLOOKUP(Table91213[[#This Row],[Date]],'DB Details'!$A:$L,6)</f>
        <v>64.5</v>
      </c>
      <c r="G133" s="95"/>
      <c r="H133" s="88">
        <f>VLOOKUP(Table91213[[#This Row],[Date]],'DB Details'!$A:$L,8)</f>
        <v>44.8</v>
      </c>
      <c r="I133" s="88">
        <f>VLOOKUP(Table91213[[#This Row],[Date]],'DB Details'!$A:$L,9)</f>
        <v>44.7</v>
      </c>
      <c r="J133" s="88">
        <f>VLOOKUP(Table91213[[#This Row],[Date]],'DB Details'!$A:$L,10)</f>
        <v>52.1</v>
      </c>
      <c r="K133" s="95"/>
      <c r="L133" s="88">
        <f>VLOOKUP(Table91213[[#This Row],[Date]],'DB Details'!$A:$L,12)</f>
        <v>57.3</v>
      </c>
    </row>
    <row r="134" spans="1:12" x14ac:dyDescent="0.2">
      <c r="A134" s="39">
        <v>21429</v>
      </c>
      <c r="B134" s="57">
        <f>VLOOKUP(Table91213[[#This Row],[Date]],'DB Details'!$A:$L,2)</f>
        <v>67</v>
      </c>
      <c r="C134" s="55"/>
      <c r="D134" s="55"/>
      <c r="E134" s="88">
        <f>VLOOKUP(Table91213[[#This Row],[Date]],'DB Details'!$A:$L,5)</f>
        <v>62.6</v>
      </c>
      <c r="F134" s="88">
        <f>VLOOKUP(Table91213[[#This Row],[Date]],'DB Details'!$A:$L,6)</f>
        <v>66.8</v>
      </c>
      <c r="G134" s="95"/>
      <c r="H134" s="88">
        <f>VLOOKUP(Table91213[[#This Row],[Date]],'DB Details'!$A:$L,8)</f>
        <v>42.5</v>
      </c>
      <c r="I134" s="88">
        <f>VLOOKUP(Table91213[[#This Row],[Date]],'DB Details'!$A:$L,9)</f>
        <v>51.1</v>
      </c>
      <c r="J134" s="88">
        <f>VLOOKUP(Table91213[[#This Row],[Date]],'DB Details'!$A:$L,10)</f>
        <v>55.5</v>
      </c>
      <c r="K134" s="95"/>
      <c r="L134" s="88">
        <f>VLOOKUP(Table91213[[#This Row],[Date]],'DB Details'!$A:$L,12)</f>
        <v>59.8</v>
      </c>
    </row>
    <row r="135" spans="1:12" x14ac:dyDescent="0.2">
      <c r="A135" s="39">
        <v>21459</v>
      </c>
      <c r="B135" s="57">
        <f>VLOOKUP(Table91213[[#This Row],[Date]],'DB Details'!$A:$L,2)</f>
        <v>67.900000000000006</v>
      </c>
      <c r="C135" s="55"/>
      <c r="D135" s="55"/>
      <c r="E135" s="88">
        <f>VLOOKUP(Table91213[[#This Row],[Date]],'DB Details'!$A:$L,5)</f>
        <v>73.3</v>
      </c>
      <c r="F135" s="88">
        <f>VLOOKUP(Table91213[[#This Row],[Date]],'DB Details'!$A:$L,6)</f>
        <v>70</v>
      </c>
      <c r="G135" s="95"/>
      <c r="H135" s="88">
        <f>VLOOKUP(Table91213[[#This Row],[Date]],'DB Details'!$A:$L,8)</f>
        <v>46.4</v>
      </c>
      <c r="I135" s="88">
        <f>VLOOKUP(Table91213[[#This Row],[Date]],'DB Details'!$A:$L,9)</f>
        <v>52.4</v>
      </c>
      <c r="J135" s="88">
        <f>VLOOKUP(Table91213[[#This Row],[Date]],'DB Details'!$A:$L,10)</f>
        <v>59.6</v>
      </c>
      <c r="K135" s="95"/>
      <c r="L135" s="88">
        <f>VLOOKUP(Table91213[[#This Row],[Date]],'DB Details'!$A:$L,12)</f>
        <v>62.3</v>
      </c>
    </row>
    <row r="136" spans="1:12" x14ac:dyDescent="0.2">
      <c r="A136" s="39">
        <v>21490</v>
      </c>
      <c r="B136" s="57">
        <f>VLOOKUP(Table91213[[#This Row],[Date]],'DB Details'!$A:$L,2)</f>
        <v>68.5</v>
      </c>
      <c r="C136" s="55"/>
      <c r="D136" s="55"/>
      <c r="E136" s="88">
        <f>VLOOKUP(Table91213[[#This Row],[Date]],'DB Details'!$A:$L,5)</f>
        <v>66.3</v>
      </c>
      <c r="F136" s="88">
        <f>VLOOKUP(Table91213[[#This Row],[Date]],'DB Details'!$A:$L,6)</f>
        <v>68.3</v>
      </c>
      <c r="G136" s="95"/>
      <c r="H136" s="88">
        <f>VLOOKUP(Table91213[[#This Row],[Date]],'DB Details'!$A:$L,8)</f>
        <v>51</v>
      </c>
      <c r="I136" s="88">
        <f>VLOOKUP(Table91213[[#This Row],[Date]],'DB Details'!$A:$L,9)</f>
        <v>55.8</v>
      </c>
      <c r="J136" s="88">
        <f>VLOOKUP(Table91213[[#This Row],[Date]],'DB Details'!$A:$L,10)</f>
        <v>58</v>
      </c>
      <c r="K136" s="95"/>
      <c r="L136" s="88">
        <f>VLOOKUP(Table91213[[#This Row],[Date]],'DB Details'!$A:$L,12)</f>
        <v>62.7</v>
      </c>
    </row>
    <row r="137" spans="1:12" x14ac:dyDescent="0.2">
      <c r="A137" s="39">
        <v>21520</v>
      </c>
      <c r="B137" s="57">
        <f>VLOOKUP(Table91213[[#This Row],[Date]],'DB Details'!$A:$L,2)</f>
        <v>64.7</v>
      </c>
      <c r="C137" s="55"/>
      <c r="D137" s="55"/>
      <c r="E137" s="88">
        <f>VLOOKUP(Table91213[[#This Row],[Date]],'DB Details'!$A:$L,5)</f>
        <v>63.2</v>
      </c>
      <c r="F137" s="88">
        <f>VLOOKUP(Table91213[[#This Row],[Date]],'DB Details'!$A:$L,6)</f>
        <v>63.9</v>
      </c>
      <c r="G137" s="95"/>
      <c r="H137" s="88">
        <f>VLOOKUP(Table91213[[#This Row],[Date]],'DB Details'!$A:$L,8)</f>
        <v>49</v>
      </c>
      <c r="I137" s="88">
        <f>VLOOKUP(Table91213[[#This Row],[Date]],'DB Details'!$A:$L,9)</f>
        <v>56.4</v>
      </c>
      <c r="J137" s="88">
        <f>VLOOKUP(Table91213[[#This Row],[Date]],'DB Details'!$A:$L,10)</f>
        <v>59</v>
      </c>
      <c r="K137" s="95"/>
      <c r="L137" s="88">
        <f>VLOOKUP(Table91213[[#This Row],[Date]],'DB Details'!$A:$L,12)</f>
        <v>60.5</v>
      </c>
    </row>
    <row r="138" spans="1:12" x14ac:dyDescent="0.2">
      <c r="A138" s="39">
        <v>21551</v>
      </c>
      <c r="B138" s="57">
        <f>VLOOKUP(Table91213[[#This Row],[Date]],'DB Details'!$A:$L,2)</f>
        <v>69</v>
      </c>
      <c r="C138" s="55"/>
      <c r="D138" s="55"/>
      <c r="E138" s="88">
        <f>VLOOKUP(Table91213[[#This Row],[Date]],'DB Details'!$A:$L,5)</f>
        <v>59.1</v>
      </c>
      <c r="F138" s="88">
        <f>VLOOKUP(Table91213[[#This Row],[Date]],'DB Details'!$A:$L,6)</f>
        <v>70.7</v>
      </c>
      <c r="G138" s="95"/>
      <c r="H138" s="88">
        <f>VLOOKUP(Table91213[[#This Row],[Date]],'DB Details'!$A:$L,8)</f>
        <v>45.5</v>
      </c>
      <c r="I138" s="88">
        <f>VLOOKUP(Table91213[[#This Row],[Date]],'DB Details'!$A:$L,9)</f>
        <v>61.8</v>
      </c>
      <c r="J138" s="88">
        <f>VLOOKUP(Table91213[[#This Row],[Date]],'DB Details'!$A:$L,10)</f>
        <v>60.8</v>
      </c>
      <c r="K138" s="95"/>
      <c r="L138" s="88">
        <f>VLOOKUP(Table91213[[#This Row],[Date]],'DB Details'!$A:$L,12)</f>
        <v>64.400000000000006</v>
      </c>
    </row>
    <row r="139" spans="1:12" x14ac:dyDescent="0.2">
      <c r="A139" s="39">
        <v>21582</v>
      </c>
      <c r="B139" s="57">
        <f>VLOOKUP(Table91213[[#This Row],[Date]],'DB Details'!$A:$L,2)</f>
        <v>70.5</v>
      </c>
      <c r="C139" s="55"/>
      <c r="D139" s="55"/>
      <c r="E139" s="88">
        <f>VLOOKUP(Table91213[[#This Row],[Date]],'DB Details'!$A:$L,5)</f>
        <v>66.599999999999994</v>
      </c>
      <c r="F139" s="88">
        <f>VLOOKUP(Table91213[[#This Row],[Date]],'DB Details'!$A:$L,6)</f>
        <v>70.3</v>
      </c>
      <c r="G139" s="95"/>
      <c r="H139" s="88">
        <f>VLOOKUP(Table91213[[#This Row],[Date]],'DB Details'!$A:$L,8)</f>
        <v>55.5</v>
      </c>
      <c r="I139" s="88">
        <f>VLOOKUP(Table91213[[#This Row],[Date]],'DB Details'!$A:$L,9)</f>
        <v>67.3</v>
      </c>
      <c r="J139" s="88">
        <f>VLOOKUP(Table91213[[#This Row],[Date]],'DB Details'!$A:$L,10)</f>
        <v>62.5</v>
      </c>
      <c r="K139" s="95"/>
      <c r="L139" s="88">
        <f>VLOOKUP(Table91213[[#This Row],[Date]],'DB Details'!$A:$L,12)</f>
        <v>66.900000000000006</v>
      </c>
    </row>
    <row r="140" spans="1:12" x14ac:dyDescent="0.2">
      <c r="A140" s="39">
        <v>21610</v>
      </c>
      <c r="B140" s="57">
        <f>VLOOKUP(Table91213[[#This Row],[Date]],'DB Details'!$A:$L,2)</f>
        <v>70.2</v>
      </c>
      <c r="C140" s="55"/>
      <c r="D140" s="55"/>
      <c r="E140" s="88">
        <f>VLOOKUP(Table91213[[#This Row],[Date]],'DB Details'!$A:$L,5)</f>
        <v>68.900000000000006</v>
      </c>
      <c r="F140" s="88">
        <f>VLOOKUP(Table91213[[#This Row],[Date]],'DB Details'!$A:$L,6)</f>
        <v>71.2</v>
      </c>
      <c r="G140" s="95"/>
      <c r="H140" s="88">
        <f>VLOOKUP(Table91213[[#This Row],[Date]],'DB Details'!$A:$L,8)</f>
        <v>58.4</v>
      </c>
      <c r="I140" s="88">
        <f>VLOOKUP(Table91213[[#This Row],[Date]],'DB Details'!$A:$L,9)</f>
        <v>66.3</v>
      </c>
      <c r="J140" s="88">
        <f>VLOOKUP(Table91213[[#This Row],[Date]],'DB Details'!$A:$L,10)</f>
        <v>62.3</v>
      </c>
      <c r="K140" s="95"/>
      <c r="L140" s="88">
        <f>VLOOKUP(Table91213[[#This Row],[Date]],'DB Details'!$A:$L,12)</f>
        <v>67.099999999999994</v>
      </c>
    </row>
    <row r="141" spans="1:12" x14ac:dyDescent="0.2">
      <c r="A141" s="39">
        <v>21641</v>
      </c>
      <c r="B141" s="57">
        <f>VLOOKUP(Table91213[[#This Row],[Date]],'DB Details'!$A:$L,2)</f>
        <v>66.900000000000006</v>
      </c>
      <c r="C141" s="55"/>
      <c r="D141" s="55"/>
      <c r="E141" s="88">
        <f>VLOOKUP(Table91213[[#This Row],[Date]],'DB Details'!$A:$L,5)</f>
        <v>63.6</v>
      </c>
      <c r="F141" s="88">
        <f>VLOOKUP(Table91213[[#This Row],[Date]],'DB Details'!$A:$L,6)</f>
        <v>72.099999999999994</v>
      </c>
      <c r="G141" s="95"/>
      <c r="H141" s="88">
        <f>VLOOKUP(Table91213[[#This Row],[Date]],'DB Details'!$A:$L,8)</f>
        <v>63.4</v>
      </c>
      <c r="I141" s="88">
        <f>VLOOKUP(Table91213[[#This Row],[Date]],'DB Details'!$A:$L,9)</f>
        <v>64.8</v>
      </c>
      <c r="J141" s="88">
        <f>VLOOKUP(Table91213[[#This Row],[Date]],'DB Details'!$A:$L,10)</f>
        <v>63.6</v>
      </c>
      <c r="K141" s="95"/>
      <c r="L141" s="88">
        <f>VLOOKUP(Table91213[[#This Row],[Date]],'DB Details'!$A:$L,12)</f>
        <v>66.900000000000006</v>
      </c>
    </row>
    <row r="142" spans="1:12" x14ac:dyDescent="0.2">
      <c r="A142" s="39">
        <v>21671</v>
      </c>
      <c r="B142" s="57">
        <f>VLOOKUP(Table91213[[#This Row],[Date]],'DB Details'!$A:$L,2)</f>
        <v>69.900000000000006</v>
      </c>
      <c r="C142" s="55"/>
      <c r="D142" s="55"/>
      <c r="E142" s="88">
        <f>VLOOKUP(Table91213[[#This Row],[Date]],'DB Details'!$A:$L,5)</f>
        <v>65.099999999999994</v>
      </c>
      <c r="F142" s="88">
        <f>VLOOKUP(Table91213[[#This Row],[Date]],'DB Details'!$A:$L,6)</f>
        <v>73.900000000000006</v>
      </c>
      <c r="G142" s="95"/>
      <c r="H142" s="88">
        <f>VLOOKUP(Table91213[[#This Row],[Date]],'DB Details'!$A:$L,8)</f>
        <v>63.8</v>
      </c>
      <c r="I142" s="88">
        <f>VLOOKUP(Table91213[[#This Row],[Date]],'DB Details'!$A:$L,9)</f>
        <v>63</v>
      </c>
      <c r="J142" s="88">
        <f>VLOOKUP(Table91213[[#This Row],[Date]],'DB Details'!$A:$L,10)</f>
        <v>64.8</v>
      </c>
      <c r="K142" s="95"/>
      <c r="L142" s="88">
        <f>VLOOKUP(Table91213[[#This Row],[Date]],'DB Details'!$A:$L,12)</f>
        <v>68.2</v>
      </c>
    </row>
    <row r="143" spans="1:12" x14ac:dyDescent="0.2">
      <c r="A143" s="39">
        <v>21702</v>
      </c>
      <c r="B143" s="57">
        <f>VLOOKUP(Table91213[[#This Row],[Date]],'DB Details'!$A:$L,2)</f>
        <v>64.2</v>
      </c>
      <c r="C143" s="55"/>
      <c r="D143" s="55"/>
      <c r="E143" s="88">
        <f>VLOOKUP(Table91213[[#This Row],[Date]],'DB Details'!$A:$L,5)</f>
        <v>69.5</v>
      </c>
      <c r="F143" s="88">
        <f>VLOOKUP(Table91213[[#This Row],[Date]],'DB Details'!$A:$L,6)</f>
        <v>66.3</v>
      </c>
      <c r="G143" s="95"/>
      <c r="H143" s="88">
        <f>VLOOKUP(Table91213[[#This Row],[Date]],'DB Details'!$A:$L,8)</f>
        <v>65.599999999999994</v>
      </c>
      <c r="I143" s="88">
        <f>VLOOKUP(Table91213[[#This Row],[Date]],'DB Details'!$A:$L,9)</f>
        <v>63.7</v>
      </c>
      <c r="J143" s="88">
        <f>VLOOKUP(Table91213[[#This Row],[Date]],'DB Details'!$A:$L,10)</f>
        <v>62.2</v>
      </c>
      <c r="K143" s="95"/>
      <c r="L143" s="88">
        <f>VLOOKUP(Table91213[[#This Row],[Date]],'DB Details'!$A:$L,12)</f>
        <v>64.400000000000006</v>
      </c>
    </row>
    <row r="144" spans="1:12" x14ac:dyDescent="0.2">
      <c r="A144" s="39">
        <v>21732</v>
      </c>
      <c r="B144" s="57">
        <f>VLOOKUP(Table91213[[#This Row],[Date]],'DB Details'!$A:$L,2)</f>
        <v>61.3</v>
      </c>
      <c r="C144" s="55"/>
      <c r="D144" s="55"/>
      <c r="E144" s="88">
        <f>VLOOKUP(Table91213[[#This Row],[Date]],'DB Details'!$A:$L,5)</f>
        <v>63.9</v>
      </c>
      <c r="F144" s="88">
        <f>VLOOKUP(Table91213[[#This Row],[Date]],'DB Details'!$A:$L,6)</f>
        <v>64.8</v>
      </c>
      <c r="G144" s="95"/>
      <c r="H144" s="88">
        <f>VLOOKUP(Table91213[[#This Row],[Date]],'DB Details'!$A:$L,8)</f>
        <v>62</v>
      </c>
      <c r="I144" s="88">
        <f>VLOOKUP(Table91213[[#This Row],[Date]],'DB Details'!$A:$L,9)</f>
        <v>59.1</v>
      </c>
      <c r="J144" s="88">
        <f>VLOOKUP(Table91213[[#This Row],[Date]],'DB Details'!$A:$L,10)</f>
        <v>59</v>
      </c>
      <c r="K144" s="95"/>
      <c r="L144" s="88">
        <f>VLOOKUP(Table91213[[#This Row],[Date]],'DB Details'!$A:$L,12)</f>
        <v>61.5</v>
      </c>
    </row>
    <row r="145" spans="1:12" x14ac:dyDescent="0.2">
      <c r="A145" s="39">
        <v>21763</v>
      </c>
      <c r="B145" s="57">
        <f>VLOOKUP(Table91213[[#This Row],[Date]],'DB Details'!$A:$L,2)</f>
        <v>54.4</v>
      </c>
      <c r="C145" s="55"/>
      <c r="D145" s="55"/>
      <c r="E145" s="88">
        <f>VLOOKUP(Table91213[[#This Row],[Date]],'DB Details'!$A:$L,5)</f>
        <v>57.6</v>
      </c>
      <c r="F145" s="88">
        <f>VLOOKUP(Table91213[[#This Row],[Date]],'DB Details'!$A:$L,6)</f>
        <v>57.4</v>
      </c>
      <c r="G145" s="95"/>
      <c r="H145" s="88">
        <f>VLOOKUP(Table91213[[#This Row],[Date]],'DB Details'!$A:$L,8)</f>
        <v>50.9</v>
      </c>
      <c r="I145" s="88">
        <f>VLOOKUP(Table91213[[#This Row],[Date]],'DB Details'!$A:$L,9)</f>
        <v>57.4</v>
      </c>
      <c r="J145" s="88">
        <f>VLOOKUP(Table91213[[#This Row],[Date]],'DB Details'!$A:$L,10)</f>
        <v>53.6</v>
      </c>
      <c r="K145" s="95"/>
      <c r="L145" s="88">
        <f>VLOOKUP(Table91213[[#This Row],[Date]],'DB Details'!$A:$L,12)</f>
        <v>55.1</v>
      </c>
    </row>
    <row r="146" spans="1:12" x14ac:dyDescent="0.2">
      <c r="A146" s="39">
        <v>21794</v>
      </c>
      <c r="B146" s="57">
        <f>VLOOKUP(Table91213[[#This Row],[Date]],'DB Details'!$A:$L,2)</f>
        <v>43.7</v>
      </c>
      <c r="C146" s="55"/>
      <c r="D146" s="55"/>
      <c r="E146" s="88">
        <f>VLOOKUP(Table91213[[#This Row],[Date]],'DB Details'!$A:$L,5)</f>
        <v>61.6</v>
      </c>
      <c r="F146" s="88">
        <f>VLOOKUP(Table91213[[#This Row],[Date]],'DB Details'!$A:$L,6)</f>
        <v>50.9</v>
      </c>
      <c r="G146" s="95"/>
      <c r="H146" s="88">
        <f>VLOOKUP(Table91213[[#This Row],[Date]],'DB Details'!$A:$L,8)</f>
        <v>42.3</v>
      </c>
      <c r="I146" s="88">
        <f>VLOOKUP(Table91213[[#This Row],[Date]],'DB Details'!$A:$L,9)</f>
        <v>57.5</v>
      </c>
      <c r="J146" s="88">
        <f>VLOOKUP(Table91213[[#This Row],[Date]],'DB Details'!$A:$L,10)</f>
        <v>48</v>
      </c>
      <c r="K146" s="95"/>
      <c r="L146" s="88">
        <f>VLOOKUP(Table91213[[#This Row],[Date]],'DB Details'!$A:$L,12)</f>
        <v>48.3</v>
      </c>
    </row>
    <row r="147" spans="1:12" x14ac:dyDescent="0.2">
      <c r="A147" s="39">
        <v>21824</v>
      </c>
      <c r="B147" s="57">
        <f>VLOOKUP(Table91213[[#This Row],[Date]],'DB Details'!$A:$L,2)</f>
        <v>50</v>
      </c>
      <c r="C147" s="55"/>
      <c r="D147" s="55"/>
      <c r="E147" s="88">
        <f>VLOOKUP(Table91213[[#This Row],[Date]],'DB Details'!$A:$L,5)</f>
        <v>63.1</v>
      </c>
      <c r="F147" s="88">
        <f>VLOOKUP(Table91213[[#This Row],[Date]],'DB Details'!$A:$L,6)</f>
        <v>50.4</v>
      </c>
      <c r="G147" s="95"/>
      <c r="H147" s="88">
        <f>VLOOKUP(Table91213[[#This Row],[Date]],'DB Details'!$A:$L,8)</f>
        <v>39.1</v>
      </c>
      <c r="I147" s="88">
        <f>VLOOKUP(Table91213[[#This Row],[Date]],'DB Details'!$A:$L,9)</f>
        <v>58.5</v>
      </c>
      <c r="J147" s="88">
        <f>VLOOKUP(Table91213[[#This Row],[Date]],'DB Details'!$A:$L,10)</f>
        <v>47.3</v>
      </c>
      <c r="K147" s="95"/>
      <c r="L147" s="88">
        <f>VLOOKUP(Table91213[[#This Row],[Date]],'DB Details'!$A:$L,12)</f>
        <v>49.7</v>
      </c>
    </row>
    <row r="148" spans="1:12" x14ac:dyDescent="0.2">
      <c r="A148" s="39">
        <v>21855</v>
      </c>
      <c r="B148" s="57">
        <f>VLOOKUP(Table91213[[#This Row],[Date]],'DB Details'!$A:$L,2)</f>
        <v>51.1</v>
      </c>
      <c r="C148" s="55"/>
      <c r="D148" s="55"/>
      <c r="E148" s="88">
        <f>VLOOKUP(Table91213[[#This Row],[Date]],'DB Details'!$A:$L,5)</f>
        <v>65.099999999999994</v>
      </c>
      <c r="F148" s="88">
        <f>VLOOKUP(Table91213[[#This Row],[Date]],'DB Details'!$A:$L,6)</f>
        <v>51.9</v>
      </c>
      <c r="G148" s="95"/>
      <c r="H148" s="88">
        <f>VLOOKUP(Table91213[[#This Row],[Date]],'DB Details'!$A:$L,8)</f>
        <v>43.4</v>
      </c>
      <c r="I148" s="88">
        <f>VLOOKUP(Table91213[[#This Row],[Date]],'DB Details'!$A:$L,9)</f>
        <v>54.6</v>
      </c>
      <c r="J148" s="88">
        <f>VLOOKUP(Table91213[[#This Row],[Date]],'DB Details'!$A:$L,10)</f>
        <v>48.8</v>
      </c>
      <c r="K148" s="95"/>
      <c r="L148" s="88">
        <f>VLOOKUP(Table91213[[#This Row],[Date]],'DB Details'!$A:$L,12)</f>
        <v>50.6</v>
      </c>
    </row>
    <row r="149" spans="1:12" x14ac:dyDescent="0.2">
      <c r="A149" s="39">
        <v>21885</v>
      </c>
      <c r="B149" s="57">
        <f>VLOOKUP(Table91213[[#This Row],[Date]],'DB Details'!$A:$L,2)</f>
        <v>62.8</v>
      </c>
      <c r="C149" s="55"/>
      <c r="D149" s="55"/>
      <c r="E149" s="88">
        <f>VLOOKUP(Table91213[[#This Row],[Date]],'DB Details'!$A:$L,5)</f>
        <v>63.6</v>
      </c>
      <c r="F149" s="88">
        <f>VLOOKUP(Table91213[[#This Row],[Date]],'DB Details'!$A:$L,6)</f>
        <v>61.7</v>
      </c>
      <c r="G149" s="95"/>
      <c r="H149" s="88">
        <f>VLOOKUP(Table91213[[#This Row],[Date]],'DB Details'!$A:$L,8)</f>
        <v>49.1</v>
      </c>
      <c r="I149" s="88">
        <f>VLOOKUP(Table91213[[#This Row],[Date]],'DB Details'!$A:$L,9)</f>
        <v>53.7</v>
      </c>
      <c r="J149" s="88">
        <f>VLOOKUP(Table91213[[#This Row],[Date]],'DB Details'!$A:$L,10)</f>
        <v>54.8</v>
      </c>
      <c r="K149" s="95"/>
      <c r="L149" s="88">
        <f>VLOOKUP(Table91213[[#This Row],[Date]],'DB Details'!$A:$L,12)</f>
        <v>58.2</v>
      </c>
    </row>
    <row r="150" spans="1:12" x14ac:dyDescent="0.2">
      <c r="A150" s="39">
        <v>21916</v>
      </c>
      <c r="B150" s="57">
        <f>VLOOKUP(Table91213[[#This Row],[Date]],'DB Details'!$A:$L,2)</f>
        <v>65.400000000000006</v>
      </c>
      <c r="C150" s="55"/>
      <c r="D150" s="55"/>
      <c r="E150" s="88">
        <f>VLOOKUP(Table91213[[#This Row],[Date]],'DB Details'!$A:$L,5)</f>
        <v>63.8</v>
      </c>
      <c r="F150" s="88">
        <f>VLOOKUP(Table91213[[#This Row],[Date]],'DB Details'!$A:$L,6)</f>
        <v>71.900000000000006</v>
      </c>
      <c r="G150" s="95"/>
      <c r="H150" s="88">
        <f>VLOOKUP(Table91213[[#This Row],[Date]],'DB Details'!$A:$L,8)</f>
        <v>48.3</v>
      </c>
      <c r="I150" s="88">
        <f>VLOOKUP(Table91213[[#This Row],[Date]],'DB Details'!$A:$L,9)</f>
        <v>46.2</v>
      </c>
      <c r="J150" s="88">
        <f>VLOOKUP(Table91213[[#This Row],[Date]],'DB Details'!$A:$L,10)</f>
        <v>60.8</v>
      </c>
      <c r="K150" s="95"/>
      <c r="L150" s="88">
        <f>VLOOKUP(Table91213[[#This Row],[Date]],'DB Details'!$A:$L,12)</f>
        <v>61.5</v>
      </c>
    </row>
    <row r="151" spans="1:12" x14ac:dyDescent="0.2">
      <c r="A151" s="39">
        <v>21947</v>
      </c>
      <c r="B151" s="57">
        <f>VLOOKUP(Table91213[[#This Row],[Date]],'DB Details'!$A:$L,2)</f>
        <v>52.5</v>
      </c>
      <c r="C151" s="55"/>
      <c r="D151" s="55"/>
      <c r="E151" s="88">
        <f>VLOOKUP(Table91213[[#This Row],[Date]],'DB Details'!$A:$L,5)</f>
        <v>60.9</v>
      </c>
      <c r="F151" s="88">
        <f>VLOOKUP(Table91213[[#This Row],[Date]],'DB Details'!$A:$L,6)</f>
        <v>58.6</v>
      </c>
      <c r="G151" s="95"/>
      <c r="H151" s="88">
        <f>VLOOKUP(Table91213[[#This Row],[Date]],'DB Details'!$A:$L,8)</f>
        <v>56.6</v>
      </c>
      <c r="I151" s="88">
        <f>VLOOKUP(Table91213[[#This Row],[Date]],'DB Details'!$A:$L,9)</f>
        <v>31.7</v>
      </c>
      <c r="J151" s="88">
        <f>VLOOKUP(Table91213[[#This Row],[Date]],'DB Details'!$A:$L,10)</f>
        <v>57.2</v>
      </c>
      <c r="K151" s="95"/>
      <c r="L151" s="88">
        <f>VLOOKUP(Table91213[[#This Row],[Date]],'DB Details'!$A:$L,12)</f>
        <v>52.3</v>
      </c>
    </row>
    <row r="152" spans="1:12" x14ac:dyDescent="0.2">
      <c r="A152" s="39">
        <v>21976</v>
      </c>
      <c r="B152" s="57">
        <f>VLOOKUP(Table91213[[#This Row],[Date]],'DB Details'!$A:$L,2)</f>
        <v>52.2</v>
      </c>
      <c r="C152" s="55"/>
      <c r="D152" s="55"/>
      <c r="E152" s="88">
        <f>VLOOKUP(Table91213[[#This Row],[Date]],'DB Details'!$A:$L,5)</f>
        <v>57.3</v>
      </c>
      <c r="F152" s="88">
        <f>VLOOKUP(Table91213[[#This Row],[Date]],'DB Details'!$A:$L,6)</f>
        <v>52.4</v>
      </c>
      <c r="G152" s="95"/>
      <c r="H152" s="88">
        <f>VLOOKUP(Table91213[[#This Row],[Date]],'DB Details'!$A:$L,8)</f>
        <v>50.7</v>
      </c>
      <c r="I152" s="88">
        <f>VLOOKUP(Table91213[[#This Row],[Date]],'DB Details'!$A:$L,9)</f>
        <v>28.8</v>
      </c>
      <c r="J152" s="88">
        <f>VLOOKUP(Table91213[[#This Row],[Date]],'DB Details'!$A:$L,10)</f>
        <v>48</v>
      </c>
      <c r="K152" s="95"/>
      <c r="L152" s="88">
        <f>VLOOKUP(Table91213[[#This Row],[Date]],'DB Details'!$A:$L,12)</f>
        <v>47.8</v>
      </c>
    </row>
    <row r="153" spans="1:12" x14ac:dyDescent="0.2">
      <c r="A153" s="39">
        <v>22007</v>
      </c>
      <c r="B153" s="57">
        <f>VLOOKUP(Table91213[[#This Row],[Date]],'DB Details'!$A:$L,2)</f>
        <v>52</v>
      </c>
      <c r="C153" s="55"/>
      <c r="D153" s="55"/>
      <c r="E153" s="88">
        <f>VLOOKUP(Table91213[[#This Row],[Date]],'DB Details'!$A:$L,5)</f>
        <v>60.4</v>
      </c>
      <c r="F153" s="88">
        <f>VLOOKUP(Table91213[[#This Row],[Date]],'DB Details'!$A:$L,6)</f>
        <v>49.8</v>
      </c>
      <c r="G153" s="95"/>
      <c r="H153" s="88">
        <f>VLOOKUP(Table91213[[#This Row],[Date]],'DB Details'!$A:$L,8)</f>
        <v>45.5</v>
      </c>
      <c r="I153" s="88">
        <f>VLOOKUP(Table91213[[#This Row],[Date]],'DB Details'!$A:$L,9)</f>
        <v>28.9</v>
      </c>
      <c r="J153" s="88">
        <f>VLOOKUP(Table91213[[#This Row],[Date]],'DB Details'!$A:$L,10)</f>
        <v>42</v>
      </c>
      <c r="K153" s="95"/>
      <c r="L153" s="88">
        <f>VLOOKUP(Table91213[[#This Row],[Date]],'DB Details'!$A:$L,12)</f>
        <v>45.3</v>
      </c>
    </row>
    <row r="154" spans="1:12" x14ac:dyDescent="0.2">
      <c r="A154" s="39">
        <v>22037</v>
      </c>
      <c r="B154" s="57">
        <f>VLOOKUP(Table91213[[#This Row],[Date]],'DB Details'!$A:$L,2)</f>
        <v>45.8</v>
      </c>
      <c r="C154" s="55"/>
      <c r="D154" s="55"/>
      <c r="E154" s="88">
        <f>VLOOKUP(Table91213[[#This Row],[Date]],'DB Details'!$A:$L,5)</f>
        <v>57</v>
      </c>
      <c r="F154" s="88">
        <f>VLOOKUP(Table91213[[#This Row],[Date]],'DB Details'!$A:$L,6)</f>
        <v>45</v>
      </c>
      <c r="G154" s="95"/>
      <c r="H154" s="88">
        <f>VLOOKUP(Table91213[[#This Row],[Date]],'DB Details'!$A:$L,8)</f>
        <v>42.5</v>
      </c>
      <c r="I154" s="88">
        <f>VLOOKUP(Table91213[[#This Row],[Date]],'DB Details'!$A:$L,9)</f>
        <v>32.299999999999997</v>
      </c>
      <c r="J154" s="88">
        <f>VLOOKUP(Table91213[[#This Row],[Date]],'DB Details'!$A:$L,10)</f>
        <v>42.5</v>
      </c>
      <c r="K154" s="95"/>
      <c r="L154" s="88">
        <f>VLOOKUP(Table91213[[#This Row],[Date]],'DB Details'!$A:$L,12)</f>
        <v>42.6</v>
      </c>
    </row>
    <row r="155" spans="1:12" x14ac:dyDescent="0.2">
      <c r="A155" s="39">
        <v>22068</v>
      </c>
      <c r="B155" s="57">
        <f>VLOOKUP(Table91213[[#This Row],[Date]],'DB Details'!$A:$L,2)</f>
        <v>49.2</v>
      </c>
      <c r="C155" s="55"/>
      <c r="D155" s="55"/>
      <c r="E155" s="88">
        <f>VLOOKUP(Table91213[[#This Row],[Date]],'DB Details'!$A:$L,5)</f>
        <v>52.6</v>
      </c>
      <c r="F155" s="88">
        <f>VLOOKUP(Table91213[[#This Row],[Date]],'DB Details'!$A:$L,6)</f>
        <v>48.5</v>
      </c>
      <c r="G155" s="95"/>
      <c r="H155" s="88">
        <f>VLOOKUP(Table91213[[#This Row],[Date]],'DB Details'!$A:$L,8)</f>
        <v>43.9</v>
      </c>
      <c r="I155" s="88">
        <f>VLOOKUP(Table91213[[#This Row],[Date]],'DB Details'!$A:$L,9)</f>
        <v>34.799999999999997</v>
      </c>
      <c r="J155" s="88">
        <f>VLOOKUP(Table91213[[#This Row],[Date]],'DB Details'!$A:$L,10)</f>
        <v>39.700000000000003</v>
      </c>
      <c r="K155" s="95"/>
      <c r="L155" s="88">
        <f>VLOOKUP(Table91213[[#This Row],[Date]],'DB Details'!$A:$L,12)</f>
        <v>44.4</v>
      </c>
    </row>
    <row r="156" spans="1:12" x14ac:dyDescent="0.2">
      <c r="A156" s="39">
        <v>22098</v>
      </c>
      <c r="B156" s="57">
        <f>VLOOKUP(Table91213[[#This Row],[Date]],'DB Details'!$A:$L,2)</f>
        <v>45.7</v>
      </c>
      <c r="C156" s="55"/>
      <c r="D156" s="55"/>
      <c r="E156" s="88">
        <f>VLOOKUP(Table91213[[#This Row],[Date]],'DB Details'!$A:$L,5)</f>
        <v>49.9</v>
      </c>
      <c r="F156" s="88">
        <f>VLOOKUP(Table91213[[#This Row],[Date]],'DB Details'!$A:$L,6)</f>
        <v>48.2</v>
      </c>
      <c r="G156" s="95"/>
      <c r="H156" s="88">
        <f>VLOOKUP(Table91213[[#This Row],[Date]],'DB Details'!$A:$L,8)</f>
        <v>41.9</v>
      </c>
      <c r="I156" s="88">
        <f>VLOOKUP(Table91213[[#This Row],[Date]],'DB Details'!$A:$L,9)</f>
        <v>35.799999999999997</v>
      </c>
      <c r="J156" s="88">
        <f>VLOOKUP(Table91213[[#This Row],[Date]],'DB Details'!$A:$L,10)</f>
        <v>42.1</v>
      </c>
      <c r="K156" s="95"/>
      <c r="L156" s="88">
        <f>VLOOKUP(Table91213[[#This Row],[Date]],'DB Details'!$A:$L,12)</f>
        <v>43.7</v>
      </c>
    </row>
    <row r="157" spans="1:12" x14ac:dyDescent="0.2">
      <c r="A157" s="39">
        <v>22129</v>
      </c>
      <c r="B157" s="57">
        <f>VLOOKUP(Table91213[[#This Row],[Date]],'DB Details'!$A:$L,2)</f>
        <v>55.6</v>
      </c>
      <c r="C157" s="55"/>
      <c r="D157" s="55"/>
      <c r="E157" s="88">
        <f>VLOOKUP(Table91213[[#This Row],[Date]],'DB Details'!$A:$L,5)</f>
        <v>50.6</v>
      </c>
      <c r="F157" s="88">
        <f>VLOOKUP(Table91213[[#This Row],[Date]],'DB Details'!$A:$L,6)</f>
        <v>50.3</v>
      </c>
      <c r="G157" s="95"/>
      <c r="H157" s="88">
        <f>VLOOKUP(Table91213[[#This Row],[Date]],'DB Details'!$A:$L,8)</f>
        <v>39.1</v>
      </c>
      <c r="I157" s="88">
        <f>VLOOKUP(Table91213[[#This Row],[Date]],'DB Details'!$A:$L,9)</f>
        <v>38</v>
      </c>
      <c r="J157" s="88">
        <f>VLOOKUP(Table91213[[#This Row],[Date]],'DB Details'!$A:$L,10)</f>
        <v>43.6</v>
      </c>
      <c r="K157" s="95"/>
      <c r="L157" s="88">
        <f>VLOOKUP(Table91213[[#This Row],[Date]],'DB Details'!$A:$L,12)</f>
        <v>47.6</v>
      </c>
    </row>
    <row r="158" spans="1:12" x14ac:dyDescent="0.2">
      <c r="A158" s="39">
        <v>22160</v>
      </c>
      <c r="B158" s="57">
        <f>VLOOKUP(Table91213[[#This Row],[Date]],'DB Details'!$A:$L,2)</f>
        <v>50.5</v>
      </c>
      <c r="C158" s="55"/>
      <c r="D158" s="55"/>
      <c r="E158" s="88">
        <f>VLOOKUP(Table91213[[#This Row],[Date]],'DB Details'!$A:$L,5)</f>
        <v>48.4</v>
      </c>
      <c r="F158" s="88">
        <f>VLOOKUP(Table91213[[#This Row],[Date]],'DB Details'!$A:$L,6)</f>
        <v>50</v>
      </c>
      <c r="G158" s="95"/>
      <c r="H158" s="88">
        <f>VLOOKUP(Table91213[[#This Row],[Date]],'DB Details'!$A:$L,8)</f>
        <v>40.799999999999997</v>
      </c>
      <c r="I158" s="88">
        <f>VLOOKUP(Table91213[[#This Row],[Date]],'DB Details'!$A:$L,9)</f>
        <v>37.299999999999997</v>
      </c>
      <c r="J158" s="88">
        <f>VLOOKUP(Table91213[[#This Row],[Date]],'DB Details'!$A:$L,10)</f>
        <v>40.200000000000003</v>
      </c>
      <c r="K158" s="95"/>
      <c r="L158" s="88">
        <f>VLOOKUP(Table91213[[#This Row],[Date]],'DB Details'!$A:$L,12)</f>
        <v>45.4</v>
      </c>
    </row>
    <row r="159" spans="1:12" x14ac:dyDescent="0.2">
      <c r="A159" s="39">
        <v>22190</v>
      </c>
      <c r="B159" s="57">
        <f>VLOOKUP(Table91213[[#This Row],[Date]],'DB Details'!$A:$L,2)</f>
        <v>50.1</v>
      </c>
      <c r="C159" s="55"/>
      <c r="D159" s="55"/>
      <c r="E159" s="88">
        <f>VLOOKUP(Table91213[[#This Row],[Date]],'DB Details'!$A:$L,5)</f>
        <v>45</v>
      </c>
      <c r="F159" s="88">
        <f>VLOOKUP(Table91213[[#This Row],[Date]],'DB Details'!$A:$L,6)</f>
        <v>51.2</v>
      </c>
      <c r="G159" s="95"/>
      <c r="H159" s="88">
        <f>VLOOKUP(Table91213[[#This Row],[Date]],'DB Details'!$A:$L,8)</f>
        <v>39.700000000000003</v>
      </c>
      <c r="I159" s="88">
        <f>VLOOKUP(Table91213[[#This Row],[Date]],'DB Details'!$A:$L,9)</f>
        <v>36.200000000000003</v>
      </c>
      <c r="J159" s="88">
        <f>VLOOKUP(Table91213[[#This Row],[Date]],'DB Details'!$A:$L,10)</f>
        <v>43.7</v>
      </c>
      <c r="K159" s="95"/>
      <c r="L159" s="88">
        <f>VLOOKUP(Table91213[[#This Row],[Date]],'DB Details'!$A:$L,12)</f>
        <v>46</v>
      </c>
    </row>
    <row r="160" spans="1:12" x14ac:dyDescent="0.2">
      <c r="A160" s="39">
        <v>22221</v>
      </c>
      <c r="B160" s="57">
        <f>VLOOKUP(Table91213[[#This Row],[Date]],'DB Details'!$A:$L,2)</f>
        <v>48.2</v>
      </c>
      <c r="C160" s="55"/>
      <c r="D160" s="55"/>
      <c r="E160" s="88">
        <f>VLOOKUP(Table91213[[#This Row],[Date]],'DB Details'!$A:$L,5)</f>
        <v>46.9</v>
      </c>
      <c r="F160" s="88">
        <f>VLOOKUP(Table91213[[#This Row],[Date]],'DB Details'!$A:$L,6)</f>
        <v>45.6</v>
      </c>
      <c r="G160" s="95"/>
      <c r="H160" s="88">
        <f>VLOOKUP(Table91213[[#This Row],[Date]],'DB Details'!$A:$L,8)</f>
        <v>41.7</v>
      </c>
      <c r="I160" s="88">
        <f>VLOOKUP(Table91213[[#This Row],[Date]],'DB Details'!$A:$L,9)</f>
        <v>37.6</v>
      </c>
      <c r="J160" s="88">
        <f>VLOOKUP(Table91213[[#This Row],[Date]],'DB Details'!$A:$L,10)</f>
        <v>43</v>
      </c>
      <c r="K160" s="95"/>
      <c r="L160" s="88">
        <f>VLOOKUP(Table91213[[#This Row],[Date]],'DB Details'!$A:$L,12)</f>
        <v>44.3</v>
      </c>
    </row>
    <row r="161" spans="1:12" x14ac:dyDescent="0.2">
      <c r="A161" s="39">
        <v>22251</v>
      </c>
      <c r="B161" s="57">
        <f>VLOOKUP(Table91213[[#This Row],[Date]],'DB Details'!$A:$L,2)</f>
        <v>47.5</v>
      </c>
      <c r="C161" s="55"/>
      <c r="D161" s="55"/>
      <c r="E161" s="88">
        <f>VLOOKUP(Table91213[[#This Row],[Date]],'DB Details'!$A:$L,5)</f>
        <v>46.6</v>
      </c>
      <c r="F161" s="88">
        <f>VLOOKUP(Table91213[[#This Row],[Date]],'DB Details'!$A:$L,6)</f>
        <v>47.5</v>
      </c>
      <c r="G161" s="95"/>
      <c r="H161" s="88">
        <f>VLOOKUP(Table91213[[#This Row],[Date]],'DB Details'!$A:$L,8)</f>
        <v>39.299999999999997</v>
      </c>
      <c r="I161" s="88">
        <f>VLOOKUP(Table91213[[#This Row],[Date]],'DB Details'!$A:$L,9)</f>
        <v>40.4</v>
      </c>
      <c r="J161" s="88">
        <f>VLOOKUP(Table91213[[#This Row],[Date]],'DB Details'!$A:$L,10)</f>
        <v>40.700000000000003</v>
      </c>
      <c r="K161" s="95"/>
      <c r="L161" s="88">
        <f>VLOOKUP(Table91213[[#This Row],[Date]],'DB Details'!$A:$L,12)</f>
        <v>44.3</v>
      </c>
    </row>
    <row r="162" spans="1:12" x14ac:dyDescent="0.2">
      <c r="A162" s="39">
        <v>22282</v>
      </c>
      <c r="B162" s="57">
        <f>VLOOKUP(Table91213[[#This Row],[Date]],'DB Details'!$A:$L,2)</f>
        <v>47.2</v>
      </c>
      <c r="C162" s="55"/>
      <c r="D162" s="55"/>
      <c r="E162" s="88">
        <f>VLOOKUP(Table91213[[#This Row],[Date]],'DB Details'!$A:$L,5)</f>
        <v>49.1</v>
      </c>
      <c r="F162" s="88">
        <f>VLOOKUP(Table91213[[#This Row],[Date]],'DB Details'!$A:$L,6)</f>
        <v>47.3</v>
      </c>
      <c r="G162" s="95"/>
      <c r="H162" s="88">
        <f>VLOOKUP(Table91213[[#This Row],[Date]],'DB Details'!$A:$L,8)</f>
        <v>40.5</v>
      </c>
      <c r="I162" s="88">
        <f>VLOOKUP(Table91213[[#This Row],[Date]],'DB Details'!$A:$L,9)</f>
        <v>39.200000000000003</v>
      </c>
      <c r="J162" s="88">
        <f>VLOOKUP(Table91213[[#This Row],[Date]],'DB Details'!$A:$L,10)</f>
        <v>39.700000000000003</v>
      </c>
      <c r="K162" s="95"/>
      <c r="L162" s="88">
        <f>VLOOKUP(Table91213[[#This Row],[Date]],'DB Details'!$A:$L,12)</f>
        <v>43.9</v>
      </c>
    </row>
    <row r="163" spans="1:12" x14ac:dyDescent="0.2">
      <c r="A163" s="39">
        <v>22313</v>
      </c>
      <c r="B163" s="57">
        <f>VLOOKUP(Table91213[[#This Row],[Date]],'DB Details'!$A:$L,2)</f>
        <v>48.7</v>
      </c>
      <c r="C163" s="55"/>
      <c r="D163" s="55"/>
      <c r="E163" s="88">
        <f>VLOOKUP(Table91213[[#This Row],[Date]],'DB Details'!$A:$L,5)</f>
        <v>50.3</v>
      </c>
      <c r="F163" s="88">
        <f>VLOOKUP(Table91213[[#This Row],[Date]],'DB Details'!$A:$L,6)</f>
        <v>49.2</v>
      </c>
      <c r="G163" s="95"/>
      <c r="H163" s="88">
        <f>VLOOKUP(Table91213[[#This Row],[Date]],'DB Details'!$A:$L,8)</f>
        <v>36.6</v>
      </c>
      <c r="I163" s="88">
        <f>VLOOKUP(Table91213[[#This Row],[Date]],'DB Details'!$A:$L,9)</f>
        <v>41.1</v>
      </c>
      <c r="J163" s="88">
        <f>VLOOKUP(Table91213[[#This Row],[Date]],'DB Details'!$A:$L,10)</f>
        <v>34.200000000000003</v>
      </c>
      <c r="K163" s="95"/>
      <c r="L163" s="88">
        <f>VLOOKUP(Table91213[[#This Row],[Date]],'DB Details'!$A:$L,12)</f>
        <v>43.6</v>
      </c>
    </row>
    <row r="164" spans="1:12" x14ac:dyDescent="0.2">
      <c r="A164" s="39">
        <v>22341</v>
      </c>
      <c r="B164" s="57">
        <f>VLOOKUP(Table91213[[#This Row],[Date]],'DB Details'!$A:$L,2)</f>
        <v>55.2</v>
      </c>
      <c r="C164" s="55"/>
      <c r="D164" s="55"/>
      <c r="E164" s="88">
        <f>VLOOKUP(Table91213[[#This Row],[Date]],'DB Details'!$A:$L,5)</f>
        <v>50.2</v>
      </c>
      <c r="F164" s="88">
        <f>VLOOKUP(Table91213[[#This Row],[Date]],'DB Details'!$A:$L,6)</f>
        <v>55.4</v>
      </c>
      <c r="G164" s="95"/>
      <c r="H164" s="88">
        <f>VLOOKUP(Table91213[[#This Row],[Date]],'DB Details'!$A:$L,8)</f>
        <v>38.9</v>
      </c>
      <c r="I164" s="88">
        <f>VLOOKUP(Table91213[[#This Row],[Date]],'DB Details'!$A:$L,9)</f>
        <v>42.1</v>
      </c>
      <c r="J164" s="88">
        <f>VLOOKUP(Table91213[[#This Row],[Date]],'DB Details'!$A:$L,10)</f>
        <v>42.2</v>
      </c>
      <c r="K164" s="95"/>
      <c r="L164" s="88">
        <f>VLOOKUP(Table91213[[#This Row],[Date]],'DB Details'!$A:$L,12)</f>
        <v>49.1</v>
      </c>
    </row>
    <row r="165" spans="1:12" x14ac:dyDescent="0.2">
      <c r="A165" s="39">
        <v>22372</v>
      </c>
      <c r="B165" s="57">
        <f>VLOOKUP(Table91213[[#This Row],[Date]],'DB Details'!$A:$L,2)</f>
        <v>67.7</v>
      </c>
      <c r="C165" s="55"/>
      <c r="D165" s="55"/>
      <c r="E165" s="88">
        <f>VLOOKUP(Table91213[[#This Row],[Date]],'DB Details'!$A:$L,5)</f>
        <v>51.8</v>
      </c>
      <c r="F165" s="88">
        <f>VLOOKUP(Table91213[[#This Row],[Date]],'DB Details'!$A:$L,6)</f>
        <v>61.7</v>
      </c>
      <c r="G165" s="95"/>
      <c r="H165" s="88">
        <f>VLOOKUP(Table91213[[#This Row],[Date]],'DB Details'!$A:$L,8)</f>
        <v>41.3</v>
      </c>
      <c r="I165" s="88">
        <f>VLOOKUP(Table91213[[#This Row],[Date]],'DB Details'!$A:$L,9)</f>
        <v>47.5</v>
      </c>
      <c r="J165" s="88">
        <f>VLOOKUP(Table91213[[#This Row],[Date]],'DB Details'!$A:$L,10)</f>
        <v>53.2</v>
      </c>
      <c r="K165" s="95"/>
      <c r="L165" s="88">
        <f>VLOOKUP(Table91213[[#This Row],[Date]],'DB Details'!$A:$L,12)</f>
        <v>57.6</v>
      </c>
    </row>
    <row r="166" spans="1:12" x14ac:dyDescent="0.2">
      <c r="A166" s="39">
        <v>22402</v>
      </c>
      <c r="B166" s="57">
        <f>VLOOKUP(Table91213[[#This Row],[Date]],'DB Details'!$A:$L,2)</f>
        <v>64.8</v>
      </c>
      <c r="C166" s="55"/>
      <c r="D166" s="55"/>
      <c r="E166" s="88">
        <f>VLOOKUP(Table91213[[#This Row],[Date]],'DB Details'!$A:$L,5)</f>
        <v>55</v>
      </c>
      <c r="F166" s="88">
        <f>VLOOKUP(Table91213[[#This Row],[Date]],'DB Details'!$A:$L,6)</f>
        <v>66.599999999999994</v>
      </c>
      <c r="G166" s="95"/>
      <c r="H166" s="88">
        <f>VLOOKUP(Table91213[[#This Row],[Date]],'DB Details'!$A:$L,8)</f>
        <v>44</v>
      </c>
      <c r="I166" s="88">
        <f>VLOOKUP(Table91213[[#This Row],[Date]],'DB Details'!$A:$L,9)</f>
        <v>47.9</v>
      </c>
      <c r="J166" s="88">
        <f>VLOOKUP(Table91213[[#This Row],[Date]],'DB Details'!$A:$L,10)</f>
        <v>56.3</v>
      </c>
      <c r="K166" s="95"/>
      <c r="L166" s="88">
        <f>VLOOKUP(Table91213[[#This Row],[Date]],'DB Details'!$A:$L,12)</f>
        <v>58.9</v>
      </c>
    </row>
    <row r="167" spans="1:12" x14ac:dyDescent="0.2">
      <c r="A167" s="39">
        <v>22433</v>
      </c>
      <c r="B167" s="57">
        <f>VLOOKUP(Table91213[[#This Row],[Date]],'DB Details'!$A:$L,2)</f>
        <v>64</v>
      </c>
      <c r="C167" s="55"/>
      <c r="D167" s="55"/>
      <c r="E167" s="88">
        <f>VLOOKUP(Table91213[[#This Row],[Date]],'DB Details'!$A:$L,5)</f>
        <v>50</v>
      </c>
      <c r="F167" s="88">
        <f>VLOOKUP(Table91213[[#This Row],[Date]],'DB Details'!$A:$L,6)</f>
        <v>65.3</v>
      </c>
      <c r="G167" s="95"/>
      <c r="H167" s="88">
        <f>VLOOKUP(Table91213[[#This Row],[Date]],'DB Details'!$A:$L,8)</f>
        <v>42</v>
      </c>
      <c r="I167" s="88">
        <f>VLOOKUP(Table91213[[#This Row],[Date]],'DB Details'!$A:$L,9)</f>
        <v>49.3</v>
      </c>
      <c r="J167" s="88">
        <f>VLOOKUP(Table91213[[#This Row],[Date]],'DB Details'!$A:$L,10)</f>
        <v>55.1</v>
      </c>
      <c r="K167" s="95"/>
      <c r="L167" s="88">
        <f>VLOOKUP(Table91213[[#This Row],[Date]],'DB Details'!$A:$L,12)</f>
        <v>58.1</v>
      </c>
    </row>
    <row r="168" spans="1:12" x14ac:dyDescent="0.2">
      <c r="A168" s="39">
        <v>22463</v>
      </c>
      <c r="B168" s="57">
        <f>VLOOKUP(Table91213[[#This Row],[Date]],'DB Details'!$A:$L,2)</f>
        <v>64.5</v>
      </c>
      <c r="C168" s="55"/>
      <c r="D168" s="55"/>
      <c r="E168" s="88">
        <f>VLOOKUP(Table91213[[#This Row],[Date]],'DB Details'!$A:$L,5)</f>
        <v>50.9</v>
      </c>
      <c r="F168" s="88">
        <f>VLOOKUP(Table91213[[#This Row],[Date]],'DB Details'!$A:$L,6)</f>
        <v>64.3</v>
      </c>
      <c r="G168" s="95"/>
      <c r="H168" s="88">
        <f>VLOOKUP(Table91213[[#This Row],[Date]],'DB Details'!$A:$L,8)</f>
        <v>45.3</v>
      </c>
      <c r="I168" s="88">
        <f>VLOOKUP(Table91213[[#This Row],[Date]],'DB Details'!$A:$L,9)</f>
        <v>49.4</v>
      </c>
      <c r="J168" s="88">
        <f>VLOOKUP(Table91213[[#This Row],[Date]],'DB Details'!$A:$L,10)</f>
        <v>54.1</v>
      </c>
      <c r="K168" s="95"/>
      <c r="L168" s="88">
        <f>VLOOKUP(Table91213[[#This Row],[Date]],'DB Details'!$A:$L,12)</f>
        <v>58.2</v>
      </c>
    </row>
    <row r="169" spans="1:12" x14ac:dyDescent="0.2">
      <c r="A169" s="39">
        <v>22494</v>
      </c>
      <c r="B169" s="57">
        <f>VLOOKUP(Table91213[[#This Row],[Date]],'DB Details'!$A:$L,2)</f>
        <v>62.9</v>
      </c>
      <c r="C169" s="55"/>
      <c r="D169" s="55"/>
      <c r="E169" s="88">
        <f>VLOOKUP(Table91213[[#This Row],[Date]],'DB Details'!$A:$L,5)</f>
        <v>52.2</v>
      </c>
      <c r="F169" s="88">
        <f>VLOOKUP(Table91213[[#This Row],[Date]],'DB Details'!$A:$L,6)</f>
        <v>68.400000000000006</v>
      </c>
      <c r="G169" s="95"/>
      <c r="H169" s="88">
        <f>VLOOKUP(Table91213[[#This Row],[Date]],'DB Details'!$A:$L,8)</f>
        <v>54.5</v>
      </c>
      <c r="I169" s="88">
        <f>VLOOKUP(Table91213[[#This Row],[Date]],'DB Details'!$A:$L,9)</f>
        <v>50.6</v>
      </c>
      <c r="J169" s="88">
        <f>VLOOKUP(Table91213[[#This Row],[Date]],'DB Details'!$A:$L,10)</f>
        <v>58.3</v>
      </c>
      <c r="K169" s="95"/>
      <c r="L169" s="88">
        <f>VLOOKUP(Table91213[[#This Row],[Date]],'DB Details'!$A:$L,12)</f>
        <v>60.7</v>
      </c>
    </row>
    <row r="170" spans="1:12" x14ac:dyDescent="0.2">
      <c r="A170" s="39">
        <v>22525</v>
      </c>
      <c r="B170" s="57">
        <f>VLOOKUP(Table91213[[#This Row],[Date]],'DB Details'!$A:$L,2)</f>
        <v>69.5</v>
      </c>
      <c r="C170" s="55"/>
      <c r="D170" s="55"/>
      <c r="E170" s="88">
        <f>VLOOKUP(Table91213[[#This Row],[Date]],'DB Details'!$A:$L,5)</f>
        <v>53.9</v>
      </c>
      <c r="F170" s="88">
        <f>VLOOKUP(Table91213[[#This Row],[Date]],'DB Details'!$A:$L,6)</f>
        <v>66.8</v>
      </c>
      <c r="G170" s="95"/>
      <c r="H170" s="88">
        <f>VLOOKUP(Table91213[[#This Row],[Date]],'DB Details'!$A:$L,8)</f>
        <v>56.3</v>
      </c>
      <c r="I170" s="88">
        <f>VLOOKUP(Table91213[[#This Row],[Date]],'DB Details'!$A:$L,9)</f>
        <v>50.7</v>
      </c>
      <c r="J170" s="88">
        <f>VLOOKUP(Table91213[[#This Row],[Date]],'DB Details'!$A:$L,10)</f>
        <v>61.1</v>
      </c>
      <c r="K170" s="95"/>
      <c r="L170" s="88">
        <f>VLOOKUP(Table91213[[#This Row],[Date]],'DB Details'!$A:$L,12)</f>
        <v>63</v>
      </c>
    </row>
    <row r="171" spans="1:12" x14ac:dyDescent="0.2">
      <c r="A171" s="39">
        <v>22555</v>
      </c>
      <c r="B171" s="57">
        <f>VLOOKUP(Table91213[[#This Row],[Date]],'DB Details'!$A:$L,2)</f>
        <v>68.3</v>
      </c>
      <c r="C171" s="55"/>
      <c r="D171" s="55"/>
      <c r="E171" s="88">
        <f>VLOOKUP(Table91213[[#This Row],[Date]],'DB Details'!$A:$L,5)</f>
        <v>55.5</v>
      </c>
      <c r="F171" s="88">
        <f>VLOOKUP(Table91213[[#This Row],[Date]],'DB Details'!$A:$L,6)</f>
        <v>66.3</v>
      </c>
      <c r="G171" s="95"/>
      <c r="H171" s="88">
        <f>VLOOKUP(Table91213[[#This Row],[Date]],'DB Details'!$A:$L,8)</f>
        <v>56.7</v>
      </c>
      <c r="I171" s="88">
        <f>VLOOKUP(Table91213[[#This Row],[Date]],'DB Details'!$A:$L,9)</f>
        <v>52.4</v>
      </c>
      <c r="J171" s="88">
        <f>VLOOKUP(Table91213[[#This Row],[Date]],'DB Details'!$A:$L,10)</f>
        <v>58.2</v>
      </c>
      <c r="K171" s="95"/>
      <c r="L171" s="88">
        <f>VLOOKUP(Table91213[[#This Row],[Date]],'DB Details'!$A:$L,12)</f>
        <v>62.2</v>
      </c>
    </row>
    <row r="172" spans="1:12" x14ac:dyDescent="0.2">
      <c r="A172" s="39">
        <v>22586</v>
      </c>
      <c r="B172" s="57">
        <f>VLOOKUP(Table91213[[#This Row],[Date]],'DB Details'!$A:$L,2)</f>
        <v>65.099999999999994</v>
      </c>
      <c r="C172" s="55"/>
      <c r="D172" s="55"/>
      <c r="E172" s="88">
        <f>VLOOKUP(Table91213[[#This Row],[Date]],'DB Details'!$A:$L,5)</f>
        <v>51.9</v>
      </c>
      <c r="F172" s="88">
        <f>VLOOKUP(Table91213[[#This Row],[Date]],'DB Details'!$A:$L,6)</f>
        <v>58.3</v>
      </c>
      <c r="G172" s="95"/>
      <c r="H172" s="88">
        <f>VLOOKUP(Table91213[[#This Row],[Date]],'DB Details'!$A:$L,8)</f>
        <v>54.6</v>
      </c>
      <c r="I172" s="88">
        <f>VLOOKUP(Table91213[[#This Row],[Date]],'DB Details'!$A:$L,9)</f>
        <v>51.1</v>
      </c>
      <c r="J172" s="88">
        <f>VLOOKUP(Table91213[[#This Row],[Date]],'DB Details'!$A:$L,10)</f>
        <v>59</v>
      </c>
      <c r="K172" s="95"/>
      <c r="L172" s="88">
        <f>VLOOKUP(Table91213[[#This Row],[Date]],'DB Details'!$A:$L,12)</f>
        <v>59</v>
      </c>
    </row>
    <row r="173" spans="1:12" x14ac:dyDescent="0.2">
      <c r="A173" s="39">
        <v>22616</v>
      </c>
      <c r="B173" s="57">
        <f>VLOOKUP(Table91213[[#This Row],[Date]],'DB Details'!$A:$L,2)</f>
        <v>73.400000000000006</v>
      </c>
      <c r="C173" s="55"/>
      <c r="D173" s="55"/>
      <c r="E173" s="88">
        <f>VLOOKUP(Table91213[[#This Row],[Date]],'DB Details'!$A:$L,5)</f>
        <v>56.3</v>
      </c>
      <c r="F173" s="88">
        <f>VLOOKUP(Table91213[[#This Row],[Date]],'DB Details'!$A:$L,6)</f>
        <v>66.099999999999994</v>
      </c>
      <c r="G173" s="95"/>
      <c r="H173" s="88">
        <f>VLOOKUP(Table91213[[#This Row],[Date]],'DB Details'!$A:$L,8)</f>
        <v>56.1</v>
      </c>
      <c r="I173" s="88">
        <f>VLOOKUP(Table91213[[#This Row],[Date]],'DB Details'!$A:$L,9)</f>
        <v>55.8</v>
      </c>
      <c r="J173" s="88">
        <f>VLOOKUP(Table91213[[#This Row],[Date]],'DB Details'!$A:$L,10)</f>
        <v>58.6</v>
      </c>
      <c r="K173" s="95"/>
      <c r="L173" s="88">
        <f>VLOOKUP(Table91213[[#This Row],[Date]],'DB Details'!$A:$L,12)</f>
        <v>64.2</v>
      </c>
    </row>
    <row r="174" spans="1:12" x14ac:dyDescent="0.2">
      <c r="A174" s="39">
        <v>22647</v>
      </c>
      <c r="B174" s="57">
        <f>VLOOKUP(Table91213[[#This Row],[Date]],'DB Details'!$A:$L,2)</f>
        <v>59.4</v>
      </c>
      <c r="C174" s="55"/>
      <c r="D174" s="55"/>
      <c r="E174" s="88">
        <f>VLOOKUP(Table91213[[#This Row],[Date]],'DB Details'!$A:$L,5)</f>
        <v>57.1</v>
      </c>
      <c r="F174" s="88">
        <f>VLOOKUP(Table91213[[#This Row],[Date]],'DB Details'!$A:$L,6)</f>
        <v>66.400000000000006</v>
      </c>
      <c r="G174" s="95"/>
      <c r="H174" s="88">
        <f>VLOOKUP(Table91213[[#This Row],[Date]],'DB Details'!$A:$L,8)</f>
        <v>59</v>
      </c>
      <c r="I174" s="88">
        <f>VLOOKUP(Table91213[[#This Row],[Date]],'DB Details'!$A:$L,9)</f>
        <v>57.1</v>
      </c>
      <c r="J174" s="88">
        <f>VLOOKUP(Table91213[[#This Row],[Date]],'DB Details'!$A:$L,10)</f>
        <v>60.3</v>
      </c>
      <c r="K174" s="95"/>
      <c r="L174" s="88">
        <f>VLOOKUP(Table91213[[#This Row],[Date]],'DB Details'!$A:$L,12)</f>
        <v>60.9</v>
      </c>
    </row>
    <row r="175" spans="1:12" x14ac:dyDescent="0.2">
      <c r="A175" s="39">
        <v>22678</v>
      </c>
      <c r="B175" s="57">
        <f>VLOOKUP(Table91213[[#This Row],[Date]],'DB Details'!$A:$L,2)</f>
        <v>61.8</v>
      </c>
      <c r="C175" s="55"/>
      <c r="D175" s="55"/>
      <c r="E175" s="88">
        <f>VLOOKUP(Table91213[[#This Row],[Date]],'DB Details'!$A:$L,5)</f>
        <v>54.7</v>
      </c>
      <c r="F175" s="88">
        <f>VLOOKUP(Table91213[[#This Row],[Date]],'DB Details'!$A:$L,6)</f>
        <v>64.7</v>
      </c>
      <c r="G175" s="95"/>
      <c r="H175" s="88">
        <f>VLOOKUP(Table91213[[#This Row],[Date]],'DB Details'!$A:$L,8)</f>
        <v>58.6</v>
      </c>
      <c r="I175" s="88">
        <f>VLOOKUP(Table91213[[#This Row],[Date]],'DB Details'!$A:$L,9)</f>
        <v>56.2</v>
      </c>
      <c r="J175" s="88">
        <f>VLOOKUP(Table91213[[#This Row],[Date]],'DB Details'!$A:$L,10)</f>
        <v>60.5</v>
      </c>
      <c r="K175" s="95"/>
      <c r="L175" s="88">
        <f>VLOOKUP(Table91213[[#This Row],[Date]],'DB Details'!$A:$L,12)</f>
        <v>61.1</v>
      </c>
    </row>
    <row r="176" spans="1:12" x14ac:dyDescent="0.2">
      <c r="A176" s="39">
        <v>22706</v>
      </c>
      <c r="B176" s="57">
        <f>VLOOKUP(Table91213[[#This Row],[Date]],'DB Details'!$A:$L,2)</f>
        <v>60.1</v>
      </c>
      <c r="C176" s="55"/>
      <c r="D176" s="55"/>
      <c r="E176" s="88">
        <f>VLOOKUP(Table91213[[#This Row],[Date]],'DB Details'!$A:$L,5)</f>
        <v>56.8</v>
      </c>
      <c r="F176" s="88">
        <f>VLOOKUP(Table91213[[#This Row],[Date]],'DB Details'!$A:$L,6)</f>
        <v>66.900000000000006</v>
      </c>
      <c r="G176" s="95"/>
      <c r="H176" s="88">
        <f>VLOOKUP(Table91213[[#This Row],[Date]],'DB Details'!$A:$L,8)</f>
        <v>57.5</v>
      </c>
      <c r="I176" s="88">
        <f>VLOOKUP(Table91213[[#This Row],[Date]],'DB Details'!$A:$L,9)</f>
        <v>57</v>
      </c>
      <c r="J176" s="88">
        <f>VLOOKUP(Table91213[[#This Row],[Date]],'DB Details'!$A:$L,10)</f>
        <v>57.6</v>
      </c>
      <c r="K176" s="95"/>
      <c r="L176" s="88">
        <f>VLOOKUP(Table91213[[#This Row],[Date]],'DB Details'!$A:$L,12)</f>
        <v>60.6</v>
      </c>
    </row>
    <row r="177" spans="1:12" x14ac:dyDescent="0.2">
      <c r="A177" s="39">
        <v>22737</v>
      </c>
      <c r="B177" s="57">
        <f>VLOOKUP(Table91213[[#This Row],[Date]],'DB Details'!$A:$L,2)</f>
        <v>57.3</v>
      </c>
      <c r="C177" s="55"/>
      <c r="D177" s="55"/>
      <c r="E177" s="88">
        <f>VLOOKUP(Table91213[[#This Row],[Date]],'DB Details'!$A:$L,5)</f>
        <v>53.6</v>
      </c>
      <c r="F177" s="88">
        <f>VLOOKUP(Table91213[[#This Row],[Date]],'DB Details'!$A:$L,6)</f>
        <v>57.4</v>
      </c>
      <c r="G177" s="95"/>
      <c r="H177" s="88">
        <f>VLOOKUP(Table91213[[#This Row],[Date]],'DB Details'!$A:$L,8)</f>
        <v>53.5</v>
      </c>
      <c r="I177" s="88">
        <f>VLOOKUP(Table91213[[#This Row],[Date]],'DB Details'!$A:$L,9)</f>
        <v>47.4</v>
      </c>
      <c r="J177" s="88">
        <f>VLOOKUP(Table91213[[#This Row],[Date]],'DB Details'!$A:$L,10)</f>
        <v>55.6</v>
      </c>
      <c r="K177" s="95"/>
      <c r="L177" s="88">
        <f>VLOOKUP(Table91213[[#This Row],[Date]],'DB Details'!$A:$L,12)</f>
        <v>55.1</v>
      </c>
    </row>
    <row r="178" spans="1:12" x14ac:dyDescent="0.2">
      <c r="A178" s="39">
        <v>22767</v>
      </c>
      <c r="B178" s="57">
        <f>VLOOKUP(Table91213[[#This Row],[Date]],'DB Details'!$A:$L,2)</f>
        <v>53.6</v>
      </c>
      <c r="C178" s="55"/>
      <c r="D178" s="55"/>
      <c r="E178" s="88">
        <f>VLOOKUP(Table91213[[#This Row],[Date]],'DB Details'!$A:$L,5)</f>
        <v>52</v>
      </c>
      <c r="F178" s="88">
        <f>VLOOKUP(Table91213[[#This Row],[Date]],'DB Details'!$A:$L,6)</f>
        <v>55.3</v>
      </c>
      <c r="G178" s="95"/>
      <c r="H178" s="88">
        <f>VLOOKUP(Table91213[[#This Row],[Date]],'DB Details'!$A:$L,8)</f>
        <v>50.3</v>
      </c>
      <c r="I178" s="88">
        <f>VLOOKUP(Table91213[[#This Row],[Date]],'DB Details'!$A:$L,9)</f>
        <v>45.2</v>
      </c>
      <c r="J178" s="88">
        <f>VLOOKUP(Table91213[[#This Row],[Date]],'DB Details'!$A:$L,10)</f>
        <v>52.3</v>
      </c>
      <c r="K178" s="95"/>
      <c r="L178" s="88">
        <f>VLOOKUP(Table91213[[#This Row],[Date]],'DB Details'!$A:$L,12)</f>
        <v>52.2</v>
      </c>
    </row>
    <row r="179" spans="1:12" x14ac:dyDescent="0.2">
      <c r="A179" s="39">
        <v>22798</v>
      </c>
      <c r="B179" s="57">
        <f>VLOOKUP(Table91213[[#This Row],[Date]],'DB Details'!$A:$L,2)</f>
        <v>52.5</v>
      </c>
      <c r="C179" s="55"/>
      <c r="D179" s="55"/>
      <c r="E179" s="88">
        <f>VLOOKUP(Table91213[[#This Row],[Date]],'DB Details'!$A:$L,5)</f>
        <v>51.7</v>
      </c>
      <c r="F179" s="88">
        <f>VLOOKUP(Table91213[[#This Row],[Date]],'DB Details'!$A:$L,6)</f>
        <v>54.8</v>
      </c>
      <c r="G179" s="95"/>
      <c r="H179" s="88">
        <f>VLOOKUP(Table91213[[#This Row],[Date]],'DB Details'!$A:$L,8)</f>
        <v>46.4</v>
      </c>
      <c r="I179" s="88">
        <f>VLOOKUP(Table91213[[#This Row],[Date]],'DB Details'!$A:$L,9)</f>
        <v>43.3</v>
      </c>
      <c r="J179" s="88">
        <f>VLOOKUP(Table91213[[#This Row],[Date]],'DB Details'!$A:$L,10)</f>
        <v>51.6</v>
      </c>
      <c r="K179" s="95"/>
      <c r="L179" s="88">
        <f>VLOOKUP(Table91213[[#This Row],[Date]],'DB Details'!$A:$L,12)</f>
        <v>50.8</v>
      </c>
    </row>
    <row r="180" spans="1:12" x14ac:dyDescent="0.2">
      <c r="A180" s="39">
        <v>22828</v>
      </c>
      <c r="B180" s="57">
        <f>VLOOKUP(Table91213[[#This Row],[Date]],'DB Details'!$A:$L,2)</f>
        <v>53.2</v>
      </c>
      <c r="C180" s="55"/>
      <c r="D180" s="55"/>
      <c r="E180" s="88">
        <f>VLOOKUP(Table91213[[#This Row],[Date]],'DB Details'!$A:$L,5)</f>
        <v>51.6</v>
      </c>
      <c r="F180" s="88">
        <f>VLOOKUP(Table91213[[#This Row],[Date]],'DB Details'!$A:$L,6)</f>
        <v>54.7</v>
      </c>
      <c r="G180" s="95"/>
      <c r="H180" s="88">
        <f>VLOOKUP(Table91213[[#This Row],[Date]],'DB Details'!$A:$L,8)</f>
        <v>43.8</v>
      </c>
      <c r="I180" s="88">
        <f>VLOOKUP(Table91213[[#This Row],[Date]],'DB Details'!$A:$L,9)</f>
        <v>45.1</v>
      </c>
      <c r="J180" s="88">
        <f>VLOOKUP(Table91213[[#This Row],[Date]],'DB Details'!$A:$L,10)</f>
        <v>51.2</v>
      </c>
      <c r="K180" s="95"/>
      <c r="L180" s="88">
        <f>VLOOKUP(Table91213[[#This Row],[Date]],'DB Details'!$A:$L,12)</f>
        <v>51</v>
      </c>
    </row>
    <row r="181" spans="1:12" x14ac:dyDescent="0.2">
      <c r="A181" s="39">
        <v>22859</v>
      </c>
      <c r="B181" s="57">
        <f>VLOOKUP(Table91213[[#This Row],[Date]],'DB Details'!$A:$L,2)</f>
        <v>52.9</v>
      </c>
      <c r="C181" s="55"/>
      <c r="D181" s="55"/>
      <c r="E181" s="88">
        <f>VLOOKUP(Table91213[[#This Row],[Date]],'DB Details'!$A:$L,5)</f>
        <v>47.7</v>
      </c>
      <c r="F181" s="88">
        <f>VLOOKUP(Table91213[[#This Row],[Date]],'DB Details'!$A:$L,6)</f>
        <v>52.5</v>
      </c>
      <c r="G181" s="95"/>
      <c r="H181" s="88">
        <f>VLOOKUP(Table91213[[#This Row],[Date]],'DB Details'!$A:$L,8)</f>
        <v>45.2</v>
      </c>
      <c r="I181" s="88">
        <f>VLOOKUP(Table91213[[#This Row],[Date]],'DB Details'!$A:$L,9)</f>
        <v>43.7</v>
      </c>
      <c r="J181" s="88">
        <f>VLOOKUP(Table91213[[#This Row],[Date]],'DB Details'!$A:$L,10)</f>
        <v>47</v>
      </c>
      <c r="K181" s="95"/>
      <c r="L181" s="88">
        <f>VLOOKUP(Table91213[[#This Row],[Date]],'DB Details'!$A:$L,12)</f>
        <v>49.5</v>
      </c>
    </row>
    <row r="182" spans="1:12" x14ac:dyDescent="0.2">
      <c r="A182" s="39">
        <v>22890</v>
      </c>
      <c r="B182" s="57">
        <f>VLOOKUP(Table91213[[#This Row],[Date]],'DB Details'!$A:$L,2)</f>
        <v>53</v>
      </c>
      <c r="C182" s="55"/>
      <c r="D182" s="55"/>
      <c r="E182" s="88">
        <f>VLOOKUP(Table91213[[#This Row],[Date]],'DB Details'!$A:$L,5)</f>
        <v>45.4</v>
      </c>
      <c r="F182" s="88">
        <f>VLOOKUP(Table91213[[#This Row],[Date]],'DB Details'!$A:$L,6)</f>
        <v>52.4</v>
      </c>
      <c r="G182" s="95"/>
      <c r="H182" s="88">
        <f>VLOOKUP(Table91213[[#This Row],[Date]],'DB Details'!$A:$L,8)</f>
        <v>42.5</v>
      </c>
      <c r="I182" s="88">
        <f>VLOOKUP(Table91213[[#This Row],[Date]],'DB Details'!$A:$L,9)</f>
        <v>45.1</v>
      </c>
      <c r="J182" s="88">
        <f>VLOOKUP(Table91213[[#This Row],[Date]],'DB Details'!$A:$L,10)</f>
        <v>49.7</v>
      </c>
      <c r="K182" s="95"/>
      <c r="L182" s="88">
        <f>VLOOKUP(Table91213[[#This Row],[Date]],'DB Details'!$A:$L,12)</f>
        <v>50</v>
      </c>
    </row>
    <row r="183" spans="1:12" x14ac:dyDescent="0.2">
      <c r="A183" s="39">
        <v>22920</v>
      </c>
      <c r="B183" s="57">
        <f>VLOOKUP(Table91213[[#This Row],[Date]],'DB Details'!$A:$L,2)</f>
        <v>53.6</v>
      </c>
      <c r="C183" s="55"/>
      <c r="D183" s="55"/>
      <c r="E183" s="88">
        <f>VLOOKUP(Table91213[[#This Row],[Date]],'DB Details'!$A:$L,5)</f>
        <v>43.9</v>
      </c>
      <c r="F183" s="88">
        <f>VLOOKUP(Table91213[[#This Row],[Date]],'DB Details'!$A:$L,6)</f>
        <v>54</v>
      </c>
      <c r="G183" s="95"/>
      <c r="H183" s="88">
        <f>VLOOKUP(Table91213[[#This Row],[Date]],'DB Details'!$A:$L,8)</f>
        <v>46.2</v>
      </c>
      <c r="I183" s="88">
        <f>VLOOKUP(Table91213[[#This Row],[Date]],'DB Details'!$A:$L,9)</f>
        <v>46.7</v>
      </c>
      <c r="J183" s="88">
        <f>VLOOKUP(Table91213[[#This Row],[Date]],'DB Details'!$A:$L,10)</f>
        <v>49.9</v>
      </c>
      <c r="K183" s="95"/>
      <c r="L183" s="88">
        <f>VLOOKUP(Table91213[[#This Row],[Date]],'DB Details'!$A:$L,12)</f>
        <v>51.2</v>
      </c>
    </row>
    <row r="184" spans="1:12" x14ac:dyDescent="0.2">
      <c r="A184" s="39">
        <v>22951</v>
      </c>
      <c r="B184" s="57">
        <f>VLOOKUP(Table91213[[#This Row],[Date]],'DB Details'!$A:$L,2)</f>
        <v>57.8</v>
      </c>
      <c r="C184" s="55"/>
      <c r="D184" s="55"/>
      <c r="E184" s="88">
        <f>VLOOKUP(Table91213[[#This Row],[Date]],'DB Details'!$A:$L,5)</f>
        <v>47.1</v>
      </c>
      <c r="F184" s="88">
        <f>VLOOKUP(Table91213[[#This Row],[Date]],'DB Details'!$A:$L,6)</f>
        <v>56.9</v>
      </c>
      <c r="G184" s="95"/>
      <c r="H184" s="88">
        <f>VLOOKUP(Table91213[[#This Row],[Date]],'DB Details'!$A:$L,8)</f>
        <v>51.5</v>
      </c>
      <c r="I184" s="88">
        <f>VLOOKUP(Table91213[[#This Row],[Date]],'DB Details'!$A:$L,9)</f>
        <v>48.7</v>
      </c>
      <c r="J184" s="88">
        <f>VLOOKUP(Table91213[[#This Row],[Date]],'DB Details'!$A:$L,10)</f>
        <v>48.7</v>
      </c>
      <c r="K184" s="95"/>
      <c r="L184" s="88">
        <f>VLOOKUP(Table91213[[#This Row],[Date]],'DB Details'!$A:$L,12)</f>
        <v>53.8</v>
      </c>
    </row>
    <row r="185" spans="1:12" x14ac:dyDescent="0.2">
      <c r="A185" s="39">
        <v>22981</v>
      </c>
      <c r="B185" s="57">
        <f>VLOOKUP(Table91213[[#This Row],[Date]],'DB Details'!$A:$L,2)</f>
        <v>59.7</v>
      </c>
      <c r="C185" s="55"/>
      <c r="D185" s="55"/>
      <c r="E185" s="88">
        <f>VLOOKUP(Table91213[[#This Row],[Date]],'DB Details'!$A:$L,5)</f>
        <v>47.3</v>
      </c>
      <c r="F185" s="88">
        <f>VLOOKUP(Table91213[[#This Row],[Date]],'DB Details'!$A:$L,6)</f>
        <v>63.3</v>
      </c>
      <c r="G185" s="95"/>
      <c r="H185" s="88">
        <f>VLOOKUP(Table91213[[#This Row],[Date]],'DB Details'!$A:$L,8)</f>
        <v>50.1</v>
      </c>
      <c r="I185" s="88">
        <f>VLOOKUP(Table91213[[#This Row],[Date]],'DB Details'!$A:$L,9)</f>
        <v>50.1</v>
      </c>
      <c r="J185" s="88">
        <f>VLOOKUP(Table91213[[#This Row],[Date]],'DB Details'!$A:$L,10)</f>
        <v>54.6</v>
      </c>
      <c r="K185" s="95"/>
      <c r="L185" s="88">
        <f>VLOOKUP(Table91213[[#This Row],[Date]],'DB Details'!$A:$L,12)</f>
        <v>57.2</v>
      </c>
    </row>
    <row r="186" spans="1:12" x14ac:dyDescent="0.2">
      <c r="A186" s="39">
        <v>23012</v>
      </c>
      <c r="B186" s="57">
        <f>VLOOKUP(Table91213[[#This Row],[Date]],'DB Details'!$A:$L,2)</f>
        <v>60.9</v>
      </c>
      <c r="C186" s="55"/>
      <c r="D186" s="55"/>
      <c r="E186" s="88">
        <f>VLOOKUP(Table91213[[#This Row],[Date]],'DB Details'!$A:$L,5)</f>
        <v>48.5</v>
      </c>
      <c r="F186" s="88">
        <f>VLOOKUP(Table91213[[#This Row],[Date]],'DB Details'!$A:$L,6)</f>
        <v>56.5</v>
      </c>
      <c r="G186" s="95"/>
      <c r="H186" s="88">
        <f>VLOOKUP(Table91213[[#This Row],[Date]],'DB Details'!$A:$L,8)</f>
        <v>47.4</v>
      </c>
      <c r="I186" s="88">
        <f>VLOOKUP(Table91213[[#This Row],[Date]],'DB Details'!$A:$L,9)</f>
        <v>50.4</v>
      </c>
      <c r="J186" s="88">
        <f>VLOOKUP(Table91213[[#This Row],[Date]],'DB Details'!$A:$L,10)</f>
        <v>52.5</v>
      </c>
      <c r="K186" s="95"/>
      <c r="L186" s="88">
        <f>VLOOKUP(Table91213[[#This Row],[Date]],'DB Details'!$A:$L,12)</f>
        <v>55.2</v>
      </c>
    </row>
    <row r="187" spans="1:12" x14ac:dyDescent="0.2">
      <c r="A187" s="39">
        <v>23043</v>
      </c>
      <c r="B187" s="57">
        <f>VLOOKUP(Table91213[[#This Row],[Date]],'DB Details'!$A:$L,2)</f>
        <v>60.4</v>
      </c>
      <c r="C187" s="55"/>
      <c r="D187" s="55"/>
      <c r="E187" s="88">
        <f>VLOOKUP(Table91213[[#This Row],[Date]],'DB Details'!$A:$L,5)</f>
        <v>51.7</v>
      </c>
      <c r="F187" s="88">
        <f>VLOOKUP(Table91213[[#This Row],[Date]],'DB Details'!$A:$L,6)</f>
        <v>57.7</v>
      </c>
      <c r="G187" s="95"/>
      <c r="H187" s="88">
        <f>VLOOKUP(Table91213[[#This Row],[Date]],'DB Details'!$A:$L,8)</f>
        <v>48.3</v>
      </c>
      <c r="I187" s="88">
        <f>VLOOKUP(Table91213[[#This Row],[Date]],'DB Details'!$A:$L,9)</f>
        <v>51</v>
      </c>
      <c r="J187" s="88">
        <f>VLOOKUP(Table91213[[#This Row],[Date]],'DB Details'!$A:$L,10)</f>
        <v>50.2</v>
      </c>
      <c r="K187" s="95"/>
      <c r="L187" s="88">
        <f>VLOOKUP(Table91213[[#This Row],[Date]],'DB Details'!$A:$L,12)</f>
        <v>55.1</v>
      </c>
    </row>
    <row r="188" spans="1:12" x14ac:dyDescent="0.2">
      <c r="A188" s="39">
        <v>23071</v>
      </c>
      <c r="B188" s="57">
        <f>VLOOKUP(Table91213[[#This Row],[Date]],'DB Details'!$A:$L,2)</f>
        <v>57.5</v>
      </c>
      <c r="C188" s="55"/>
      <c r="D188" s="55"/>
      <c r="E188" s="88">
        <f>VLOOKUP(Table91213[[#This Row],[Date]],'DB Details'!$A:$L,5)</f>
        <v>47.5</v>
      </c>
      <c r="F188" s="88">
        <f>VLOOKUP(Table91213[[#This Row],[Date]],'DB Details'!$A:$L,6)</f>
        <v>56.3</v>
      </c>
      <c r="G188" s="95"/>
      <c r="H188" s="88">
        <f>VLOOKUP(Table91213[[#This Row],[Date]],'DB Details'!$A:$L,8)</f>
        <v>46.8</v>
      </c>
      <c r="I188" s="88">
        <f>VLOOKUP(Table91213[[#This Row],[Date]],'DB Details'!$A:$L,9)</f>
        <v>54.9</v>
      </c>
      <c r="J188" s="88">
        <f>VLOOKUP(Table91213[[#This Row],[Date]],'DB Details'!$A:$L,10)</f>
        <v>52.4</v>
      </c>
      <c r="K188" s="95"/>
      <c r="L188" s="88">
        <f>VLOOKUP(Table91213[[#This Row],[Date]],'DB Details'!$A:$L,12)</f>
        <v>54.7</v>
      </c>
    </row>
    <row r="189" spans="1:12" x14ac:dyDescent="0.2">
      <c r="A189" s="39">
        <v>23102</v>
      </c>
      <c r="B189" s="57">
        <f>VLOOKUP(Table91213[[#This Row],[Date]],'DB Details'!$A:$L,2)</f>
        <v>60.6</v>
      </c>
      <c r="C189" s="55"/>
      <c r="D189" s="55"/>
      <c r="E189" s="88">
        <f>VLOOKUP(Table91213[[#This Row],[Date]],'DB Details'!$A:$L,5)</f>
        <v>55</v>
      </c>
      <c r="F189" s="88">
        <f>VLOOKUP(Table91213[[#This Row],[Date]],'DB Details'!$A:$L,6)</f>
        <v>61</v>
      </c>
      <c r="G189" s="95"/>
      <c r="H189" s="88">
        <f>VLOOKUP(Table91213[[#This Row],[Date]],'DB Details'!$A:$L,8)</f>
        <v>48.6</v>
      </c>
      <c r="I189" s="88">
        <f>VLOOKUP(Table91213[[#This Row],[Date]],'DB Details'!$A:$L,9)</f>
        <v>58.2</v>
      </c>
      <c r="J189" s="88">
        <f>VLOOKUP(Table91213[[#This Row],[Date]],'DB Details'!$A:$L,10)</f>
        <v>52.7</v>
      </c>
      <c r="K189" s="95"/>
      <c r="L189" s="88">
        <f>VLOOKUP(Table91213[[#This Row],[Date]],'DB Details'!$A:$L,12)</f>
        <v>57.6</v>
      </c>
    </row>
    <row r="190" spans="1:12" x14ac:dyDescent="0.2">
      <c r="A190" s="39">
        <v>23132</v>
      </c>
      <c r="B190" s="57">
        <f>VLOOKUP(Table91213[[#This Row],[Date]],'DB Details'!$A:$L,2)</f>
        <v>66.900000000000006</v>
      </c>
      <c r="C190" s="55"/>
      <c r="D190" s="55"/>
      <c r="E190" s="88">
        <f>VLOOKUP(Table91213[[#This Row],[Date]],'DB Details'!$A:$L,5)</f>
        <v>67.099999999999994</v>
      </c>
      <c r="F190" s="88">
        <f>VLOOKUP(Table91213[[#This Row],[Date]],'DB Details'!$A:$L,6)</f>
        <v>60.4</v>
      </c>
      <c r="G190" s="95"/>
      <c r="H190" s="88">
        <f>VLOOKUP(Table91213[[#This Row],[Date]],'DB Details'!$A:$L,8)</f>
        <v>54.2</v>
      </c>
      <c r="I190" s="88">
        <f>VLOOKUP(Table91213[[#This Row],[Date]],'DB Details'!$A:$L,9)</f>
        <v>56.4</v>
      </c>
      <c r="J190" s="88">
        <f>VLOOKUP(Table91213[[#This Row],[Date]],'DB Details'!$A:$L,10)</f>
        <v>53.5</v>
      </c>
      <c r="K190" s="95"/>
      <c r="L190" s="88">
        <f>VLOOKUP(Table91213[[#This Row],[Date]],'DB Details'!$A:$L,12)</f>
        <v>59.8</v>
      </c>
    </row>
    <row r="191" spans="1:12" x14ac:dyDescent="0.2">
      <c r="A191" s="39">
        <v>23163</v>
      </c>
      <c r="B191" s="57">
        <f>VLOOKUP(Table91213[[#This Row],[Date]],'DB Details'!$A:$L,2)</f>
        <v>61.9</v>
      </c>
      <c r="C191" s="55"/>
      <c r="D191" s="55"/>
      <c r="E191" s="88">
        <f>VLOOKUP(Table91213[[#This Row],[Date]],'DB Details'!$A:$L,5)</f>
        <v>58.7</v>
      </c>
      <c r="F191" s="88">
        <f>VLOOKUP(Table91213[[#This Row],[Date]],'DB Details'!$A:$L,6)</f>
        <v>60.6</v>
      </c>
      <c r="G191" s="95"/>
      <c r="H191" s="88">
        <f>VLOOKUP(Table91213[[#This Row],[Date]],'DB Details'!$A:$L,8)</f>
        <v>55</v>
      </c>
      <c r="I191" s="88">
        <f>VLOOKUP(Table91213[[#This Row],[Date]],'DB Details'!$A:$L,9)</f>
        <v>56.3</v>
      </c>
      <c r="J191" s="88">
        <f>VLOOKUP(Table91213[[#This Row],[Date]],'DB Details'!$A:$L,10)</f>
        <v>52.6</v>
      </c>
      <c r="K191" s="95"/>
      <c r="L191" s="88">
        <f>VLOOKUP(Table91213[[#This Row],[Date]],'DB Details'!$A:$L,12)</f>
        <v>58.2</v>
      </c>
    </row>
    <row r="192" spans="1:12" x14ac:dyDescent="0.2">
      <c r="A192" s="39">
        <v>23193</v>
      </c>
      <c r="B192" s="57">
        <f>VLOOKUP(Table91213[[#This Row],[Date]],'DB Details'!$A:$L,2)</f>
        <v>60.1</v>
      </c>
      <c r="C192" s="55"/>
      <c r="D192" s="55"/>
      <c r="E192" s="88">
        <f>VLOOKUP(Table91213[[#This Row],[Date]],'DB Details'!$A:$L,5)</f>
        <v>61</v>
      </c>
      <c r="F192" s="88">
        <f>VLOOKUP(Table91213[[#This Row],[Date]],'DB Details'!$A:$L,6)</f>
        <v>60.4</v>
      </c>
      <c r="G192" s="95"/>
      <c r="H192" s="88">
        <f>VLOOKUP(Table91213[[#This Row],[Date]],'DB Details'!$A:$L,8)</f>
        <v>54</v>
      </c>
      <c r="I192" s="88">
        <f>VLOOKUP(Table91213[[#This Row],[Date]],'DB Details'!$A:$L,9)</f>
        <v>43.6</v>
      </c>
      <c r="J192" s="88">
        <f>VLOOKUP(Table91213[[#This Row],[Date]],'DB Details'!$A:$L,10)</f>
        <v>52</v>
      </c>
      <c r="K192" s="95"/>
      <c r="L192" s="88">
        <f>VLOOKUP(Table91213[[#This Row],[Date]],'DB Details'!$A:$L,12)</f>
        <v>55.5</v>
      </c>
    </row>
    <row r="193" spans="1:12" x14ac:dyDescent="0.2">
      <c r="A193" s="39">
        <v>23224</v>
      </c>
      <c r="B193" s="57">
        <f>VLOOKUP(Table91213[[#This Row],[Date]],'DB Details'!$A:$L,2)</f>
        <v>62</v>
      </c>
      <c r="C193" s="55"/>
      <c r="D193" s="55"/>
      <c r="E193" s="88">
        <f>VLOOKUP(Table91213[[#This Row],[Date]],'DB Details'!$A:$L,5)</f>
        <v>59.8</v>
      </c>
      <c r="F193" s="88">
        <f>VLOOKUP(Table91213[[#This Row],[Date]],'DB Details'!$A:$L,6)</f>
        <v>56.8</v>
      </c>
      <c r="G193" s="95"/>
      <c r="H193" s="88">
        <f>VLOOKUP(Table91213[[#This Row],[Date]],'DB Details'!$A:$L,8)</f>
        <v>48.1</v>
      </c>
      <c r="I193" s="88">
        <f>VLOOKUP(Table91213[[#This Row],[Date]],'DB Details'!$A:$L,9)</f>
        <v>48.5</v>
      </c>
      <c r="J193" s="88">
        <f>VLOOKUP(Table91213[[#This Row],[Date]],'DB Details'!$A:$L,10)</f>
        <v>51.1</v>
      </c>
      <c r="K193" s="95"/>
      <c r="L193" s="88">
        <f>VLOOKUP(Table91213[[#This Row],[Date]],'DB Details'!$A:$L,12)</f>
        <v>55.1</v>
      </c>
    </row>
    <row r="194" spans="1:12" x14ac:dyDescent="0.2">
      <c r="A194" s="39">
        <v>23255</v>
      </c>
      <c r="B194" s="57">
        <f>VLOOKUP(Table91213[[#This Row],[Date]],'DB Details'!$A:$L,2)</f>
        <v>59.8</v>
      </c>
      <c r="C194" s="55"/>
      <c r="D194" s="55"/>
      <c r="E194" s="88">
        <f>VLOOKUP(Table91213[[#This Row],[Date]],'DB Details'!$A:$L,5)</f>
        <v>57.8</v>
      </c>
      <c r="F194" s="88">
        <f>VLOOKUP(Table91213[[#This Row],[Date]],'DB Details'!$A:$L,6)</f>
        <v>63.2</v>
      </c>
      <c r="G194" s="95"/>
      <c r="H194" s="88">
        <f>VLOOKUP(Table91213[[#This Row],[Date]],'DB Details'!$A:$L,8)</f>
        <v>47.9</v>
      </c>
      <c r="I194" s="88">
        <f>VLOOKUP(Table91213[[#This Row],[Date]],'DB Details'!$A:$L,9)</f>
        <v>49.7</v>
      </c>
      <c r="J194" s="88">
        <f>VLOOKUP(Table91213[[#This Row],[Date]],'DB Details'!$A:$L,10)</f>
        <v>54.8</v>
      </c>
      <c r="K194" s="95"/>
      <c r="L194" s="88">
        <f>VLOOKUP(Table91213[[#This Row],[Date]],'DB Details'!$A:$L,12)</f>
        <v>56.9</v>
      </c>
    </row>
    <row r="195" spans="1:12" x14ac:dyDescent="0.2">
      <c r="A195" s="39">
        <v>23285</v>
      </c>
      <c r="B195" s="57">
        <f>VLOOKUP(Table91213[[#This Row],[Date]],'DB Details'!$A:$L,2)</f>
        <v>64</v>
      </c>
      <c r="C195" s="55"/>
      <c r="D195" s="55"/>
      <c r="E195" s="88">
        <f>VLOOKUP(Table91213[[#This Row],[Date]],'DB Details'!$A:$L,5)</f>
        <v>76.900000000000006</v>
      </c>
      <c r="F195" s="88">
        <f>VLOOKUP(Table91213[[#This Row],[Date]],'DB Details'!$A:$L,6)</f>
        <v>63.3</v>
      </c>
      <c r="G195" s="95"/>
      <c r="H195" s="88">
        <f>VLOOKUP(Table91213[[#This Row],[Date]],'DB Details'!$A:$L,8)</f>
        <v>46.4</v>
      </c>
      <c r="I195" s="88">
        <f>VLOOKUP(Table91213[[#This Row],[Date]],'DB Details'!$A:$L,9)</f>
        <v>47.4</v>
      </c>
      <c r="J195" s="88">
        <f>VLOOKUP(Table91213[[#This Row],[Date]],'DB Details'!$A:$L,10)</f>
        <v>54.5</v>
      </c>
      <c r="K195" s="95"/>
      <c r="L195" s="88">
        <f>VLOOKUP(Table91213[[#This Row],[Date]],'DB Details'!$A:$L,12)</f>
        <v>57.7</v>
      </c>
    </row>
    <row r="196" spans="1:12" x14ac:dyDescent="0.2">
      <c r="A196" s="39">
        <v>23316</v>
      </c>
      <c r="B196" s="57">
        <f>VLOOKUP(Table91213[[#This Row],[Date]],'DB Details'!$A:$L,2)</f>
        <v>63.7</v>
      </c>
      <c r="C196" s="55"/>
      <c r="D196" s="55"/>
      <c r="E196" s="88">
        <f>VLOOKUP(Table91213[[#This Row],[Date]],'DB Details'!$A:$L,5)</f>
        <v>66.2</v>
      </c>
      <c r="F196" s="88">
        <f>VLOOKUP(Table91213[[#This Row],[Date]],'DB Details'!$A:$L,6)</f>
        <v>64.099999999999994</v>
      </c>
      <c r="G196" s="95"/>
      <c r="H196" s="88">
        <f>VLOOKUP(Table91213[[#This Row],[Date]],'DB Details'!$A:$L,8)</f>
        <v>43.7</v>
      </c>
      <c r="I196" s="88">
        <f>VLOOKUP(Table91213[[#This Row],[Date]],'DB Details'!$A:$L,9)</f>
        <v>48.7</v>
      </c>
      <c r="J196" s="88">
        <f>VLOOKUP(Table91213[[#This Row],[Date]],'DB Details'!$A:$L,10)</f>
        <v>53.5</v>
      </c>
      <c r="K196" s="95"/>
      <c r="L196" s="88">
        <f>VLOOKUP(Table91213[[#This Row],[Date]],'DB Details'!$A:$L,12)</f>
        <v>57.5</v>
      </c>
    </row>
    <row r="197" spans="1:12" x14ac:dyDescent="0.2">
      <c r="A197" s="39">
        <v>23346</v>
      </c>
      <c r="B197" s="57">
        <f>VLOOKUP(Table91213[[#This Row],[Date]],'DB Details'!$A:$L,2)</f>
        <v>58.6</v>
      </c>
      <c r="C197" s="55"/>
      <c r="D197" s="55"/>
      <c r="E197" s="88">
        <f>VLOOKUP(Table91213[[#This Row],[Date]],'DB Details'!$A:$L,5)</f>
        <v>64.400000000000006</v>
      </c>
      <c r="F197" s="88">
        <f>VLOOKUP(Table91213[[#This Row],[Date]],'DB Details'!$A:$L,6)</f>
        <v>60.7</v>
      </c>
      <c r="G197" s="95"/>
      <c r="H197" s="88">
        <f>VLOOKUP(Table91213[[#This Row],[Date]],'DB Details'!$A:$L,8)</f>
        <v>44.2</v>
      </c>
      <c r="I197" s="88">
        <f>VLOOKUP(Table91213[[#This Row],[Date]],'DB Details'!$A:$L,9)</f>
        <v>47.6</v>
      </c>
      <c r="J197" s="88">
        <f>VLOOKUP(Table91213[[#This Row],[Date]],'DB Details'!$A:$L,10)</f>
        <v>48.4</v>
      </c>
      <c r="K197" s="95"/>
      <c r="L197" s="88">
        <f>VLOOKUP(Table91213[[#This Row],[Date]],'DB Details'!$A:$L,12)</f>
        <v>54</v>
      </c>
    </row>
    <row r="198" spans="1:12" x14ac:dyDescent="0.2">
      <c r="A198" s="39">
        <v>23377</v>
      </c>
      <c r="B198" s="57">
        <f>VLOOKUP(Table91213[[#This Row],[Date]],'DB Details'!$A:$L,2)</f>
        <v>61.3</v>
      </c>
      <c r="C198" s="55"/>
      <c r="D198" s="55"/>
      <c r="E198" s="88">
        <f>VLOOKUP(Table91213[[#This Row],[Date]],'DB Details'!$A:$L,5)</f>
        <v>60</v>
      </c>
      <c r="F198" s="88">
        <f>VLOOKUP(Table91213[[#This Row],[Date]],'DB Details'!$A:$L,6)</f>
        <v>63.3</v>
      </c>
      <c r="G198" s="95"/>
      <c r="H198" s="88">
        <f>VLOOKUP(Table91213[[#This Row],[Date]],'DB Details'!$A:$L,8)</f>
        <v>42.9</v>
      </c>
      <c r="I198" s="88">
        <f>VLOOKUP(Table91213[[#This Row],[Date]],'DB Details'!$A:$L,9)</f>
        <v>55.3</v>
      </c>
      <c r="J198" s="88">
        <f>VLOOKUP(Table91213[[#This Row],[Date]],'DB Details'!$A:$L,10)</f>
        <v>51.4</v>
      </c>
      <c r="K198" s="95"/>
      <c r="L198" s="88">
        <f>VLOOKUP(Table91213[[#This Row],[Date]],'DB Details'!$A:$L,12)</f>
        <v>57.1</v>
      </c>
    </row>
    <row r="199" spans="1:12" x14ac:dyDescent="0.2">
      <c r="A199" s="39">
        <v>23408</v>
      </c>
      <c r="B199" s="57">
        <f>VLOOKUP(Table91213[[#This Row],[Date]],'DB Details'!$A:$L,2)</f>
        <v>61.8</v>
      </c>
      <c r="C199" s="55"/>
      <c r="D199" s="55"/>
      <c r="E199" s="88">
        <f>VLOOKUP(Table91213[[#This Row],[Date]],'DB Details'!$A:$L,5)</f>
        <v>60.1</v>
      </c>
      <c r="F199" s="88">
        <f>VLOOKUP(Table91213[[#This Row],[Date]],'DB Details'!$A:$L,6)</f>
        <v>64</v>
      </c>
      <c r="G199" s="95"/>
      <c r="H199" s="88">
        <f>VLOOKUP(Table91213[[#This Row],[Date]],'DB Details'!$A:$L,8)</f>
        <v>50.4</v>
      </c>
      <c r="I199" s="88">
        <f>VLOOKUP(Table91213[[#This Row],[Date]],'DB Details'!$A:$L,9)</f>
        <v>51.9</v>
      </c>
      <c r="J199" s="88">
        <f>VLOOKUP(Table91213[[#This Row],[Date]],'DB Details'!$A:$L,10)</f>
        <v>52.7</v>
      </c>
      <c r="K199" s="95"/>
      <c r="L199" s="88">
        <f>VLOOKUP(Table91213[[#This Row],[Date]],'DB Details'!$A:$L,12)</f>
        <v>57.9</v>
      </c>
    </row>
    <row r="200" spans="1:12" x14ac:dyDescent="0.2">
      <c r="A200" s="39">
        <v>23437</v>
      </c>
      <c r="B200" s="57">
        <f>VLOOKUP(Table91213[[#This Row],[Date]],'DB Details'!$A:$L,2)</f>
        <v>61.7</v>
      </c>
      <c r="C200" s="55"/>
      <c r="D200" s="55"/>
      <c r="E200" s="88">
        <f>VLOOKUP(Table91213[[#This Row],[Date]],'DB Details'!$A:$L,5)</f>
        <v>60.6</v>
      </c>
      <c r="F200" s="88">
        <f>VLOOKUP(Table91213[[#This Row],[Date]],'DB Details'!$A:$L,6)</f>
        <v>64.400000000000006</v>
      </c>
      <c r="G200" s="95"/>
      <c r="H200" s="88">
        <f>VLOOKUP(Table91213[[#This Row],[Date]],'DB Details'!$A:$L,8)</f>
        <v>54.6</v>
      </c>
      <c r="I200" s="88">
        <f>VLOOKUP(Table91213[[#This Row],[Date]],'DB Details'!$A:$L,9)</f>
        <v>60.3</v>
      </c>
      <c r="J200" s="88">
        <f>VLOOKUP(Table91213[[#This Row],[Date]],'DB Details'!$A:$L,10)</f>
        <v>55.2</v>
      </c>
      <c r="K200" s="95"/>
      <c r="L200" s="88">
        <f>VLOOKUP(Table91213[[#This Row],[Date]],'DB Details'!$A:$L,12)</f>
        <v>60.2</v>
      </c>
    </row>
    <row r="201" spans="1:12" x14ac:dyDescent="0.2">
      <c r="A201" s="39">
        <v>23468</v>
      </c>
      <c r="B201" s="57">
        <f>VLOOKUP(Table91213[[#This Row],[Date]],'DB Details'!$A:$L,2)</f>
        <v>63.6</v>
      </c>
      <c r="C201" s="55"/>
      <c r="D201" s="55"/>
      <c r="E201" s="88">
        <f>VLOOKUP(Table91213[[#This Row],[Date]],'DB Details'!$A:$L,5)</f>
        <v>65.400000000000006</v>
      </c>
      <c r="F201" s="88">
        <f>VLOOKUP(Table91213[[#This Row],[Date]],'DB Details'!$A:$L,6)</f>
        <v>60.6</v>
      </c>
      <c r="G201" s="95"/>
      <c r="H201" s="88">
        <f>VLOOKUP(Table91213[[#This Row],[Date]],'DB Details'!$A:$L,8)</f>
        <v>53.1</v>
      </c>
      <c r="I201" s="88">
        <f>VLOOKUP(Table91213[[#This Row],[Date]],'DB Details'!$A:$L,9)</f>
        <v>57.7</v>
      </c>
      <c r="J201" s="88">
        <f>VLOOKUP(Table91213[[#This Row],[Date]],'DB Details'!$A:$L,10)</f>
        <v>55.2</v>
      </c>
      <c r="K201" s="95"/>
      <c r="L201" s="88">
        <f>VLOOKUP(Table91213[[#This Row],[Date]],'DB Details'!$A:$L,12)</f>
        <v>59.2</v>
      </c>
    </row>
    <row r="202" spans="1:12" x14ac:dyDescent="0.2">
      <c r="A202" s="39">
        <v>23498</v>
      </c>
      <c r="B202" s="57">
        <f>VLOOKUP(Table91213[[#This Row],[Date]],'DB Details'!$A:$L,2)</f>
        <v>59.9</v>
      </c>
      <c r="C202" s="55"/>
      <c r="D202" s="55"/>
      <c r="E202" s="88">
        <f>VLOOKUP(Table91213[[#This Row],[Date]],'DB Details'!$A:$L,5)</f>
        <v>60.3</v>
      </c>
      <c r="F202" s="88">
        <f>VLOOKUP(Table91213[[#This Row],[Date]],'DB Details'!$A:$L,6)</f>
        <v>61</v>
      </c>
      <c r="G202" s="95"/>
      <c r="H202" s="88">
        <f>VLOOKUP(Table91213[[#This Row],[Date]],'DB Details'!$A:$L,8)</f>
        <v>50.3</v>
      </c>
      <c r="I202" s="88">
        <f>VLOOKUP(Table91213[[#This Row],[Date]],'DB Details'!$A:$L,9)</f>
        <v>61.4</v>
      </c>
      <c r="J202" s="88">
        <f>VLOOKUP(Table91213[[#This Row],[Date]],'DB Details'!$A:$L,10)</f>
        <v>56</v>
      </c>
      <c r="K202" s="95"/>
      <c r="L202" s="88">
        <f>VLOOKUP(Table91213[[#This Row],[Date]],'DB Details'!$A:$L,12)</f>
        <v>58.7</v>
      </c>
    </row>
    <row r="203" spans="1:12" x14ac:dyDescent="0.2">
      <c r="A203" s="39">
        <v>23529</v>
      </c>
      <c r="B203" s="57">
        <f>VLOOKUP(Table91213[[#This Row],[Date]],'DB Details'!$A:$L,2)</f>
        <v>64.7</v>
      </c>
      <c r="C203" s="55"/>
      <c r="D203" s="55"/>
      <c r="E203" s="88">
        <f>VLOOKUP(Table91213[[#This Row],[Date]],'DB Details'!$A:$L,5)</f>
        <v>58.9</v>
      </c>
      <c r="F203" s="88">
        <f>VLOOKUP(Table91213[[#This Row],[Date]],'DB Details'!$A:$L,6)</f>
        <v>62.1</v>
      </c>
      <c r="G203" s="95"/>
      <c r="H203" s="88">
        <f>VLOOKUP(Table91213[[#This Row],[Date]],'DB Details'!$A:$L,8)</f>
        <v>53.5</v>
      </c>
      <c r="I203" s="88">
        <f>VLOOKUP(Table91213[[#This Row],[Date]],'DB Details'!$A:$L,9)</f>
        <v>57.6</v>
      </c>
      <c r="J203" s="88">
        <f>VLOOKUP(Table91213[[#This Row],[Date]],'DB Details'!$A:$L,10)</f>
        <v>55.7</v>
      </c>
      <c r="K203" s="95"/>
      <c r="L203" s="88">
        <f>VLOOKUP(Table91213[[#This Row],[Date]],'DB Details'!$A:$L,12)</f>
        <v>60.1</v>
      </c>
    </row>
    <row r="204" spans="1:12" x14ac:dyDescent="0.2">
      <c r="A204" s="39">
        <v>23559</v>
      </c>
      <c r="B204" s="57">
        <f>VLOOKUP(Table91213[[#This Row],[Date]],'DB Details'!$A:$L,2)</f>
        <v>69.900000000000006</v>
      </c>
      <c r="C204" s="55"/>
      <c r="D204" s="55"/>
      <c r="E204" s="88">
        <f>VLOOKUP(Table91213[[#This Row],[Date]],'DB Details'!$A:$L,5)</f>
        <v>60.9</v>
      </c>
      <c r="F204" s="88">
        <f>VLOOKUP(Table91213[[#This Row],[Date]],'DB Details'!$A:$L,6)</f>
        <v>63.7</v>
      </c>
      <c r="G204" s="95"/>
      <c r="H204" s="88">
        <f>VLOOKUP(Table91213[[#This Row],[Date]],'DB Details'!$A:$L,8)</f>
        <v>55.5</v>
      </c>
      <c r="I204" s="88">
        <f>VLOOKUP(Table91213[[#This Row],[Date]],'DB Details'!$A:$L,9)</f>
        <v>61.8</v>
      </c>
      <c r="J204" s="88">
        <f>VLOOKUP(Table91213[[#This Row],[Date]],'DB Details'!$A:$L,10)</f>
        <v>56.3</v>
      </c>
      <c r="K204" s="95"/>
      <c r="L204" s="88">
        <f>VLOOKUP(Table91213[[#This Row],[Date]],'DB Details'!$A:$L,12)</f>
        <v>62.9</v>
      </c>
    </row>
    <row r="205" spans="1:12" x14ac:dyDescent="0.2">
      <c r="A205" s="39">
        <v>23590</v>
      </c>
      <c r="B205" s="57">
        <f>VLOOKUP(Table91213[[#This Row],[Date]],'DB Details'!$A:$L,2)</f>
        <v>68</v>
      </c>
      <c r="C205" s="55"/>
      <c r="D205" s="55"/>
      <c r="E205" s="88">
        <f>VLOOKUP(Table91213[[#This Row],[Date]],'DB Details'!$A:$L,5)</f>
        <v>61.7</v>
      </c>
      <c r="F205" s="88">
        <f>VLOOKUP(Table91213[[#This Row],[Date]],'DB Details'!$A:$L,6)</f>
        <v>63.9</v>
      </c>
      <c r="G205" s="95"/>
      <c r="H205" s="88">
        <f>VLOOKUP(Table91213[[#This Row],[Date]],'DB Details'!$A:$L,8)</f>
        <v>53.5</v>
      </c>
      <c r="I205" s="88">
        <f>VLOOKUP(Table91213[[#This Row],[Date]],'DB Details'!$A:$L,9)</f>
        <v>66.2</v>
      </c>
      <c r="J205" s="88">
        <f>VLOOKUP(Table91213[[#This Row],[Date]],'DB Details'!$A:$L,10)</f>
        <v>58</v>
      </c>
      <c r="K205" s="95"/>
      <c r="L205" s="88">
        <f>VLOOKUP(Table91213[[#This Row],[Date]],'DB Details'!$A:$L,12)</f>
        <v>63.3</v>
      </c>
    </row>
    <row r="206" spans="1:12" x14ac:dyDescent="0.2">
      <c r="A206" s="39">
        <v>23621</v>
      </c>
      <c r="B206" s="57">
        <f>VLOOKUP(Table91213[[#This Row],[Date]],'DB Details'!$A:$L,2)</f>
        <v>63.3</v>
      </c>
      <c r="C206" s="55"/>
      <c r="D206" s="55"/>
      <c r="E206" s="88">
        <f>VLOOKUP(Table91213[[#This Row],[Date]],'DB Details'!$A:$L,5)</f>
        <v>64.8</v>
      </c>
      <c r="F206" s="88">
        <f>VLOOKUP(Table91213[[#This Row],[Date]],'DB Details'!$A:$L,6)</f>
        <v>64.900000000000006</v>
      </c>
      <c r="G206" s="95"/>
      <c r="H206" s="88">
        <f>VLOOKUP(Table91213[[#This Row],[Date]],'DB Details'!$A:$L,8)</f>
        <v>59</v>
      </c>
      <c r="I206" s="88">
        <f>VLOOKUP(Table91213[[#This Row],[Date]],'DB Details'!$A:$L,9)</f>
        <v>71.900000000000006</v>
      </c>
      <c r="J206" s="88">
        <f>VLOOKUP(Table91213[[#This Row],[Date]],'DB Details'!$A:$L,10)</f>
        <v>56.8</v>
      </c>
      <c r="K206" s="95"/>
      <c r="L206" s="88">
        <f>VLOOKUP(Table91213[[#This Row],[Date]],'DB Details'!$A:$L,12)</f>
        <v>63.3</v>
      </c>
    </row>
    <row r="207" spans="1:12" x14ac:dyDescent="0.2">
      <c r="A207" s="39">
        <v>23651</v>
      </c>
      <c r="B207" s="57">
        <f>VLOOKUP(Table91213[[#This Row],[Date]],'DB Details'!$A:$L,2)</f>
        <v>58.9</v>
      </c>
      <c r="C207" s="55"/>
      <c r="D207" s="55"/>
      <c r="E207" s="88">
        <f>VLOOKUP(Table91213[[#This Row],[Date]],'DB Details'!$A:$L,5)</f>
        <v>68.8</v>
      </c>
      <c r="F207" s="88">
        <f>VLOOKUP(Table91213[[#This Row],[Date]],'DB Details'!$A:$L,6)</f>
        <v>61.8</v>
      </c>
      <c r="G207" s="95"/>
      <c r="H207" s="88">
        <f>VLOOKUP(Table91213[[#This Row],[Date]],'DB Details'!$A:$L,8)</f>
        <v>59.1</v>
      </c>
      <c r="I207" s="88">
        <f>VLOOKUP(Table91213[[#This Row],[Date]],'DB Details'!$A:$L,9)</f>
        <v>71.2</v>
      </c>
      <c r="J207" s="88">
        <f>VLOOKUP(Table91213[[#This Row],[Date]],'DB Details'!$A:$L,10)</f>
        <v>55</v>
      </c>
      <c r="K207" s="95"/>
      <c r="L207" s="88">
        <f>VLOOKUP(Table91213[[#This Row],[Date]],'DB Details'!$A:$L,12)</f>
        <v>60.7</v>
      </c>
    </row>
    <row r="208" spans="1:12" x14ac:dyDescent="0.2">
      <c r="A208" s="39">
        <v>23682</v>
      </c>
      <c r="B208" s="57">
        <f>VLOOKUP(Table91213[[#This Row],[Date]],'DB Details'!$A:$L,2)</f>
        <v>60.7</v>
      </c>
      <c r="C208" s="55"/>
      <c r="D208" s="55"/>
      <c r="E208" s="88">
        <f>VLOOKUP(Table91213[[#This Row],[Date]],'DB Details'!$A:$L,5)</f>
        <v>68.5</v>
      </c>
      <c r="F208" s="88">
        <f>VLOOKUP(Table91213[[#This Row],[Date]],'DB Details'!$A:$L,6)</f>
        <v>62.1</v>
      </c>
      <c r="G208" s="95"/>
      <c r="H208" s="88">
        <f>VLOOKUP(Table91213[[#This Row],[Date]],'DB Details'!$A:$L,8)</f>
        <v>61</v>
      </c>
      <c r="I208" s="88">
        <f>VLOOKUP(Table91213[[#This Row],[Date]],'DB Details'!$A:$L,9)</f>
        <v>70.3</v>
      </c>
      <c r="J208" s="88">
        <f>VLOOKUP(Table91213[[#This Row],[Date]],'DB Details'!$A:$L,10)</f>
        <v>57.3</v>
      </c>
      <c r="K208" s="95"/>
      <c r="L208" s="88">
        <f>VLOOKUP(Table91213[[#This Row],[Date]],'DB Details'!$A:$L,12)</f>
        <v>61.8</v>
      </c>
    </row>
    <row r="209" spans="1:12" x14ac:dyDescent="0.2">
      <c r="A209" s="39">
        <v>23712</v>
      </c>
      <c r="B209" s="57">
        <f>VLOOKUP(Table91213[[#This Row],[Date]],'DB Details'!$A:$L,2)</f>
        <v>64.400000000000006</v>
      </c>
      <c r="C209" s="55"/>
      <c r="D209" s="55"/>
      <c r="E209" s="88">
        <f>VLOOKUP(Table91213[[#This Row],[Date]],'DB Details'!$A:$L,5)</f>
        <v>69.599999999999994</v>
      </c>
      <c r="F209" s="88">
        <f>VLOOKUP(Table91213[[#This Row],[Date]],'DB Details'!$A:$L,6)</f>
        <v>63.5</v>
      </c>
      <c r="G209" s="95"/>
      <c r="H209" s="88">
        <f>VLOOKUP(Table91213[[#This Row],[Date]],'DB Details'!$A:$L,8)</f>
        <v>59.5</v>
      </c>
      <c r="I209" s="88">
        <f>VLOOKUP(Table91213[[#This Row],[Date]],'DB Details'!$A:$L,9)</f>
        <v>67.8</v>
      </c>
      <c r="J209" s="88">
        <f>VLOOKUP(Table91213[[#This Row],[Date]],'DB Details'!$A:$L,10)</f>
        <v>55.2</v>
      </c>
      <c r="K209" s="95"/>
      <c r="L209" s="88">
        <f>VLOOKUP(Table91213[[#This Row],[Date]],'DB Details'!$A:$L,12)</f>
        <v>62.4</v>
      </c>
    </row>
    <row r="210" spans="1:12" x14ac:dyDescent="0.2">
      <c r="A210" s="39">
        <v>23743</v>
      </c>
      <c r="B210" s="57">
        <f>VLOOKUP(Table91213[[#This Row],[Date]],'DB Details'!$A:$L,2)</f>
        <v>62.3</v>
      </c>
      <c r="C210" s="55"/>
      <c r="D210" s="55"/>
      <c r="E210" s="88">
        <f>VLOOKUP(Table91213[[#This Row],[Date]],'DB Details'!$A:$L,5)</f>
        <v>70.7</v>
      </c>
      <c r="F210" s="88">
        <f>VLOOKUP(Table91213[[#This Row],[Date]],'DB Details'!$A:$L,6)</f>
        <v>58.2</v>
      </c>
      <c r="G210" s="95"/>
      <c r="H210" s="88">
        <f>VLOOKUP(Table91213[[#This Row],[Date]],'DB Details'!$A:$L,8)</f>
        <v>61.4</v>
      </c>
      <c r="I210" s="88">
        <f>VLOOKUP(Table91213[[#This Row],[Date]],'DB Details'!$A:$L,9)</f>
        <v>68.5</v>
      </c>
      <c r="J210" s="88">
        <f>VLOOKUP(Table91213[[#This Row],[Date]],'DB Details'!$A:$L,10)</f>
        <v>56.7</v>
      </c>
      <c r="K210" s="95"/>
      <c r="L210" s="88">
        <f>VLOOKUP(Table91213[[#This Row],[Date]],'DB Details'!$A:$L,12)</f>
        <v>61</v>
      </c>
    </row>
    <row r="211" spans="1:12" x14ac:dyDescent="0.2">
      <c r="A211" s="39">
        <v>23774</v>
      </c>
      <c r="B211" s="57">
        <f>VLOOKUP(Table91213[[#This Row],[Date]],'DB Details'!$A:$L,2)</f>
        <v>63.2</v>
      </c>
      <c r="C211" s="55"/>
      <c r="D211" s="55"/>
      <c r="E211" s="88">
        <f>VLOOKUP(Table91213[[#This Row],[Date]],'DB Details'!$A:$L,5)</f>
        <v>64.8</v>
      </c>
      <c r="F211" s="88">
        <f>VLOOKUP(Table91213[[#This Row],[Date]],'DB Details'!$A:$L,6)</f>
        <v>59.8</v>
      </c>
      <c r="G211" s="95"/>
      <c r="H211" s="88">
        <f>VLOOKUP(Table91213[[#This Row],[Date]],'DB Details'!$A:$L,8)</f>
        <v>63.2</v>
      </c>
      <c r="I211" s="88">
        <f>VLOOKUP(Table91213[[#This Row],[Date]],'DB Details'!$A:$L,9)</f>
        <v>68.099999999999994</v>
      </c>
      <c r="J211" s="88">
        <f>VLOOKUP(Table91213[[#This Row],[Date]],'DB Details'!$A:$L,10)</f>
        <v>58.3</v>
      </c>
      <c r="K211" s="95"/>
      <c r="L211" s="88">
        <f>VLOOKUP(Table91213[[#This Row],[Date]],'DB Details'!$A:$L,12)</f>
        <v>62.1</v>
      </c>
    </row>
    <row r="212" spans="1:12" x14ac:dyDescent="0.2">
      <c r="A212" s="39">
        <v>23802</v>
      </c>
      <c r="B212" s="57">
        <f>VLOOKUP(Table91213[[#This Row],[Date]],'DB Details'!$A:$L,2)</f>
        <v>68.7</v>
      </c>
      <c r="C212" s="55"/>
      <c r="D212" s="55"/>
      <c r="E212" s="88">
        <f>VLOOKUP(Table91213[[#This Row],[Date]],'DB Details'!$A:$L,5)</f>
        <v>64.5</v>
      </c>
      <c r="F212" s="88">
        <f>VLOOKUP(Table91213[[#This Row],[Date]],'DB Details'!$A:$L,6)</f>
        <v>65.7</v>
      </c>
      <c r="G212" s="95"/>
      <c r="H212" s="88">
        <f>VLOOKUP(Table91213[[#This Row],[Date]],'DB Details'!$A:$L,8)</f>
        <v>57.8</v>
      </c>
      <c r="I212" s="88">
        <f>VLOOKUP(Table91213[[#This Row],[Date]],'DB Details'!$A:$L,9)</f>
        <v>65.900000000000006</v>
      </c>
      <c r="J212" s="88">
        <f>VLOOKUP(Table91213[[#This Row],[Date]],'DB Details'!$A:$L,10)</f>
        <v>61.2</v>
      </c>
      <c r="K212" s="95"/>
      <c r="L212" s="88">
        <f>VLOOKUP(Table91213[[#This Row],[Date]],'DB Details'!$A:$L,12)</f>
        <v>64.900000000000006</v>
      </c>
    </row>
    <row r="213" spans="1:12" x14ac:dyDescent="0.2">
      <c r="A213" s="39">
        <v>23833</v>
      </c>
      <c r="B213" s="57">
        <f>VLOOKUP(Table91213[[#This Row],[Date]],'DB Details'!$A:$L,2)</f>
        <v>59.8</v>
      </c>
      <c r="C213" s="41"/>
      <c r="D213" s="55"/>
      <c r="E213" s="88">
        <f>VLOOKUP(Table91213[[#This Row],[Date]],'DB Details'!$A:$L,5)</f>
        <v>68.7</v>
      </c>
      <c r="F213" s="88">
        <f>VLOOKUP(Table91213[[#This Row],[Date]],'DB Details'!$A:$L,6)</f>
        <v>62.6</v>
      </c>
      <c r="G213" s="95"/>
      <c r="H213" s="88">
        <f>VLOOKUP(Table91213[[#This Row],[Date]],'DB Details'!$A:$L,8)</f>
        <v>61.9</v>
      </c>
      <c r="I213" s="88">
        <f>VLOOKUP(Table91213[[#This Row],[Date]],'DB Details'!$A:$L,9)</f>
        <v>69.400000000000006</v>
      </c>
      <c r="J213" s="88">
        <f>VLOOKUP(Table91213[[#This Row],[Date]],'DB Details'!$A:$L,10)</f>
        <v>59.2</v>
      </c>
      <c r="K213" s="95"/>
      <c r="L213" s="88">
        <f>VLOOKUP(Table91213[[#This Row],[Date]],'DB Details'!$A:$L,12)</f>
        <v>62</v>
      </c>
    </row>
    <row r="214" spans="1:12" x14ac:dyDescent="0.2">
      <c r="A214" s="39">
        <v>23863</v>
      </c>
      <c r="B214" s="57">
        <f>VLOOKUP(Table91213[[#This Row],[Date]],'DB Details'!$A:$L,2)</f>
        <v>60.2</v>
      </c>
      <c r="C214" s="41"/>
      <c r="D214" s="55"/>
      <c r="E214" s="88">
        <f>VLOOKUP(Table91213[[#This Row],[Date]],'DB Details'!$A:$L,5)</f>
        <v>70</v>
      </c>
      <c r="F214" s="88">
        <f>VLOOKUP(Table91213[[#This Row],[Date]],'DB Details'!$A:$L,6)</f>
        <v>62.4</v>
      </c>
      <c r="G214" s="95"/>
      <c r="H214" s="88">
        <f>VLOOKUP(Table91213[[#This Row],[Date]],'DB Details'!$A:$L,8)</f>
        <v>60.6</v>
      </c>
      <c r="I214" s="88">
        <f>VLOOKUP(Table91213[[#This Row],[Date]],'DB Details'!$A:$L,9)</f>
        <v>68.900000000000006</v>
      </c>
      <c r="J214" s="88">
        <f>VLOOKUP(Table91213[[#This Row],[Date]],'DB Details'!$A:$L,10)</f>
        <v>56.4</v>
      </c>
      <c r="K214" s="95"/>
      <c r="L214" s="88">
        <f>VLOOKUP(Table91213[[#This Row],[Date]],'DB Details'!$A:$L,12)</f>
        <v>61.3</v>
      </c>
    </row>
    <row r="215" spans="1:12" x14ac:dyDescent="0.2">
      <c r="A215" s="39">
        <v>23894</v>
      </c>
      <c r="B215" s="57">
        <f>VLOOKUP(Table91213[[#This Row],[Date]],'DB Details'!$A:$L,2)</f>
        <v>57.4</v>
      </c>
      <c r="C215" s="41"/>
      <c r="D215" s="55"/>
      <c r="E215" s="88">
        <f>VLOOKUP(Table91213[[#This Row],[Date]],'DB Details'!$A:$L,5)</f>
        <v>73.2</v>
      </c>
      <c r="F215" s="88">
        <f>VLOOKUP(Table91213[[#This Row],[Date]],'DB Details'!$A:$L,6)</f>
        <v>57.5</v>
      </c>
      <c r="G215" s="95"/>
      <c r="H215" s="88">
        <f>VLOOKUP(Table91213[[#This Row],[Date]],'DB Details'!$A:$L,8)</f>
        <v>55.8</v>
      </c>
      <c r="I215" s="88">
        <f>VLOOKUP(Table91213[[#This Row],[Date]],'DB Details'!$A:$L,9)</f>
        <v>69.3</v>
      </c>
      <c r="J215" s="88">
        <f>VLOOKUP(Table91213[[#This Row],[Date]],'DB Details'!$A:$L,10)</f>
        <v>55.4</v>
      </c>
      <c r="K215" s="95"/>
      <c r="L215" s="88">
        <f>VLOOKUP(Table91213[[#This Row],[Date]],'DB Details'!$A:$L,12)</f>
        <v>58.7</v>
      </c>
    </row>
    <row r="216" spans="1:12" x14ac:dyDescent="0.2">
      <c r="A216" s="39">
        <v>23924</v>
      </c>
      <c r="B216" s="57">
        <f>VLOOKUP(Table91213[[#This Row],[Date]],'DB Details'!$A:$L,2)</f>
        <v>56.6</v>
      </c>
      <c r="C216" s="41"/>
      <c r="D216" s="55"/>
      <c r="E216" s="88">
        <f>VLOOKUP(Table91213[[#This Row],[Date]],'DB Details'!$A:$L,5)</f>
        <v>71.8</v>
      </c>
      <c r="F216" s="88">
        <f>VLOOKUP(Table91213[[#This Row],[Date]],'DB Details'!$A:$L,6)</f>
        <v>59</v>
      </c>
      <c r="G216" s="95"/>
      <c r="H216" s="88">
        <f>VLOOKUP(Table91213[[#This Row],[Date]],'DB Details'!$A:$L,8)</f>
        <v>53.8</v>
      </c>
      <c r="I216" s="88">
        <f>VLOOKUP(Table91213[[#This Row],[Date]],'DB Details'!$A:$L,9)</f>
        <v>65.099999999999994</v>
      </c>
      <c r="J216" s="88">
        <f>VLOOKUP(Table91213[[#This Row],[Date]],'DB Details'!$A:$L,10)</f>
        <v>56.2</v>
      </c>
      <c r="K216" s="95"/>
      <c r="L216" s="88">
        <f>VLOOKUP(Table91213[[#This Row],[Date]],'DB Details'!$A:$L,12)</f>
        <v>58.1</v>
      </c>
    </row>
    <row r="217" spans="1:12" x14ac:dyDescent="0.2">
      <c r="A217" s="39">
        <v>23955</v>
      </c>
      <c r="B217" s="57">
        <f>VLOOKUP(Table91213[[#This Row],[Date]],'DB Details'!$A:$L,2)</f>
        <v>56</v>
      </c>
      <c r="C217" s="41"/>
      <c r="D217" s="55"/>
      <c r="E217" s="88">
        <f>VLOOKUP(Table91213[[#This Row],[Date]],'DB Details'!$A:$L,5)</f>
        <v>70.5</v>
      </c>
      <c r="F217" s="88">
        <f>VLOOKUP(Table91213[[#This Row],[Date]],'DB Details'!$A:$L,6)</f>
        <v>56.6</v>
      </c>
      <c r="G217" s="95"/>
      <c r="H217" s="88">
        <f>VLOOKUP(Table91213[[#This Row],[Date]],'DB Details'!$A:$L,8)</f>
        <v>57.2</v>
      </c>
      <c r="I217" s="88">
        <f>VLOOKUP(Table91213[[#This Row],[Date]],'DB Details'!$A:$L,9)</f>
        <v>65.400000000000006</v>
      </c>
      <c r="J217" s="88">
        <f>VLOOKUP(Table91213[[#This Row],[Date]],'DB Details'!$A:$L,10)</f>
        <v>58</v>
      </c>
      <c r="K217" s="95"/>
      <c r="L217" s="88">
        <f>VLOOKUP(Table91213[[#This Row],[Date]],'DB Details'!$A:$L,12)</f>
        <v>58.1</v>
      </c>
    </row>
    <row r="218" spans="1:12" x14ac:dyDescent="0.2">
      <c r="A218" s="39">
        <v>23986</v>
      </c>
      <c r="B218" s="57">
        <f>VLOOKUP(Table91213[[#This Row],[Date]],'DB Details'!$A:$L,2)</f>
        <v>63.6</v>
      </c>
      <c r="C218" s="41"/>
      <c r="D218" s="55"/>
      <c r="E218" s="88">
        <f>VLOOKUP(Table91213[[#This Row],[Date]],'DB Details'!$A:$L,5)</f>
        <v>66.3</v>
      </c>
      <c r="F218" s="88">
        <f>VLOOKUP(Table91213[[#This Row],[Date]],'DB Details'!$A:$L,6)</f>
        <v>63.8</v>
      </c>
      <c r="G218" s="95"/>
      <c r="H218" s="88">
        <f>VLOOKUP(Table91213[[#This Row],[Date]],'DB Details'!$A:$L,8)</f>
        <v>55.7</v>
      </c>
      <c r="I218" s="88">
        <f>VLOOKUP(Table91213[[#This Row],[Date]],'DB Details'!$A:$L,9)</f>
        <v>61.2</v>
      </c>
      <c r="J218" s="88">
        <f>VLOOKUP(Table91213[[#This Row],[Date]],'DB Details'!$A:$L,10)</f>
        <v>56.2</v>
      </c>
      <c r="K218" s="95"/>
      <c r="L218" s="88">
        <f>VLOOKUP(Table91213[[#This Row],[Date]],'DB Details'!$A:$L,12)</f>
        <v>61</v>
      </c>
    </row>
    <row r="219" spans="1:12" x14ac:dyDescent="0.2">
      <c r="A219" s="39">
        <v>24016</v>
      </c>
      <c r="B219" s="57">
        <f>VLOOKUP(Table91213[[#This Row],[Date]],'DB Details'!$A:$L,2)</f>
        <v>62</v>
      </c>
      <c r="C219" s="41"/>
      <c r="D219" s="55"/>
      <c r="E219" s="88">
        <f>VLOOKUP(Table91213[[#This Row],[Date]],'DB Details'!$A:$L,5)</f>
        <v>68.599999999999994</v>
      </c>
      <c r="F219" s="88">
        <f>VLOOKUP(Table91213[[#This Row],[Date]],'DB Details'!$A:$L,6)</f>
        <v>60.5</v>
      </c>
      <c r="G219" s="95"/>
      <c r="H219" s="88">
        <f>VLOOKUP(Table91213[[#This Row],[Date]],'DB Details'!$A:$L,8)</f>
        <v>46.5</v>
      </c>
      <c r="I219" s="88">
        <f>VLOOKUP(Table91213[[#This Row],[Date]],'DB Details'!$A:$L,9)</f>
        <v>59.1</v>
      </c>
      <c r="J219" s="88">
        <f>VLOOKUP(Table91213[[#This Row],[Date]],'DB Details'!$A:$L,10)</f>
        <v>56.9</v>
      </c>
      <c r="K219" s="95"/>
      <c r="L219" s="88">
        <f>VLOOKUP(Table91213[[#This Row],[Date]],'DB Details'!$A:$L,12)</f>
        <v>58.6</v>
      </c>
    </row>
    <row r="220" spans="1:12" x14ac:dyDescent="0.2">
      <c r="A220" s="39">
        <v>24047</v>
      </c>
      <c r="B220" s="57">
        <f>VLOOKUP(Table91213[[#This Row],[Date]],'DB Details'!$A:$L,2)</f>
        <v>61.9</v>
      </c>
      <c r="C220" s="41"/>
      <c r="D220" s="55"/>
      <c r="E220" s="88">
        <f>VLOOKUP(Table91213[[#This Row],[Date]],'DB Details'!$A:$L,5)</f>
        <v>70.599999999999994</v>
      </c>
      <c r="F220" s="88">
        <f>VLOOKUP(Table91213[[#This Row],[Date]],'DB Details'!$A:$L,6)</f>
        <v>60.9</v>
      </c>
      <c r="G220" s="95"/>
      <c r="H220" s="88">
        <f>VLOOKUP(Table91213[[#This Row],[Date]],'DB Details'!$A:$L,8)</f>
        <v>48.7</v>
      </c>
      <c r="I220" s="88">
        <f>VLOOKUP(Table91213[[#This Row],[Date]],'DB Details'!$A:$L,9)</f>
        <v>65.099999999999994</v>
      </c>
      <c r="J220" s="88">
        <f>VLOOKUP(Table91213[[#This Row],[Date]],'DB Details'!$A:$L,10)</f>
        <v>54.7</v>
      </c>
      <c r="K220" s="95"/>
      <c r="L220" s="88">
        <f>VLOOKUP(Table91213[[#This Row],[Date]],'DB Details'!$A:$L,12)</f>
        <v>59.4</v>
      </c>
    </row>
    <row r="221" spans="1:12" x14ac:dyDescent="0.2">
      <c r="A221" s="39">
        <v>24077</v>
      </c>
      <c r="B221" s="57">
        <f>VLOOKUP(Table91213[[#This Row],[Date]],'DB Details'!$A:$L,2)</f>
        <v>62.9</v>
      </c>
      <c r="C221" s="41"/>
      <c r="D221" s="55"/>
      <c r="E221" s="88">
        <f>VLOOKUP(Table91213[[#This Row],[Date]],'DB Details'!$A:$L,5)</f>
        <v>67</v>
      </c>
      <c r="F221" s="88">
        <f>VLOOKUP(Table91213[[#This Row],[Date]],'DB Details'!$A:$L,6)</f>
        <v>64.400000000000006</v>
      </c>
      <c r="G221" s="95"/>
      <c r="H221" s="88">
        <f>VLOOKUP(Table91213[[#This Row],[Date]],'DB Details'!$A:$L,8)</f>
        <v>47.4</v>
      </c>
      <c r="I221" s="88">
        <f>VLOOKUP(Table91213[[#This Row],[Date]],'DB Details'!$A:$L,9)</f>
        <v>73.5</v>
      </c>
      <c r="J221" s="88">
        <f>VLOOKUP(Table91213[[#This Row],[Date]],'DB Details'!$A:$L,10)</f>
        <v>60.2</v>
      </c>
      <c r="K221" s="95"/>
      <c r="L221" s="88">
        <f>VLOOKUP(Table91213[[#This Row],[Date]],'DB Details'!$A:$L,12)</f>
        <v>62.8</v>
      </c>
    </row>
    <row r="222" spans="1:12" x14ac:dyDescent="0.2">
      <c r="A222" s="39">
        <v>24108</v>
      </c>
      <c r="B222" s="57">
        <f>VLOOKUP(Table91213[[#This Row],[Date]],'DB Details'!$A:$L,2)</f>
        <v>66.5</v>
      </c>
      <c r="C222" s="41"/>
      <c r="D222" s="55"/>
      <c r="E222" s="88">
        <f>VLOOKUP(Table91213[[#This Row],[Date]],'DB Details'!$A:$L,5)</f>
        <v>75.900000000000006</v>
      </c>
      <c r="F222" s="88">
        <f>VLOOKUP(Table91213[[#This Row],[Date]],'DB Details'!$A:$L,6)</f>
        <v>68.400000000000006</v>
      </c>
      <c r="G222" s="95"/>
      <c r="H222" s="88">
        <f>VLOOKUP(Table91213[[#This Row],[Date]],'DB Details'!$A:$L,8)</f>
        <v>49.7</v>
      </c>
      <c r="I222" s="88">
        <f>VLOOKUP(Table91213[[#This Row],[Date]],'DB Details'!$A:$L,9)</f>
        <v>74.900000000000006</v>
      </c>
      <c r="J222" s="88">
        <f>VLOOKUP(Table91213[[#This Row],[Date]],'DB Details'!$A:$L,10)</f>
        <v>62.6</v>
      </c>
      <c r="K222" s="95"/>
      <c r="L222" s="88">
        <f>VLOOKUP(Table91213[[#This Row],[Date]],'DB Details'!$A:$L,12)</f>
        <v>65.8</v>
      </c>
    </row>
    <row r="223" spans="1:12" x14ac:dyDescent="0.2">
      <c r="A223" s="39">
        <v>24139</v>
      </c>
      <c r="B223" s="57">
        <f>VLOOKUP(Table91213[[#This Row],[Date]],'DB Details'!$A:$L,2)</f>
        <v>66.099999999999994</v>
      </c>
      <c r="C223" s="41"/>
      <c r="D223" s="55"/>
      <c r="E223" s="88">
        <f>VLOOKUP(Table91213[[#This Row],[Date]],'DB Details'!$A:$L,5)</f>
        <v>80.900000000000006</v>
      </c>
      <c r="F223" s="88">
        <f>VLOOKUP(Table91213[[#This Row],[Date]],'DB Details'!$A:$L,6)</f>
        <v>66.099999999999994</v>
      </c>
      <c r="G223" s="95"/>
      <c r="H223" s="88">
        <f>VLOOKUP(Table91213[[#This Row],[Date]],'DB Details'!$A:$L,8)</f>
        <v>48.7</v>
      </c>
      <c r="I223" s="88">
        <f>VLOOKUP(Table91213[[#This Row],[Date]],'DB Details'!$A:$L,9)</f>
        <v>80.099999999999994</v>
      </c>
      <c r="J223" s="88">
        <f>VLOOKUP(Table91213[[#This Row],[Date]],'DB Details'!$A:$L,10)</f>
        <v>61.2</v>
      </c>
      <c r="K223" s="95"/>
      <c r="L223" s="88">
        <f>VLOOKUP(Table91213[[#This Row],[Date]],'DB Details'!$A:$L,12)</f>
        <v>65.5</v>
      </c>
    </row>
    <row r="224" spans="1:12" x14ac:dyDescent="0.2">
      <c r="A224" s="39">
        <v>24167</v>
      </c>
      <c r="B224" s="57">
        <f>VLOOKUP(Table91213[[#This Row],[Date]],'DB Details'!$A:$L,2)</f>
        <v>64.3</v>
      </c>
      <c r="C224" s="41"/>
      <c r="D224" s="55"/>
      <c r="E224" s="88">
        <f>VLOOKUP(Table91213[[#This Row],[Date]],'DB Details'!$A:$L,5)</f>
        <v>85.7</v>
      </c>
      <c r="F224" s="88">
        <f>VLOOKUP(Table91213[[#This Row],[Date]],'DB Details'!$A:$L,6)</f>
        <v>63.8</v>
      </c>
      <c r="G224" s="95"/>
      <c r="H224" s="88">
        <f>VLOOKUP(Table91213[[#This Row],[Date]],'DB Details'!$A:$L,8)</f>
        <v>52.3</v>
      </c>
      <c r="I224" s="88">
        <f>VLOOKUP(Table91213[[#This Row],[Date]],'DB Details'!$A:$L,9)</f>
        <v>86.4</v>
      </c>
      <c r="J224" s="88">
        <f>VLOOKUP(Table91213[[#This Row],[Date]],'DB Details'!$A:$L,10)</f>
        <v>61.5</v>
      </c>
      <c r="K224" s="95"/>
      <c r="L224" s="88">
        <f>VLOOKUP(Table91213[[#This Row],[Date]],'DB Details'!$A:$L,12)</f>
        <v>65.7</v>
      </c>
    </row>
    <row r="225" spans="1:12" x14ac:dyDescent="0.2">
      <c r="A225" s="39">
        <v>24198</v>
      </c>
      <c r="B225" s="57">
        <f>VLOOKUP(Table91213[[#This Row],[Date]],'DB Details'!$A:$L,2)</f>
        <v>64.3</v>
      </c>
      <c r="C225" s="41"/>
      <c r="D225" s="55"/>
      <c r="E225" s="88">
        <f>VLOOKUP(Table91213[[#This Row],[Date]],'DB Details'!$A:$L,5)</f>
        <v>83.9</v>
      </c>
      <c r="F225" s="88">
        <f>VLOOKUP(Table91213[[#This Row],[Date]],'DB Details'!$A:$L,6)</f>
        <v>63.1</v>
      </c>
      <c r="G225" s="95"/>
      <c r="H225" s="88">
        <f>VLOOKUP(Table91213[[#This Row],[Date]],'DB Details'!$A:$L,8)</f>
        <v>53</v>
      </c>
      <c r="I225" s="88">
        <f>VLOOKUP(Table91213[[#This Row],[Date]],'DB Details'!$A:$L,9)</f>
        <v>79.3</v>
      </c>
      <c r="J225" s="88">
        <f>VLOOKUP(Table91213[[#This Row],[Date]],'DB Details'!$A:$L,10)</f>
        <v>59.9</v>
      </c>
      <c r="K225" s="95"/>
      <c r="L225" s="88">
        <f>VLOOKUP(Table91213[[#This Row],[Date]],'DB Details'!$A:$L,12)</f>
        <v>64.2</v>
      </c>
    </row>
    <row r="226" spans="1:12" x14ac:dyDescent="0.2">
      <c r="A226" s="39">
        <v>24228</v>
      </c>
      <c r="B226" s="57">
        <f>VLOOKUP(Table91213[[#This Row],[Date]],'DB Details'!$A:$L,2)</f>
        <v>52.7</v>
      </c>
      <c r="C226" s="41"/>
      <c r="D226" s="55"/>
      <c r="E226" s="88">
        <f>VLOOKUP(Table91213[[#This Row],[Date]],'DB Details'!$A:$L,5)</f>
        <v>83.3</v>
      </c>
      <c r="F226" s="88">
        <f>VLOOKUP(Table91213[[#This Row],[Date]],'DB Details'!$A:$L,6)</f>
        <v>55.5</v>
      </c>
      <c r="G226" s="95"/>
      <c r="H226" s="88">
        <f>VLOOKUP(Table91213[[#This Row],[Date]],'DB Details'!$A:$L,8)</f>
        <v>53.8</v>
      </c>
      <c r="I226" s="88">
        <f>VLOOKUP(Table91213[[#This Row],[Date]],'DB Details'!$A:$L,9)</f>
        <v>74.599999999999994</v>
      </c>
      <c r="J226" s="88">
        <f>VLOOKUP(Table91213[[#This Row],[Date]],'DB Details'!$A:$L,10)</f>
        <v>57</v>
      </c>
      <c r="K226" s="95"/>
      <c r="L226" s="88">
        <f>VLOOKUP(Table91213[[#This Row],[Date]],'DB Details'!$A:$L,12)</f>
        <v>57.7</v>
      </c>
    </row>
    <row r="227" spans="1:12" x14ac:dyDescent="0.2">
      <c r="A227" s="39">
        <v>24259</v>
      </c>
      <c r="B227" s="57">
        <f>VLOOKUP(Table91213[[#This Row],[Date]],'DB Details'!$A:$L,2)</f>
        <v>55.9</v>
      </c>
      <c r="C227" s="41"/>
      <c r="D227" s="55"/>
      <c r="E227" s="88">
        <f>VLOOKUP(Table91213[[#This Row],[Date]],'DB Details'!$A:$L,5)</f>
        <v>81.5</v>
      </c>
      <c r="F227" s="88">
        <f>VLOOKUP(Table91213[[#This Row],[Date]],'DB Details'!$A:$L,6)</f>
        <v>57.6</v>
      </c>
      <c r="G227" s="95"/>
      <c r="H227" s="88">
        <f>VLOOKUP(Table91213[[#This Row],[Date]],'DB Details'!$A:$L,8)</f>
        <v>53.3</v>
      </c>
      <c r="I227" s="88">
        <f>VLOOKUP(Table91213[[#This Row],[Date]],'DB Details'!$A:$L,9)</f>
        <v>71.599999999999994</v>
      </c>
      <c r="J227" s="88">
        <f>VLOOKUP(Table91213[[#This Row],[Date]],'DB Details'!$A:$L,10)</f>
        <v>58.8</v>
      </c>
      <c r="K227" s="95"/>
      <c r="L227" s="88">
        <f>VLOOKUP(Table91213[[#This Row],[Date]],'DB Details'!$A:$L,12)</f>
        <v>59</v>
      </c>
    </row>
    <row r="228" spans="1:12" x14ac:dyDescent="0.2">
      <c r="A228" s="39">
        <v>24289</v>
      </c>
      <c r="B228" s="57">
        <f>VLOOKUP(Table91213[[#This Row],[Date]],'DB Details'!$A:$L,2)</f>
        <v>56.3</v>
      </c>
      <c r="C228" s="41"/>
      <c r="D228" s="55"/>
      <c r="E228" s="88">
        <f>VLOOKUP(Table91213[[#This Row],[Date]],'DB Details'!$A:$L,5)</f>
        <v>79.7</v>
      </c>
      <c r="F228" s="88">
        <f>VLOOKUP(Table91213[[#This Row],[Date]],'DB Details'!$A:$L,6)</f>
        <v>59.3</v>
      </c>
      <c r="G228" s="95"/>
      <c r="H228" s="88">
        <f>VLOOKUP(Table91213[[#This Row],[Date]],'DB Details'!$A:$L,8)</f>
        <v>57.9</v>
      </c>
      <c r="I228" s="88">
        <f>VLOOKUP(Table91213[[#This Row],[Date]],'DB Details'!$A:$L,9)</f>
        <v>73.099999999999994</v>
      </c>
      <c r="J228" s="88">
        <f>VLOOKUP(Table91213[[#This Row],[Date]],'DB Details'!$A:$L,10)</f>
        <v>58.9</v>
      </c>
      <c r="K228" s="95"/>
      <c r="L228" s="88">
        <f>VLOOKUP(Table91213[[#This Row],[Date]],'DB Details'!$A:$L,12)</f>
        <v>60.3</v>
      </c>
    </row>
    <row r="229" spans="1:12" x14ac:dyDescent="0.2">
      <c r="A229" s="39">
        <v>24320</v>
      </c>
      <c r="B229" s="57">
        <f>VLOOKUP(Table91213[[#This Row],[Date]],'DB Details'!$A:$L,2)</f>
        <v>53.3</v>
      </c>
      <c r="C229" s="41"/>
      <c r="D229" s="55"/>
      <c r="E229" s="88">
        <f>VLOOKUP(Table91213[[#This Row],[Date]],'DB Details'!$A:$L,5)</f>
        <v>79.5</v>
      </c>
      <c r="F229" s="88">
        <f>VLOOKUP(Table91213[[#This Row],[Date]],'DB Details'!$A:$L,6)</f>
        <v>57.7</v>
      </c>
      <c r="G229" s="95"/>
      <c r="H229" s="88">
        <f>VLOOKUP(Table91213[[#This Row],[Date]],'DB Details'!$A:$L,8)</f>
        <v>57</v>
      </c>
      <c r="I229" s="88">
        <f>VLOOKUP(Table91213[[#This Row],[Date]],'DB Details'!$A:$L,9)</f>
        <v>74.3</v>
      </c>
      <c r="J229" s="88">
        <f>VLOOKUP(Table91213[[#This Row],[Date]],'DB Details'!$A:$L,10)</f>
        <v>56.4</v>
      </c>
      <c r="K229" s="95"/>
      <c r="L229" s="88">
        <f>VLOOKUP(Table91213[[#This Row],[Date]],'DB Details'!$A:$L,12)</f>
        <v>58.5</v>
      </c>
    </row>
    <row r="230" spans="1:12" x14ac:dyDescent="0.2">
      <c r="A230" s="39">
        <v>24351</v>
      </c>
      <c r="B230" s="57">
        <f>VLOOKUP(Table91213[[#This Row],[Date]],'DB Details'!$A:$L,2)</f>
        <v>55.2</v>
      </c>
      <c r="C230" s="41"/>
      <c r="D230" s="55"/>
      <c r="E230" s="88">
        <f>VLOOKUP(Table91213[[#This Row],[Date]],'DB Details'!$A:$L,5)</f>
        <v>73.7</v>
      </c>
      <c r="F230" s="88">
        <f>VLOOKUP(Table91213[[#This Row],[Date]],'DB Details'!$A:$L,6)</f>
        <v>57.9</v>
      </c>
      <c r="G230" s="95"/>
      <c r="H230" s="88">
        <f>VLOOKUP(Table91213[[#This Row],[Date]],'DB Details'!$A:$L,8)</f>
        <v>54.8</v>
      </c>
      <c r="I230" s="88">
        <f>VLOOKUP(Table91213[[#This Row],[Date]],'DB Details'!$A:$L,9)</f>
        <v>72.400000000000006</v>
      </c>
      <c r="J230" s="88">
        <f>VLOOKUP(Table91213[[#This Row],[Date]],'DB Details'!$A:$L,10)</f>
        <v>56.5</v>
      </c>
      <c r="K230" s="95"/>
      <c r="L230" s="88">
        <f>VLOOKUP(Table91213[[#This Row],[Date]],'DB Details'!$A:$L,12)</f>
        <v>58.7</v>
      </c>
    </row>
    <row r="231" spans="1:12" x14ac:dyDescent="0.2">
      <c r="A231" s="39">
        <v>24381</v>
      </c>
      <c r="B231" s="57">
        <f>VLOOKUP(Table91213[[#This Row],[Date]],'DB Details'!$A:$L,2)</f>
        <v>51.6</v>
      </c>
      <c r="C231" s="41"/>
      <c r="D231" s="55"/>
      <c r="E231" s="88">
        <f>VLOOKUP(Table91213[[#This Row],[Date]],'DB Details'!$A:$L,5)</f>
        <v>70.3</v>
      </c>
      <c r="F231" s="88">
        <f>VLOOKUP(Table91213[[#This Row],[Date]],'DB Details'!$A:$L,6)</f>
        <v>57</v>
      </c>
      <c r="G231" s="95"/>
      <c r="H231" s="88">
        <f>VLOOKUP(Table91213[[#This Row],[Date]],'DB Details'!$A:$L,8)</f>
        <v>58.2</v>
      </c>
      <c r="I231" s="88">
        <f>VLOOKUP(Table91213[[#This Row],[Date]],'DB Details'!$A:$L,9)</f>
        <v>68.7</v>
      </c>
      <c r="J231" s="88">
        <f>VLOOKUP(Table91213[[#This Row],[Date]],'DB Details'!$A:$L,10)</f>
        <v>56.9</v>
      </c>
      <c r="K231" s="95"/>
      <c r="L231" s="88">
        <f>VLOOKUP(Table91213[[#This Row],[Date]],'DB Details'!$A:$L,12)</f>
        <v>57.2</v>
      </c>
    </row>
    <row r="232" spans="1:12" x14ac:dyDescent="0.2">
      <c r="A232" s="39">
        <v>24412</v>
      </c>
      <c r="B232" s="57">
        <f>VLOOKUP(Table91213[[#This Row],[Date]],'DB Details'!$A:$L,2)</f>
        <v>46.8</v>
      </c>
      <c r="C232" s="41"/>
      <c r="D232" s="55"/>
      <c r="E232" s="88">
        <f>VLOOKUP(Table91213[[#This Row],[Date]],'DB Details'!$A:$L,5)</f>
        <v>71.900000000000006</v>
      </c>
      <c r="F232" s="88">
        <f>VLOOKUP(Table91213[[#This Row],[Date]],'DB Details'!$A:$L,6)</f>
        <v>54.2</v>
      </c>
      <c r="G232" s="95"/>
      <c r="H232" s="88">
        <f>VLOOKUP(Table91213[[#This Row],[Date]],'DB Details'!$A:$L,8)</f>
        <v>55.6</v>
      </c>
      <c r="I232" s="88">
        <f>VLOOKUP(Table91213[[#This Row],[Date]],'DB Details'!$A:$L,9)</f>
        <v>62.6</v>
      </c>
      <c r="J232" s="88">
        <f>VLOOKUP(Table91213[[#This Row],[Date]],'DB Details'!$A:$L,10)</f>
        <v>55.6</v>
      </c>
      <c r="K232" s="95"/>
      <c r="L232" s="88">
        <f>VLOOKUP(Table91213[[#This Row],[Date]],'DB Details'!$A:$L,12)</f>
        <v>53.7</v>
      </c>
    </row>
    <row r="233" spans="1:12" x14ac:dyDescent="0.2">
      <c r="A233" s="39">
        <v>24442</v>
      </c>
      <c r="B233" s="57">
        <f>VLOOKUP(Table91213[[#This Row],[Date]],'DB Details'!$A:$L,2)</f>
        <v>48.8</v>
      </c>
      <c r="C233" s="41"/>
      <c r="D233" s="55"/>
      <c r="E233" s="88">
        <f>VLOOKUP(Table91213[[#This Row],[Date]],'DB Details'!$A:$L,5)</f>
        <v>67.599999999999994</v>
      </c>
      <c r="F233" s="88">
        <f>VLOOKUP(Table91213[[#This Row],[Date]],'DB Details'!$A:$L,6)</f>
        <v>54.1</v>
      </c>
      <c r="G233" s="95"/>
      <c r="H233" s="88">
        <f>VLOOKUP(Table91213[[#This Row],[Date]],'DB Details'!$A:$L,8)</f>
        <v>53.7</v>
      </c>
      <c r="I233" s="88">
        <f>VLOOKUP(Table91213[[#This Row],[Date]],'DB Details'!$A:$L,9)</f>
        <v>57.9</v>
      </c>
      <c r="J233" s="88">
        <f>VLOOKUP(Table91213[[#This Row],[Date]],'DB Details'!$A:$L,10)</f>
        <v>50.7</v>
      </c>
      <c r="K233" s="95"/>
      <c r="L233" s="88">
        <f>VLOOKUP(Table91213[[#This Row],[Date]],'DB Details'!$A:$L,12)</f>
        <v>52.4</v>
      </c>
    </row>
    <row r="234" spans="1:12" x14ac:dyDescent="0.2">
      <c r="A234" s="39">
        <v>24473</v>
      </c>
      <c r="B234" s="57">
        <f>VLOOKUP(Table91213[[#This Row],[Date]],'DB Details'!$A:$L,2)</f>
        <v>46.2</v>
      </c>
      <c r="C234" s="41"/>
      <c r="D234" s="55"/>
      <c r="E234" s="88">
        <f>VLOOKUP(Table91213[[#This Row],[Date]],'DB Details'!$A:$L,5)</f>
        <v>72.900000000000006</v>
      </c>
      <c r="F234" s="88">
        <f>VLOOKUP(Table91213[[#This Row],[Date]],'DB Details'!$A:$L,6)</f>
        <v>54.1</v>
      </c>
      <c r="G234" s="95"/>
      <c r="H234" s="88">
        <f>VLOOKUP(Table91213[[#This Row],[Date]],'DB Details'!$A:$L,8)</f>
        <v>48.2</v>
      </c>
      <c r="I234" s="88">
        <f>VLOOKUP(Table91213[[#This Row],[Date]],'DB Details'!$A:$L,9)</f>
        <v>48.2</v>
      </c>
      <c r="J234" s="88">
        <f>VLOOKUP(Table91213[[#This Row],[Date]],'DB Details'!$A:$L,10)</f>
        <v>48.3</v>
      </c>
      <c r="K234" s="95"/>
      <c r="L234" s="88">
        <f>VLOOKUP(Table91213[[#This Row],[Date]],'DB Details'!$A:$L,12)</f>
        <v>49.1</v>
      </c>
    </row>
    <row r="235" spans="1:12" x14ac:dyDescent="0.2">
      <c r="A235" s="39">
        <v>24504</v>
      </c>
      <c r="B235" s="57">
        <f>VLOOKUP(Table91213[[#This Row],[Date]],'DB Details'!$A:$L,2)</f>
        <v>45.1</v>
      </c>
      <c r="C235" s="41"/>
      <c r="D235" s="55"/>
      <c r="E235" s="88">
        <f>VLOOKUP(Table91213[[#This Row],[Date]],'DB Details'!$A:$L,5)</f>
        <v>61.8</v>
      </c>
      <c r="F235" s="88">
        <f>VLOOKUP(Table91213[[#This Row],[Date]],'DB Details'!$A:$L,6)</f>
        <v>50.4</v>
      </c>
      <c r="G235" s="95"/>
      <c r="H235" s="88">
        <f>VLOOKUP(Table91213[[#This Row],[Date]],'DB Details'!$A:$L,8)</f>
        <v>45.3</v>
      </c>
      <c r="I235" s="88">
        <f>VLOOKUP(Table91213[[#This Row],[Date]],'DB Details'!$A:$L,9)</f>
        <v>49.9</v>
      </c>
      <c r="J235" s="88">
        <f>VLOOKUP(Table91213[[#This Row],[Date]],'DB Details'!$A:$L,10)</f>
        <v>47.6</v>
      </c>
      <c r="K235" s="95"/>
      <c r="L235" s="88">
        <f>VLOOKUP(Table91213[[#This Row],[Date]],'DB Details'!$A:$L,12)</f>
        <v>47.6</v>
      </c>
    </row>
    <row r="236" spans="1:12" x14ac:dyDescent="0.2">
      <c r="A236" s="39">
        <v>24532</v>
      </c>
      <c r="B236" s="57">
        <f>VLOOKUP(Table91213[[#This Row],[Date]],'DB Details'!$A:$L,2)</f>
        <v>45.3</v>
      </c>
      <c r="C236" s="41"/>
      <c r="D236" s="55"/>
      <c r="E236" s="88">
        <f>VLOOKUP(Table91213[[#This Row],[Date]],'DB Details'!$A:$L,5)</f>
        <v>54</v>
      </c>
      <c r="F236" s="88">
        <f>VLOOKUP(Table91213[[#This Row],[Date]],'DB Details'!$A:$L,6)</f>
        <v>48.7</v>
      </c>
      <c r="G236" s="95"/>
      <c r="H236" s="88">
        <f>VLOOKUP(Table91213[[#This Row],[Date]],'DB Details'!$A:$L,8)</f>
        <v>45.6</v>
      </c>
      <c r="I236" s="88">
        <f>VLOOKUP(Table91213[[#This Row],[Date]],'DB Details'!$A:$L,9)</f>
        <v>38</v>
      </c>
      <c r="J236" s="88">
        <f>VLOOKUP(Table91213[[#This Row],[Date]],'DB Details'!$A:$L,10)</f>
        <v>46.3</v>
      </c>
      <c r="K236" s="95"/>
      <c r="L236" s="88">
        <f>VLOOKUP(Table91213[[#This Row],[Date]],'DB Details'!$A:$L,12)</f>
        <v>45.3</v>
      </c>
    </row>
    <row r="237" spans="1:12" x14ac:dyDescent="0.2">
      <c r="A237" s="39">
        <v>24563</v>
      </c>
      <c r="B237" s="57">
        <f>VLOOKUP(Table91213[[#This Row],[Date]],'DB Details'!$A:$L,2)</f>
        <v>46.4</v>
      </c>
      <c r="C237" s="41"/>
      <c r="D237" s="55"/>
      <c r="E237" s="88">
        <f>VLOOKUP(Table91213[[#This Row],[Date]],'DB Details'!$A:$L,5)</f>
        <v>56.3</v>
      </c>
      <c r="F237" s="88">
        <f>VLOOKUP(Table91213[[#This Row],[Date]],'DB Details'!$A:$L,6)</f>
        <v>44.3</v>
      </c>
      <c r="G237" s="95"/>
      <c r="H237" s="88">
        <f>VLOOKUP(Table91213[[#This Row],[Date]],'DB Details'!$A:$L,8)</f>
        <v>39.4</v>
      </c>
      <c r="I237" s="88">
        <f>VLOOKUP(Table91213[[#This Row],[Date]],'DB Details'!$A:$L,9)</f>
        <v>36.9</v>
      </c>
      <c r="J237" s="88">
        <f>VLOOKUP(Table91213[[#This Row],[Date]],'DB Details'!$A:$L,10)</f>
        <v>41.8</v>
      </c>
      <c r="K237" s="95"/>
      <c r="L237" s="88">
        <f>VLOOKUP(Table91213[[#This Row],[Date]],'DB Details'!$A:$L,12)</f>
        <v>42.8</v>
      </c>
    </row>
    <row r="238" spans="1:12" x14ac:dyDescent="0.2">
      <c r="A238" s="39">
        <v>24593</v>
      </c>
      <c r="B238" s="57">
        <f>VLOOKUP(Table91213[[#This Row],[Date]],'DB Details'!$A:$L,2)</f>
        <v>47.6</v>
      </c>
      <c r="C238" s="41"/>
      <c r="D238" s="55"/>
      <c r="E238" s="88">
        <f>VLOOKUP(Table91213[[#This Row],[Date]],'DB Details'!$A:$L,5)</f>
        <v>56.1</v>
      </c>
      <c r="F238" s="88">
        <f>VLOOKUP(Table91213[[#This Row],[Date]],'DB Details'!$A:$L,6)</f>
        <v>48</v>
      </c>
      <c r="G238" s="95"/>
      <c r="H238" s="88">
        <f>VLOOKUP(Table91213[[#This Row],[Date]],'DB Details'!$A:$L,8)</f>
        <v>39.700000000000003</v>
      </c>
      <c r="I238" s="88">
        <f>VLOOKUP(Table91213[[#This Row],[Date]],'DB Details'!$A:$L,9)</f>
        <v>34.4</v>
      </c>
      <c r="J238" s="88">
        <f>VLOOKUP(Table91213[[#This Row],[Date]],'DB Details'!$A:$L,10)</f>
        <v>45.5</v>
      </c>
      <c r="K238" s="95"/>
      <c r="L238" s="88">
        <f>VLOOKUP(Table91213[[#This Row],[Date]],'DB Details'!$A:$L,12)</f>
        <v>44.5</v>
      </c>
    </row>
    <row r="239" spans="1:12" x14ac:dyDescent="0.2">
      <c r="A239" s="39">
        <v>24624</v>
      </c>
      <c r="B239" s="57">
        <f>VLOOKUP(Table91213[[#This Row],[Date]],'DB Details'!$A:$L,2)</f>
        <v>51.8</v>
      </c>
      <c r="C239" s="41"/>
      <c r="D239" s="55"/>
      <c r="E239" s="88">
        <f>VLOOKUP(Table91213[[#This Row],[Date]],'DB Details'!$A:$L,5)</f>
        <v>58.4</v>
      </c>
      <c r="F239" s="88">
        <f>VLOOKUP(Table91213[[#This Row],[Date]],'DB Details'!$A:$L,6)</f>
        <v>50.7</v>
      </c>
      <c r="G239" s="95"/>
      <c r="H239" s="88">
        <f>VLOOKUP(Table91213[[#This Row],[Date]],'DB Details'!$A:$L,8)</f>
        <v>39.6</v>
      </c>
      <c r="I239" s="88">
        <f>VLOOKUP(Table91213[[#This Row],[Date]],'DB Details'!$A:$L,9)</f>
        <v>36.5</v>
      </c>
      <c r="J239" s="88">
        <f>VLOOKUP(Table91213[[#This Row],[Date]],'DB Details'!$A:$L,10)</f>
        <v>45.8</v>
      </c>
      <c r="K239" s="95"/>
      <c r="L239" s="88">
        <f>VLOOKUP(Table91213[[#This Row],[Date]],'DB Details'!$A:$L,12)</f>
        <v>46.8</v>
      </c>
    </row>
    <row r="240" spans="1:12" x14ac:dyDescent="0.2">
      <c r="A240" s="39">
        <v>24654</v>
      </c>
      <c r="B240" s="57">
        <f>VLOOKUP(Table91213[[#This Row],[Date]],'DB Details'!$A:$L,2)</f>
        <v>53.7</v>
      </c>
      <c r="C240" s="41"/>
      <c r="D240" s="55"/>
      <c r="E240" s="88">
        <f>VLOOKUP(Table91213[[#This Row],[Date]],'DB Details'!$A:$L,5)</f>
        <v>63.9</v>
      </c>
      <c r="F240" s="88">
        <f>VLOOKUP(Table91213[[#This Row],[Date]],'DB Details'!$A:$L,6)</f>
        <v>53.4</v>
      </c>
      <c r="G240" s="95"/>
      <c r="H240" s="88">
        <f>VLOOKUP(Table91213[[#This Row],[Date]],'DB Details'!$A:$L,8)</f>
        <v>38.1</v>
      </c>
      <c r="I240" s="88">
        <f>VLOOKUP(Table91213[[#This Row],[Date]],'DB Details'!$A:$L,9)</f>
        <v>40.9</v>
      </c>
      <c r="J240" s="88">
        <f>VLOOKUP(Table91213[[#This Row],[Date]],'DB Details'!$A:$L,10)</f>
        <v>50.2</v>
      </c>
      <c r="K240" s="95"/>
      <c r="L240" s="88">
        <f>VLOOKUP(Table91213[[#This Row],[Date]],'DB Details'!$A:$L,12)</f>
        <v>49.5</v>
      </c>
    </row>
    <row r="241" spans="1:12" x14ac:dyDescent="0.2">
      <c r="A241" s="39">
        <v>24685</v>
      </c>
      <c r="B241" s="57">
        <f>VLOOKUP(Table91213[[#This Row],[Date]],'DB Details'!$A:$L,2)</f>
        <v>55.4</v>
      </c>
      <c r="C241" s="41"/>
      <c r="D241" s="55"/>
      <c r="E241" s="88">
        <f>VLOOKUP(Table91213[[#This Row],[Date]],'DB Details'!$A:$L,5)</f>
        <v>67.5</v>
      </c>
      <c r="F241" s="88">
        <f>VLOOKUP(Table91213[[#This Row],[Date]],'DB Details'!$A:$L,6)</f>
        <v>56.4</v>
      </c>
      <c r="G241" s="95"/>
      <c r="H241" s="88">
        <f>VLOOKUP(Table91213[[#This Row],[Date]],'DB Details'!$A:$L,8)</f>
        <v>41.7</v>
      </c>
      <c r="I241" s="88">
        <f>VLOOKUP(Table91213[[#This Row],[Date]],'DB Details'!$A:$L,9)</f>
        <v>44.8</v>
      </c>
      <c r="J241" s="88">
        <f>VLOOKUP(Table91213[[#This Row],[Date]],'DB Details'!$A:$L,10)</f>
        <v>52.9</v>
      </c>
      <c r="K241" s="95"/>
      <c r="L241" s="88">
        <f>VLOOKUP(Table91213[[#This Row],[Date]],'DB Details'!$A:$L,12)</f>
        <v>52.2</v>
      </c>
    </row>
    <row r="242" spans="1:12" x14ac:dyDescent="0.2">
      <c r="A242" s="39">
        <v>24716</v>
      </c>
      <c r="B242" s="57">
        <f>VLOOKUP(Table91213[[#This Row],[Date]],'DB Details'!$A:$L,2)</f>
        <v>62</v>
      </c>
      <c r="C242" s="41"/>
      <c r="D242" s="55"/>
      <c r="E242" s="88">
        <f>VLOOKUP(Table91213[[#This Row],[Date]],'DB Details'!$A:$L,5)</f>
        <v>75.2</v>
      </c>
      <c r="F242" s="88">
        <f>VLOOKUP(Table91213[[#This Row],[Date]],'DB Details'!$A:$L,6)</f>
        <v>57.4</v>
      </c>
      <c r="G242" s="95"/>
      <c r="H242" s="88">
        <f>VLOOKUP(Table91213[[#This Row],[Date]],'DB Details'!$A:$L,8)</f>
        <v>46.8</v>
      </c>
      <c r="I242" s="88">
        <f>VLOOKUP(Table91213[[#This Row],[Date]],'DB Details'!$A:$L,9)</f>
        <v>46.5</v>
      </c>
      <c r="J242" s="88">
        <f>VLOOKUP(Table91213[[#This Row],[Date]],'DB Details'!$A:$L,10)</f>
        <v>51.6</v>
      </c>
      <c r="K242" s="95"/>
      <c r="L242" s="88">
        <f>VLOOKUP(Table91213[[#This Row],[Date]],'DB Details'!$A:$L,12)</f>
        <v>54.9</v>
      </c>
    </row>
    <row r="243" spans="1:12" x14ac:dyDescent="0.2">
      <c r="A243" s="39">
        <v>24746</v>
      </c>
      <c r="B243" s="57">
        <f>VLOOKUP(Table91213[[#This Row],[Date]],'DB Details'!$A:$L,2)</f>
        <v>55.8</v>
      </c>
      <c r="C243" s="41"/>
      <c r="D243" s="55"/>
      <c r="E243" s="88">
        <f>VLOOKUP(Table91213[[#This Row],[Date]],'DB Details'!$A:$L,5)</f>
        <v>78.7</v>
      </c>
      <c r="F243" s="88">
        <f>VLOOKUP(Table91213[[#This Row],[Date]],'DB Details'!$A:$L,6)</f>
        <v>57.7</v>
      </c>
      <c r="G243" s="95"/>
      <c r="H243" s="88">
        <f>VLOOKUP(Table91213[[#This Row],[Date]],'DB Details'!$A:$L,8)</f>
        <v>48</v>
      </c>
      <c r="I243" s="88">
        <f>VLOOKUP(Table91213[[#This Row],[Date]],'DB Details'!$A:$L,9)</f>
        <v>51.1</v>
      </c>
      <c r="J243" s="88">
        <f>VLOOKUP(Table91213[[#This Row],[Date]],'DB Details'!$A:$L,10)</f>
        <v>52.4</v>
      </c>
      <c r="K243" s="95"/>
      <c r="L243" s="88">
        <f>VLOOKUP(Table91213[[#This Row],[Date]],'DB Details'!$A:$L,12)</f>
        <v>54.1</v>
      </c>
    </row>
    <row r="244" spans="1:12" x14ac:dyDescent="0.2">
      <c r="A244" s="39">
        <v>24777</v>
      </c>
      <c r="B244" s="57">
        <f>VLOOKUP(Table91213[[#This Row],[Date]],'DB Details'!$A:$L,2)</f>
        <v>57</v>
      </c>
      <c r="C244" s="41"/>
      <c r="D244" s="55"/>
      <c r="E244" s="88">
        <f>VLOOKUP(Table91213[[#This Row],[Date]],'DB Details'!$A:$L,5)</f>
        <v>83.8</v>
      </c>
      <c r="F244" s="88">
        <f>VLOOKUP(Table91213[[#This Row],[Date]],'DB Details'!$A:$L,6)</f>
        <v>58.6</v>
      </c>
      <c r="G244" s="95"/>
      <c r="H244" s="88">
        <f>VLOOKUP(Table91213[[#This Row],[Date]],'DB Details'!$A:$L,8)</f>
        <v>44.4</v>
      </c>
      <c r="I244" s="88">
        <f>VLOOKUP(Table91213[[#This Row],[Date]],'DB Details'!$A:$L,9)</f>
        <v>51.4</v>
      </c>
      <c r="J244" s="88">
        <f>VLOOKUP(Table91213[[#This Row],[Date]],'DB Details'!$A:$L,10)</f>
        <v>51.5</v>
      </c>
      <c r="K244" s="95"/>
      <c r="L244" s="88">
        <f>VLOOKUP(Table91213[[#This Row],[Date]],'DB Details'!$A:$L,12)</f>
        <v>54.2</v>
      </c>
    </row>
    <row r="245" spans="1:12" x14ac:dyDescent="0.2">
      <c r="A245" s="39">
        <v>24807</v>
      </c>
      <c r="B245" s="57">
        <f>VLOOKUP(Table91213[[#This Row],[Date]],'DB Details'!$A:$L,2)</f>
        <v>59.4</v>
      </c>
      <c r="C245" s="41"/>
      <c r="D245" s="55"/>
      <c r="E245" s="88">
        <f>VLOOKUP(Table91213[[#This Row],[Date]],'DB Details'!$A:$L,5)</f>
        <v>79.599999999999994</v>
      </c>
      <c r="F245" s="88">
        <f>VLOOKUP(Table91213[[#This Row],[Date]],'DB Details'!$A:$L,6)</f>
        <v>58.7</v>
      </c>
      <c r="G245" s="95"/>
      <c r="H245" s="88">
        <f>VLOOKUP(Table91213[[#This Row],[Date]],'DB Details'!$A:$L,8)</f>
        <v>53.8</v>
      </c>
      <c r="I245" s="88">
        <f>VLOOKUP(Table91213[[#This Row],[Date]],'DB Details'!$A:$L,9)</f>
        <v>49.9</v>
      </c>
      <c r="J245" s="88">
        <f>VLOOKUP(Table91213[[#This Row],[Date]],'DB Details'!$A:$L,10)</f>
        <v>51.5</v>
      </c>
      <c r="K245" s="95"/>
      <c r="L245" s="88">
        <f>VLOOKUP(Table91213[[#This Row],[Date]],'DB Details'!$A:$L,12)</f>
        <v>55.6</v>
      </c>
    </row>
    <row r="246" spans="1:12" x14ac:dyDescent="0.2">
      <c r="A246" s="39">
        <v>24838</v>
      </c>
      <c r="B246" s="57">
        <f>VLOOKUP(Table91213[[#This Row],[Date]],'DB Details'!$A:$L,2)</f>
        <v>60.1</v>
      </c>
      <c r="C246" s="41"/>
      <c r="D246" s="55"/>
      <c r="E246" s="88">
        <f>VLOOKUP(Table91213[[#This Row],[Date]],'DB Details'!$A:$L,5)</f>
        <v>78</v>
      </c>
      <c r="F246" s="88">
        <f>VLOOKUP(Table91213[[#This Row],[Date]],'DB Details'!$A:$L,6)</f>
        <v>59.3</v>
      </c>
      <c r="G246" s="95"/>
      <c r="H246" s="88">
        <f>VLOOKUP(Table91213[[#This Row],[Date]],'DB Details'!$A:$L,8)</f>
        <v>54.8</v>
      </c>
      <c r="I246" s="88">
        <f>VLOOKUP(Table91213[[#This Row],[Date]],'DB Details'!$A:$L,9)</f>
        <v>50.6</v>
      </c>
      <c r="J246" s="88">
        <f>VLOOKUP(Table91213[[#This Row],[Date]],'DB Details'!$A:$L,10)</f>
        <v>53.2</v>
      </c>
      <c r="K246" s="95"/>
      <c r="L246" s="88">
        <f>VLOOKUP(Table91213[[#This Row],[Date]],'DB Details'!$A:$L,12)</f>
        <v>56.6</v>
      </c>
    </row>
    <row r="247" spans="1:12" x14ac:dyDescent="0.2">
      <c r="A247" s="39">
        <v>24869</v>
      </c>
      <c r="B247" s="57">
        <f>VLOOKUP(Table91213[[#This Row],[Date]],'DB Details'!$A:$L,2)</f>
        <v>56.6</v>
      </c>
      <c r="C247" s="41"/>
      <c r="D247" s="55"/>
      <c r="E247" s="88">
        <f>VLOOKUP(Table91213[[#This Row],[Date]],'DB Details'!$A:$L,5)</f>
        <v>76.3</v>
      </c>
      <c r="F247" s="88">
        <f>VLOOKUP(Table91213[[#This Row],[Date]],'DB Details'!$A:$L,6)</f>
        <v>58.1</v>
      </c>
      <c r="G247" s="95"/>
      <c r="H247" s="88">
        <f>VLOOKUP(Table91213[[#This Row],[Date]],'DB Details'!$A:$L,8)</f>
        <v>53.7</v>
      </c>
      <c r="I247" s="88">
        <f>VLOOKUP(Table91213[[#This Row],[Date]],'DB Details'!$A:$L,9)</f>
        <v>53.9</v>
      </c>
      <c r="J247" s="88">
        <f>VLOOKUP(Table91213[[#This Row],[Date]],'DB Details'!$A:$L,10)</f>
        <v>50.3</v>
      </c>
      <c r="K247" s="95"/>
      <c r="L247" s="88">
        <f>VLOOKUP(Table91213[[#This Row],[Date]],'DB Details'!$A:$L,12)</f>
        <v>55</v>
      </c>
    </row>
    <row r="248" spans="1:12" x14ac:dyDescent="0.2">
      <c r="A248" s="39">
        <v>24898</v>
      </c>
      <c r="B248" s="57">
        <f>VLOOKUP(Table91213[[#This Row],[Date]],'DB Details'!$A:$L,2)</f>
        <v>55.7</v>
      </c>
      <c r="C248" s="41"/>
      <c r="D248" s="55"/>
      <c r="E248" s="88">
        <f>VLOOKUP(Table91213[[#This Row],[Date]],'DB Details'!$A:$L,5)</f>
        <v>76.099999999999994</v>
      </c>
      <c r="F248" s="88">
        <f>VLOOKUP(Table91213[[#This Row],[Date]],'DB Details'!$A:$L,6)</f>
        <v>55.8</v>
      </c>
      <c r="G248" s="95"/>
      <c r="H248" s="88">
        <f>VLOOKUP(Table91213[[#This Row],[Date]],'DB Details'!$A:$L,8)</f>
        <v>50.7</v>
      </c>
      <c r="I248" s="88">
        <f>VLOOKUP(Table91213[[#This Row],[Date]],'DB Details'!$A:$L,9)</f>
        <v>54</v>
      </c>
      <c r="J248" s="88">
        <f>VLOOKUP(Table91213[[#This Row],[Date]],'DB Details'!$A:$L,10)</f>
        <v>50.1</v>
      </c>
      <c r="K248" s="95"/>
      <c r="L248" s="88">
        <f>VLOOKUP(Table91213[[#This Row],[Date]],'DB Details'!$A:$L,12)</f>
        <v>53.8</v>
      </c>
    </row>
    <row r="249" spans="1:12" x14ac:dyDescent="0.2">
      <c r="A249" s="39">
        <v>24929</v>
      </c>
      <c r="B249" s="57">
        <f>VLOOKUP(Table91213[[#This Row],[Date]],'DB Details'!$A:$L,2)</f>
        <v>64.5</v>
      </c>
      <c r="C249" s="41"/>
      <c r="D249" s="55"/>
      <c r="E249" s="88">
        <f>VLOOKUP(Table91213[[#This Row],[Date]],'DB Details'!$A:$L,5)</f>
        <v>71.5</v>
      </c>
      <c r="F249" s="88">
        <f>VLOOKUP(Table91213[[#This Row],[Date]],'DB Details'!$A:$L,6)</f>
        <v>60.1</v>
      </c>
      <c r="G249" s="95"/>
      <c r="H249" s="88">
        <f>VLOOKUP(Table91213[[#This Row],[Date]],'DB Details'!$A:$L,8)</f>
        <v>54.9</v>
      </c>
      <c r="I249" s="88">
        <f>VLOOKUP(Table91213[[#This Row],[Date]],'DB Details'!$A:$L,9)</f>
        <v>49</v>
      </c>
      <c r="J249" s="88">
        <f>VLOOKUP(Table91213[[#This Row],[Date]],'DB Details'!$A:$L,10)</f>
        <v>53.5</v>
      </c>
      <c r="K249" s="95"/>
      <c r="L249" s="88">
        <f>VLOOKUP(Table91213[[#This Row],[Date]],'DB Details'!$A:$L,12)</f>
        <v>58</v>
      </c>
    </row>
    <row r="250" spans="1:12" x14ac:dyDescent="0.2">
      <c r="A250" s="39">
        <v>24959</v>
      </c>
      <c r="B250" s="57">
        <f>VLOOKUP(Table91213[[#This Row],[Date]],'DB Details'!$A:$L,2)</f>
        <v>56.2</v>
      </c>
      <c r="C250" s="41"/>
      <c r="D250" s="55"/>
      <c r="E250" s="88">
        <f>VLOOKUP(Table91213[[#This Row],[Date]],'DB Details'!$A:$L,5)</f>
        <v>69.2</v>
      </c>
      <c r="F250" s="88">
        <f>VLOOKUP(Table91213[[#This Row],[Date]],'DB Details'!$A:$L,6)</f>
        <v>60</v>
      </c>
      <c r="G250" s="95"/>
      <c r="H250" s="88">
        <f>VLOOKUP(Table91213[[#This Row],[Date]],'DB Details'!$A:$L,8)</f>
        <v>54</v>
      </c>
      <c r="I250" s="88">
        <f>VLOOKUP(Table91213[[#This Row],[Date]],'DB Details'!$A:$L,9)</f>
        <v>49.4</v>
      </c>
      <c r="J250" s="88">
        <f>VLOOKUP(Table91213[[#This Row],[Date]],'DB Details'!$A:$L,10)</f>
        <v>53.1</v>
      </c>
      <c r="K250" s="95"/>
      <c r="L250" s="88">
        <f>VLOOKUP(Table91213[[#This Row],[Date]],'DB Details'!$A:$L,12)</f>
        <v>55.3</v>
      </c>
    </row>
    <row r="251" spans="1:12" x14ac:dyDescent="0.2">
      <c r="A251" s="39">
        <v>24990</v>
      </c>
      <c r="B251" s="57">
        <f>VLOOKUP(Table91213[[#This Row],[Date]],'DB Details'!$A:$L,2)</f>
        <v>54.3</v>
      </c>
      <c r="C251" s="41"/>
      <c r="D251" s="55"/>
      <c r="E251" s="88">
        <f>VLOOKUP(Table91213[[#This Row],[Date]],'DB Details'!$A:$L,5)</f>
        <v>70.400000000000006</v>
      </c>
      <c r="F251" s="88">
        <f>VLOOKUP(Table91213[[#This Row],[Date]],'DB Details'!$A:$L,6)</f>
        <v>54.9</v>
      </c>
      <c r="G251" s="95"/>
      <c r="H251" s="88">
        <f>VLOOKUP(Table91213[[#This Row],[Date]],'DB Details'!$A:$L,8)</f>
        <v>55</v>
      </c>
      <c r="I251" s="88">
        <f>VLOOKUP(Table91213[[#This Row],[Date]],'DB Details'!$A:$L,9)</f>
        <v>49.9</v>
      </c>
      <c r="J251" s="88">
        <f>VLOOKUP(Table91213[[#This Row],[Date]],'DB Details'!$A:$L,10)</f>
        <v>52.6</v>
      </c>
      <c r="K251" s="95"/>
      <c r="L251" s="88">
        <f>VLOOKUP(Table91213[[#This Row],[Date]],'DB Details'!$A:$L,12)</f>
        <v>53.5</v>
      </c>
    </row>
    <row r="252" spans="1:12" x14ac:dyDescent="0.2">
      <c r="A252" s="39">
        <v>25020</v>
      </c>
      <c r="B252" s="57">
        <f>VLOOKUP(Table91213[[#This Row],[Date]],'DB Details'!$A:$L,2)</f>
        <v>54.5</v>
      </c>
      <c r="C252" s="41"/>
      <c r="D252" s="55"/>
      <c r="E252" s="88">
        <f>VLOOKUP(Table91213[[#This Row],[Date]],'DB Details'!$A:$L,5)</f>
        <v>67.099999999999994</v>
      </c>
      <c r="F252" s="88">
        <f>VLOOKUP(Table91213[[#This Row],[Date]],'DB Details'!$A:$L,6)</f>
        <v>56.5</v>
      </c>
      <c r="G252" s="95"/>
      <c r="H252" s="88">
        <f>VLOOKUP(Table91213[[#This Row],[Date]],'DB Details'!$A:$L,8)</f>
        <v>55.8</v>
      </c>
      <c r="I252" s="88">
        <f>VLOOKUP(Table91213[[#This Row],[Date]],'DB Details'!$A:$L,9)</f>
        <v>55.9</v>
      </c>
      <c r="J252" s="88">
        <f>VLOOKUP(Table91213[[#This Row],[Date]],'DB Details'!$A:$L,10)</f>
        <v>48.2</v>
      </c>
      <c r="K252" s="95"/>
      <c r="L252" s="88">
        <f>VLOOKUP(Table91213[[#This Row],[Date]],'DB Details'!$A:$L,12)</f>
        <v>54.1</v>
      </c>
    </row>
    <row r="253" spans="1:12" x14ac:dyDescent="0.2">
      <c r="A253" s="39">
        <v>25051</v>
      </c>
      <c r="B253" s="57">
        <f>VLOOKUP(Table91213[[#This Row],[Date]],'DB Details'!$A:$L,2)</f>
        <v>53.8</v>
      </c>
      <c r="C253" s="41"/>
      <c r="D253" s="55"/>
      <c r="E253" s="88">
        <f>VLOOKUP(Table91213[[#This Row],[Date]],'DB Details'!$A:$L,5)</f>
        <v>74.3</v>
      </c>
      <c r="F253" s="88">
        <f>VLOOKUP(Table91213[[#This Row],[Date]],'DB Details'!$A:$L,6)</f>
        <v>56.1</v>
      </c>
      <c r="G253" s="95"/>
      <c r="H253" s="88">
        <f>VLOOKUP(Table91213[[#This Row],[Date]],'DB Details'!$A:$L,8)</f>
        <v>54.2</v>
      </c>
      <c r="I253" s="88">
        <f>VLOOKUP(Table91213[[#This Row],[Date]],'DB Details'!$A:$L,9)</f>
        <v>47.8</v>
      </c>
      <c r="J253" s="88">
        <f>VLOOKUP(Table91213[[#This Row],[Date]],'DB Details'!$A:$L,10)</f>
        <v>49.5</v>
      </c>
      <c r="K253" s="95"/>
      <c r="L253" s="88">
        <f>VLOOKUP(Table91213[[#This Row],[Date]],'DB Details'!$A:$L,12)</f>
        <v>52.7</v>
      </c>
    </row>
    <row r="254" spans="1:12" x14ac:dyDescent="0.2">
      <c r="A254" s="39">
        <v>25082</v>
      </c>
      <c r="B254" s="57">
        <f>VLOOKUP(Table91213[[#This Row],[Date]],'DB Details'!$A:$L,2)</f>
        <v>55.4</v>
      </c>
      <c r="C254" s="41"/>
      <c r="D254" s="55"/>
      <c r="E254" s="88">
        <f>VLOOKUP(Table91213[[#This Row],[Date]],'DB Details'!$A:$L,5)</f>
        <v>72.400000000000006</v>
      </c>
      <c r="F254" s="88">
        <f>VLOOKUP(Table91213[[#This Row],[Date]],'DB Details'!$A:$L,6)</f>
        <v>57</v>
      </c>
      <c r="G254" s="95"/>
      <c r="H254" s="88">
        <f>VLOOKUP(Table91213[[#This Row],[Date]],'DB Details'!$A:$L,8)</f>
        <v>42.4</v>
      </c>
      <c r="I254" s="88">
        <f>VLOOKUP(Table91213[[#This Row],[Date]],'DB Details'!$A:$L,9)</f>
        <v>48.4</v>
      </c>
      <c r="J254" s="88">
        <f>VLOOKUP(Table91213[[#This Row],[Date]],'DB Details'!$A:$L,10)</f>
        <v>47.1</v>
      </c>
      <c r="K254" s="95"/>
      <c r="L254" s="88">
        <f>VLOOKUP(Table91213[[#This Row],[Date]],'DB Details'!$A:$L,12)</f>
        <v>51.8</v>
      </c>
    </row>
    <row r="255" spans="1:12" x14ac:dyDescent="0.2">
      <c r="A255" s="39">
        <v>25112</v>
      </c>
      <c r="B255" s="57">
        <f>VLOOKUP(Table91213[[#This Row],[Date]],'DB Details'!$A:$L,2)</f>
        <v>58.5</v>
      </c>
      <c r="C255" s="41"/>
      <c r="D255" s="55"/>
      <c r="E255" s="88">
        <f>VLOOKUP(Table91213[[#This Row],[Date]],'DB Details'!$A:$L,5)</f>
        <v>70.8</v>
      </c>
      <c r="F255" s="88">
        <f>VLOOKUP(Table91213[[#This Row],[Date]],'DB Details'!$A:$L,6)</f>
        <v>61.1</v>
      </c>
      <c r="G255" s="95"/>
      <c r="H255" s="88">
        <f>VLOOKUP(Table91213[[#This Row],[Date]],'DB Details'!$A:$L,8)</f>
        <v>44.3</v>
      </c>
      <c r="I255" s="88">
        <f>VLOOKUP(Table91213[[#This Row],[Date]],'DB Details'!$A:$L,9)</f>
        <v>53.3</v>
      </c>
      <c r="J255" s="88">
        <f>VLOOKUP(Table91213[[#This Row],[Date]],'DB Details'!$A:$L,10)</f>
        <v>52.6</v>
      </c>
      <c r="K255" s="95"/>
      <c r="L255" s="88">
        <f>VLOOKUP(Table91213[[#This Row],[Date]],'DB Details'!$A:$L,12)</f>
        <v>55.8</v>
      </c>
    </row>
    <row r="256" spans="1:12" x14ac:dyDescent="0.2">
      <c r="A256" s="39">
        <v>25143</v>
      </c>
      <c r="B256" s="57">
        <f>VLOOKUP(Table91213[[#This Row],[Date]],'DB Details'!$A:$L,2)</f>
        <v>61.3</v>
      </c>
      <c r="C256" s="41"/>
      <c r="D256" s="55"/>
      <c r="E256" s="88">
        <f>VLOOKUP(Table91213[[#This Row],[Date]],'DB Details'!$A:$L,5)</f>
        <v>69.5</v>
      </c>
      <c r="F256" s="88">
        <f>VLOOKUP(Table91213[[#This Row],[Date]],'DB Details'!$A:$L,6)</f>
        <v>59.8</v>
      </c>
      <c r="G256" s="95"/>
      <c r="H256" s="88">
        <f>VLOOKUP(Table91213[[#This Row],[Date]],'DB Details'!$A:$L,8)</f>
        <v>43.5</v>
      </c>
      <c r="I256" s="88">
        <f>VLOOKUP(Table91213[[#This Row],[Date]],'DB Details'!$A:$L,9)</f>
        <v>61</v>
      </c>
      <c r="J256" s="88">
        <f>VLOOKUP(Table91213[[#This Row],[Date]],'DB Details'!$A:$L,10)</f>
        <v>56.4</v>
      </c>
      <c r="K256" s="95"/>
      <c r="L256" s="88">
        <f>VLOOKUP(Table91213[[#This Row],[Date]],'DB Details'!$A:$L,12)</f>
        <v>58.1</v>
      </c>
    </row>
    <row r="257" spans="1:12" x14ac:dyDescent="0.2">
      <c r="A257" s="39">
        <v>25173</v>
      </c>
      <c r="B257" s="57">
        <f>VLOOKUP(Table91213[[#This Row],[Date]],'DB Details'!$A:$L,2)</f>
        <v>56.7</v>
      </c>
      <c r="C257" s="41"/>
      <c r="D257" s="55"/>
      <c r="E257" s="88">
        <f>VLOOKUP(Table91213[[#This Row],[Date]],'DB Details'!$A:$L,5)</f>
        <v>76.8</v>
      </c>
      <c r="F257" s="88">
        <f>VLOOKUP(Table91213[[#This Row],[Date]],'DB Details'!$A:$L,6)</f>
        <v>60.6</v>
      </c>
      <c r="G257" s="95"/>
      <c r="H257" s="88">
        <f>VLOOKUP(Table91213[[#This Row],[Date]],'DB Details'!$A:$L,8)</f>
        <v>46.3</v>
      </c>
      <c r="I257" s="88">
        <f>VLOOKUP(Table91213[[#This Row],[Date]],'DB Details'!$A:$L,9)</f>
        <v>58.3</v>
      </c>
      <c r="J257" s="88">
        <f>VLOOKUP(Table91213[[#This Row],[Date]],'DB Details'!$A:$L,10)</f>
        <v>52.8</v>
      </c>
      <c r="K257" s="95"/>
      <c r="L257" s="88">
        <f>VLOOKUP(Table91213[[#This Row],[Date]],'DB Details'!$A:$L,12)</f>
        <v>56.1</v>
      </c>
    </row>
    <row r="258" spans="1:12" x14ac:dyDescent="0.2">
      <c r="A258" s="39">
        <v>25204</v>
      </c>
      <c r="B258" s="57">
        <f>VLOOKUP(Table91213[[#This Row],[Date]],'DB Details'!$A:$L,2)</f>
        <v>54.4</v>
      </c>
      <c r="C258" s="41"/>
      <c r="D258" s="55"/>
      <c r="E258" s="88">
        <f>VLOOKUP(Table91213[[#This Row],[Date]],'DB Details'!$A:$L,5)</f>
        <v>77.099999999999994</v>
      </c>
      <c r="F258" s="88">
        <f>VLOOKUP(Table91213[[#This Row],[Date]],'DB Details'!$A:$L,6)</f>
        <v>57.1</v>
      </c>
      <c r="G258" s="95"/>
      <c r="H258" s="88">
        <f>VLOOKUP(Table91213[[#This Row],[Date]],'DB Details'!$A:$L,8)</f>
        <v>44.2</v>
      </c>
      <c r="I258" s="88">
        <f>VLOOKUP(Table91213[[#This Row],[Date]],'DB Details'!$A:$L,9)</f>
        <v>63.6</v>
      </c>
      <c r="J258" s="88">
        <f>VLOOKUP(Table91213[[#This Row],[Date]],'DB Details'!$A:$L,10)</f>
        <v>51.9</v>
      </c>
      <c r="K258" s="95"/>
      <c r="L258" s="88">
        <f>VLOOKUP(Table91213[[#This Row],[Date]],'DB Details'!$A:$L,12)</f>
        <v>54.9</v>
      </c>
    </row>
    <row r="259" spans="1:12" x14ac:dyDescent="0.2">
      <c r="A259" s="39">
        <v>25235</v>
      </c>
      <c r="B259" s="57">
        <f>VLOOKUP(Table91213[[#This Row],[Date]],'DB Details'!$A:$L,2)</f>
        <v>57.9</v>
      </c>
      <c r="C259" s="41"/>
      <c r="D259" s="55"/>
      <c r="E259" s="88">
        <f>VLOOKUP(Table91213[[#This Row],[Date]],'DB Details'!$A:$L,5)</f>
        <v>79.599999999999994</v>
      </c>
      <c r="F259" s="88">
        <f>VLOOKUP(Table91213[[#This Row],[Date]],'DB Details'!$A:$L,6)</f>
        <v>59.1</v>
      </c>
      <c r="G259" s="95"/>
      <c r="H259" s="88">
        <f>VLOOKUP(Table91213[[#This Row],[Date]],'DB Details'!$A:$L,8)</f>
        <v>46.3</v>
      </c>
      <c r="I259" s="88">
        <f>VLOOKUP(Table91213[[#This Row],[Date]],'DB Details'!$A:$L,9)</f>
        <v>60.1</v>
      </c>
      <c r="J259" s="88">
        <f>VLOOKUP(Table91213[[#This Row],[Date]],'DB Details'!$A:$L,10)</f>
        <v>56.1</v>
      </c>
      <c r="K259" s="95"/>
      <c r="L259" s="88">
        <f>VLOOKUP(Table91213[[#This Row],[Date]],'DB Details'!$A:$L,12)</f>
        <v>57</v>
      </c>
    </row>
    <row r="260" spans="1:12" x14ac:dyDescent="0.2">
      <c r="A260" s="39">
        <v>25263</v>
      </c>
      <c r="B260" s="57">
        <f>VLOOKUP(Table91213[[#This Row],[Date]],'DB Details'!$A:$L,2)</f>
        <v>59.3</v>
      </c>
      <c r="C260" s="41"/>
      <c r="D260" s="55"/>
      <c r="E260" s="88">
        <f>VLOOKUP(Table91213[[#This Row],[Date]],'DB Details'!$A:$L,5)</f>
        <v>79.400000000000006</v>
      </c>
      <c r="F260" s="88">
        <f>VLOOKUP(Table91213[[#This Row],[Date]],'DB Details'!$A:$L,6)</f>
        <v>58.8</v>
      </c>
      <c r="G260" s="95"/>
      <c r="H260" s="88">
        <f>VLOOKUP(Table91213[[#This Row],[Date]],'DB Details'!$A:$L,8)</f>
        <v>47.6</v>
      </c>
      <c r="I260" s="88">
        <f>VLOOKUP(Table91213[[#This Row],[Date]],'DB Details'!$A:$L,9)</f>
        <v>60.5</v>
      </c>
      <c r="J260" s="88">
        <f>VLOOKUP(Table91213[[#This Row],[Date]],'DB Details'!$A:$L,10)</f>
        <v>53.8</v>
      </c>
      <c r="K260" s="95"/>
      <c r="L260" s="88">
        <f>VLOOKUP(Table91213[[#This Row],[Date]],'DB Details'!$A:$L,12)</f>
        <v>57.1</v>
      </c>
    </row>
    <row r="261" spans="1:12" x14ac:dyDescent="0.2">
      <c r="A261" s="39">
        <v>25294</v>
      </c>
      <c r="B261" s="57">
        <f>VLOOKUP(Table91213[[#This Row],[Date]],'DB Details'!$A:$L,2)</f>
        <v>54.4</v>
      </c>
      <c r="C261" s="41"/>
      <c r="D261" s="55"/>
      <c r="E261" s="88">
        <f>VLOOKUP(Table91213[[#This Row],[Date]],'DB Details'!$A:$L,5)</f>
        <v>78.8</v>
      </c>
      <c r="F261" s="88">
        <f>VLOOKUP(Table91213[[#This Row],[Date]],'DB Details'!$A:$L,6)</f>
        <v>55.1</v>
      </c>
      <c r="G261" s="95"/>
      <c r="H261" s="88">
        <f>VLOOKUP(Table91213[[#This Row],[Date]],'DB Details'!$A:$L,8)</f>
        <v>49.2</v>
      </c>
      <c r="I261" s="88">
        <f>VLOOKUP(Table91213[[#This Row],[Date]],'DB Details'!$A:$L,9)</f>
        <v>63.9</v>
      </c>
      <c r="J261" s="88">
        <f>VLOOKUP(Table91213[[#This Row],[Date]],'DB Details'!$A:$L,10)</f>
        <v>52.7</v>
      </c>
      <c r="K261" s="95"/>
      <c r="L261" s="88">
        <f>VLOOKUP(Table91213[[#This Row],[Date]],'DB Details'!$A:$L,12)</f>
        <v>55.2</v>
      </c>
    </row>
    <row r="262" spans="1:12" x14ac:dyDescent="0.2">
      <c r="A262" s="39">
        <v>25324</v>
      </c>
      <c r="B262" s="57">
        <f>VLOOKUP(Table91213[[#This Row],[Date]],'DB Details'!$A:$L,2)</f>
        <v>57.6</v>
      </c>
      <c r="C262" s="41"/>
      <c r="D262" s="55"/>
      <c r="E262" s="88">
        <f>VLOOKUP(Table91213[[#This Row],[Date]],'DB Details'!$A:$L,5)</f>
        <v>79.3</v>
      </c>
      <c r="F262" s="88">
        <f>VLOOKUP(Table91213[[#This Row],[Date]],'DB Details'!$A:$L,6)</f>
        <v>56.3</v>
      </c>
      <c r="G262" s="95"/>
      <c r="H262" s="88">
        <f>VLOOKUP(Table91213[[#This Row],[Date]],'DB Details'!$A:$L,8)</f>
        <v>50.7</v>
      </c>
      <c r="I262" s="88">
        <f>VLOOKUP(Table91213[[#This Row],[Date]],'DB Details'!$A:$L,9)</f>
        <v>64.900000000000006</v>
      </c>
      <c r="J262" s="88">
        <f>VLOOKUP(Table91213[[#This Row],[Date]],'DB Details'!$A:$L,10)</f>
        <v>52.8</v>
      </c>
      <c r="K262" s="95"/>
      <c r="L262" s="88">
        <f>VLOOKUP(Table91213[[#This Row],[Date]],'DB Details'!$A:$L,12)</f>
        <v>56.7</v>
      </c>
    </row>
    <row r="263" spans="1:12" x14ac:dyDescent="0.2">
      <c r="A263" s="39">
        <v>25355</v>
      </c>
      <c r="B263" s="57">
        <f>VLOOKUP(Table91213[[#This Row],[Date]],'DB Details'!$A:$L,2)</f>
        <v>52.7</v>
      </c>
      <c r="C263" s="41"/>
      <c r="D263" s="55"/>
      <c r="E263" s="88">
        <f>VLOOKUP(Table91213[[#This Row],[Date]],'DB Details'!$A:$L,5)</f>
        <v>80.900000000000006</v>
      </c>
      <c r="F263" s="88">
        <f>VLOOKUP(Table91213[[#This Row],[Date]],'DB Details'!$A:$L,6)</f>
        <v>56.9</v>
      </c>
      <c r="G263" s="95"/>
      <c r="H263" s="88">
        <f>VLOOKUP(Table91213[[#This Row],[Date]],'DB Details'!$A:$L,8)</f>
        <v>47.8</v>
      </c>
      <c r="I263" s="88">
        <f>VLOOKUP(Table91213[[#This Row],[Date]],'DB Details'!$A:$L,9)</f>
        <v>67</v>
      </c>
      <c r="J263" s="88">
        <f>VLOOKUP(Table91213[[#This Row],[Date]],'DB Details'!$A:$L,10)</f>
        <v>53.1</v>
      </c>
      <c r="K263" s="95"/>
      <c r="L263" s="88">
        <f>VLOOKUP(Table91213[[#This Row],[Date]],'DB Details'!$A:$L,12)</f>
        <v>55.5</v>
      </c>
    </row>
    <row r="264" spans="1:12" x14ac:dyDescent="0.2">
      <c r="A264" s="39">
        <v>25385</v>
      </c>
      <c r="B264" s="57">
        <f>VLOOKUP(Table91213[[#This Row],[Date]],'DB Details'!$A:$L,2)</f>
        <v>49.8</v>
      </c>
      <c r="C264" s="41"/>
      <c r="D264" s="55"/>
      <c r="E264" s="88">
        <f>VLOOKUP(Table91213[[#This Row],[Date]],'DB Details'!$A:$L,5)</f>
        <v>80.900000000000006</v>
      </c>
      <c r="F264" s="88">
        <f>VLOOKUP(Table91213[[#This Row],[Date]],'DB Details'!$A:$L,6)</f>
        <v>51.2</v>
      </c>
      <c r="G264" s="95"/>
      <c r="H264" s="88">
        <f>VLOOKUP(Table91213[[#This Row],[Date]],'DB Details'!$A:$L,8)</f>
        <v>49.3</v>
      </c>
      <c r="I264" s="88">
        <f>VLOOKUP(Table91213[[#This Row],[Date]],'DB Details'!$A:$L,9)</f>
        <v>65.7</v>
      </c>
      <c r="J264" s="88">
        <f>VLOOKUP(Table91213[[#This Row],[Date]],'DB Details'!$A:$L,10)</f>
        <v>53</v>
      </c>
      <c r="K264" s="95"/>
      <c r="L264" s="88">
        <f>VLOOKUP(Table91213[[#This Row],[Date]],'DB Details'!$A:$L,12)</f>
        <v>53.1</v>
      </c>
    </row>
    <row r="265" spans="1:12" x14ac:dyDescent="0.2">
      <c r="A265" s="39">
        <v>25416</v>
      </c>
      <c r="B265" s="57">
        <f>VLOOKUP(Table91213[[#This Row],[Date]],'DB Details'!$A:$L,2)</f>
        <v>51.5</v>
      </c>
      <c r="C265" s="41"/>
      <c r="D265" s="55"/>
      <c r="E265" s="88">
        <f>VLOOKUP(Table91213[[#This Row],[Date]],'DB Details'!$A:$L,5)</f>
        <v>84.4</v>
      </c>
      <c r="F265" s="88">
        <f>VLOOKUP(Table91213[[#This Row],[Date]],'DB Details'!$A:$L,6)</f>
        <v>54.1</v>
      </c>
      <c r="G265" s="95"/>
      <c r="H265" s="88">
        <f>VLOOKUP(Table91213[[#This Row],[Date]],'DB Details'!$A:$L,8)</f>
        <v>50.9</v>
      </c>
      <c r="I265" s="88">
        <f>VLOOKUP(Table91213[[#This Row],[Date]],'DB Details'!$A:$L,9)</f>
        <v>70.3</v>
      </c>
      <c r="J265" s="88">
        <f>VLOOKUP(Table91213[[#This Row],[Date]],'DB Details'!$A:$L,10)</f>
        <v>51.2</v>
      </c>
      <c r="K265" s="95"/>
      <c r="L265" s="88">
        <f>VLOOKUP(Table91213[[#This Row],[Date]],'DB Details'!$A:$L,12)</f>
        <v>54.8</v>
      </c>
    </row>
    <row r="266" spans="1:12" x14ac:dyDescent="0.2">
      <c r="A266" s="39">
        <v>25447</v>
      </c>
      <c r="B266" s="57">
        <f>VLOOKUP(Table91213[[#This Row],[Date]],'DB Details'!$A:$L,2)</f>
        <v>50.4</v>
      </c>
      <c r="C266" s="41"/>
      <c r="D266" s="55"/>
      <c r="E266" s="88">
        <f>VLOOKUP(Table91213[[#This Row],[Date]],'DB Details'!$A:$L,5)</f>
        <v>83.2</v>
      </c>
      <c r="F266" s="88">
        <f>VLOOKUP(Table91213[[#This Row],[Date]],'DB Details'!$A:$L,6)</f>
        <v>54.8</v>
      </c>
      <c r="G266" s="95"/>
      <c r="H266" s="88">
        <f>VLOOKUP(Table91213[[#This Row],[Date]],'DB Details'!$A:$L,8)</f>
        <v>49.4</v>
      </c>
      <c r="I266" s="88">
        <f>VLOOKUP(Table91213[[#This Row],[Date]],'DB Details'!$A:$L,9)</f>
        <v>68.900000000000006</v>
      </c>
      <c r="J266" s="88">
        <f>VLOOKUP(Table91213[[#This Row],[Date]],'DB Details'!$A:$L,10)</f>
        <v>50.3</v>
      </c>
      <c r="K266" s="95"/>
      <c r="L266" s="88">
        <f>VLOOKUP(Table91213[[#This Row],[Date]],'DB Details'!$A:$L,12)</f>
        <v>54.1</v>
      </c>
    </row>
    <row r="267" spans="1:12" x14ac:dyDescent="0.2">
      <c r="A267" s="39">
        <v>25477</v>
      </c>
      <c r="B267" s="57">
        <f>VLOOKUP(Table91213[[#This Row],[Date]],'DB Details'!$A:$L,2)</f>
        <v>51.9</v>
      </c>
      <c r="C267" s="41"/>
      <c r="D267" s="55"/>
      <c r="E267" s="88">
        <f>VLOOKUP(Table91213[[#This Row],[Date]],'DB Details'!$A:$L,5)</f>
        <v>85.3</v>
      </c>
      <c r="F267" s="88">
        <f>VLOOKUP(Table91213[[#This Row],[Date]],'DB Details'!$A:$L,6)</f>
        <v>53.2</v>
      </c>
      <c r="G267" s="95"/>
      <c r="H267" s="88">
        <f>VLOOKUP(Table91213[[#This Row],[Date]],'DB Details'!$A:$L,8)</f>
        <v>54.2</v>
      </c>
      <c r="I267" s="88">
        <f>VLOOKUP(Table91213[[#This Row],[Date]],'DB Details'!$A:$L,9)</f>
        <v>66.8</v>
      </c>
      <c r="J267" s="88">
        <f>VLOOKUP(Table91213[[#This Row],[Date]],'DB Details'!$A:$L,10)</f>
        <v>51.3</v>
      </c>
      <c r="K267" s="95"/>
      <c r="L267" s="88">
        <f>VLOOKUP(Table91213[[#This Row],[Date]],'DB Details'!$A:$L,12)</f>
        <v>54.6</v>
      </c>
    </row>
    <row r="268" spans="1:12" x14ac:dyDescent="0.2">
      <c r="A268" s="39">
        <v>25508</v>
      </c>
      <c r="B268" s="57">
        <f>VLOOKUP(Table91213[[#This Row],[Date]],'DB Details'!$A:$L,2)</f>
        <v>50.6</v>
      </c>
      <c r="C268" s="41"/>
      <c r="D268" s="55"/>
      <c r="E268" s="88">
        <f>VLOOKUP(Table91213[[#This Row],[Date]],'DB Details'!$A:$L,5)</f>
        <v>81.8</v>
      </c>
      <c r="F268" s="88">
        <f>VLOOKUP(Table91213[[#This Row],[Date]],'DB Details'!$A:$L,6)</f>
        <v>51.2</v>
      </c>
      <c r="G268" s="95"/>
      <c r="H268" s="88">
        <f>VLOOKUP(Table91213[[#This Row],[Date]],'DB Details'!$A:$L,8)</f>
        <v>55.6</v>
      </c>
      <c r="I268" s="88">
        <f>VLOOKUP(Table91213[[#This Row],[Date]],'DB Details'!$A:$L,9)</f>
        <v>64.099999999999994</v>
      </c>
      <c r="J268" s="88">
        <f>VLOOKUP(Table91213[[#This Row],[Date]],'DB Details'!$A:$L,10)</f>
        <v>50.4</v>
      </c>
      <c r="K268" s="95"/>
      <c r="L268" s="88">
        <f>VLOOKUP(Table91213[[#This Row],[Date]],'DB Details'!$A:$L,12)</f>
        <v>53.2</v>
      </c>
    </row>
    <row r="269" spans="1:12" x14ac:dyDescent="0.2">
      <c r="A269" s="39">
        <v>25538</v>
      </c>
      <c r="B269" s="57">
        <f>VLOOKUP(Table91213[[#This Row],[Date]],'DB Details'!$A:$L,2)</f>
        <v>48</v>
      </c>
      <c r="C269" s="41"/>
      <c r="D269" s="55"/>
      <c r="E269" s="88">
        <f>VLOOKUP(Table91213[[#This Row],[Date]],'DB Details'!$A:$L,5)</f>
        <v>82.2</v>
      </c>
      <c r="F269" s="88">
        <f>VLOOKUP(Table91213[[#This Row],[Date]],'DB Details'!$A:$L,6)</f>
        <v>50.3</v>
      </c>
      <c r="G269" s="95"/>
      <c r="H269" s="88">
        <f>VLOOKUP(Table91213[[#This Row],[Date]],'DB Details'!$A:$L,8)</f>
        <v>51.5</v>
      </c>
      <c r="I269" s="88">
        <f>VLOOKUP(Table91213[[#This Row],[Date]],'DB Details'!$A:$L,9)</f>
        <v>66.8</v>
      </c>
      <c r="J269" s="88">
        <f>VLOOKUP(Table91213[[#This Row],[Date]],'DB Details'!$A:$L,10)</f>
        <v>49.6</v>
      </c>
      <c r="K269" s="95"/>
      <c r="L269" s="88">
        <f>VLOOKUP(Table91213[[#This Row],[Date]],'DB Details'!$A:$L,12)</f>
        <v>52</v>
      </c>
    </row>
    <row r="270" spans="1:12" x14ac:dyDescent="0.2">
      <c r="A270" s="39">
        <v>25569</v>
      </c>
      <c r="B270" s="57">
        <f>VLOOKUP(Table91213[[#This Row],[Date]],'DB Details'!$A:$L,2)</f>
        <v>45.8</v>
      </c>
      <c r="C270" s="41"/>
      <c r="D270" s="55"/>
      <c r="E270" s="88">
        <f>VLOOKUP(Table91213[[#This Row],[Date]],'DB Details'!$A:$L,5)</f>
        <v>80.599999999999994</v>
      </c>
      <c r="F270" s="88">
        <f>VLOOKUP(Table91213[[#This Row],[Date]],'DB Details'!$A:$L,6)</f>
        <v>48.1</v>
      </c>
      <c r="G270" s="95"/>
      <c r="H270" s="88">
        <f>VLOOKUP(Table91213[[#This Row],[Date]],'DB Details'!$A:$L,8)</f>
        <v>50.2</v>
      </c>
      <c r="I270" s="88">
        <f>VLOOKUP(Table91213[[#This Row],[Date]],'DB Details'!$A:$L,9)</f>
        <v>57.9</v>
      </c>
      <c r="J270" s="88">
        <f>VLOOKUP(Table91213[[#This Row],[Date]],'DB Details'!$A:$L,10)</f>
        <v>46.3</v>
      </c>
      <c r="K270" s="95"/>
      <c r="L270" s="88">
        <f>VLOOKUP(Table91213[[#This Row],[Date]],'DB Details'!$A:$L,12)</f>
        <v>48.7</v>
      </c>
    </row>
    <row r="271" spans="1:12" x14ac:dyDescent="0.2">
      <c r="A271" s="39">
        <v>25600</v>
      </c>
      <c r="B271" s="57">
        <f>VLOOKUP(Table91213[[#This Row],[Date]],'DB Details'!$A:$L,2)</f>
        <v>45.8</v>
      </c>
      <c r="C271" s="41"/>
      <c r="D271" s="55"/>
      <c r="E271" s="88">
        <f>VLOOKUP(Table91213[[#This Row],[Date]],'DB Details'!$A:$L,5)</f>
        <v>74.5</v>
      </c>
      <c r="F271" s="88">
        <f>VLOOKUP(Table91213[[#This Row],[Date]],'DB Details'!$A:$L,6)</f>
        <v>45.9</v>
      </c>
      <c r="G271" s="95"/>
      <c r="H271" s="88">
        <f>VLOOKUP(Table91213[[#This Row],[Date]],'DB Details'!$A:$L,8)</f>
        <v>48.6</v>
      </c>
      <c r="I271" s="88">
        <f>VLOOKUP(Table91213[[#This Row],[Date]],'DB Details'!$A:$L,9)</f>
        <v>57.7</v>
      </c>
      <c r="J271" s="88">
        <f>VLOOKUP(Table91213[[#This Row],[Date]],'DB Details'!$A:$L,10)</f>
        <v>43.3</v>
      </c>
      <c r="K271" s="95"/>
      <c r="L271" s="88">
        <f>VLOOKUP(Table91213[[#This Row],[Date]],'DB Details'!$A:$L,12)</f>
        <v>47.4</v>
      </c>
    </row>
    <row r="272" spans="1:12" x14ac:dyDescent="0.2">
      <c r="A272" s="39">
        <v>25628</v>
      </c>
      <c r="B272" s="57">
        <f>VLOOKUP(Table91213[[#This Row],[Date]],'DB Details'!$A:$L,2)</f>
        <v>45.2</v>
      </c>
      <c r="C272" s="41"/>
      <c r="D272" s="55"/>
      <c r="E272" s="88">
        <f>VLOOKUP(Table91213[[#This Row],[Date]],'DB Details'!$A:$L,5)</f>
        <v>67.8</v>
      </c>
      <c r="F272" s="88">
        <f>VLOOKUP(Table91213[[#This Row],[Date]],'DB Details'!$A:$L,6)</f>
        <v>47.3</v>
      </c>
      <c r="G272" s="95"/>
      <c r="H272" s="88">
        <f>VLOOKUP(Table91213[[#This Row],[Date]],'DB Details'!$A:$L,8)</f>
        <v>51.4</v>
      </c>
      <c r="I272" s="88">
        <f>VLOOKUP(Table91213[[#This Row],[Date]],'DB Details'!$A:$L,9)</f>
        <v>49.3</v>
      </c>
      <c r="J272" s="88">
        <f>VLOOKUP(Table91213[[#This Row],[Date]],'DB Details'!$A:$L,10)</f>
        <v>44.8</v>
      </c>
      <c r="K272" s="95"/>
      <c r="L272" s="88">
        <f>VLOOKUP(Table91213[[#This Row],[Date]],'DB Details'!$A:$L,12)</f>
        <v>46.9</v>
      </c>
    </row>
    <row r="273" spans="1:12" x14ac:dyDescent="0.2">
      <c r="A273" s="39">
        <v>25659</v>
      </c>
      <c r="B273" s="57">
        <f>VLOOKUP(Table91213[[#This Row],[Date]],'DB Details'!$A:$L,2)</f>
        <v>45.7</v>
      </c>
      <c r="C273" s="41"/>
      <c r="D273" s="55"/>
      <c r="E273" s="88">
        <f>VLOOKUP(Table91213[[#This Row],[Date]],'DB Details'!$A:$L,5)</f>
        <v>75.099999999999994</v>
      </c>
      <c r="F273" s="88">
        <f>VLOOKUP(Table91213[[#This Row],[Date]],'DB Details'!$A:$L,6)</f>
        <v>45.5</v>
      </c>
      <c r="G273" s="95"/>
      <c r="H273" s="88">
        <f>VLOOKUP(Table91213[[#This Row],[Date]],'DB Details'!$A:$L,8)</f>
        <v>44.3</v>
      </c>
      <c r="I273" s="88">
        <f>VLOOKUP(Table91213[[#This Row],[Date]],'DB Details'!$A:$L,9)</f>
        <v>48.7</v>
      </c>
      <c r="J273" s="88">
        <f>VLOOKUP(Table91213[[#This Row],[Date]],'DB Details'!$A:$L,10)</f>
        <v>40.700000000000003</v>
      </c>
      <c r="K273" s="95"/>
      <c r="L273" s="88">
        <f>VLOOKUP(Table91213[[#This Row],[Date]],'DB Details'!$A:$L,12)</f>
        <v>45</v>
      </c>
    </row>
    <row r="274" spans="1:12" x14ac:dyDescent="0.2">
      <c r="A274" s="39">
        <v>25689</v>
      </c>
      <c r="B274" s="57">
        <f>VLOOKUP(Table91213[[#This Row],[Date]],'DB Details'!$A:$L,2)</f>
        <v>45.3</v>
      </c>
      <c r="C274" s="41"/>
      <c r="D274" s="55"/>
      <c r="E274" s="88">
        <f>VLOOKUP(Table91213[[#This Row],[Date]],'DB Details'!$A:$L,5)</f>
        <v>78.3</v>
      </c>
      <c r="F274" s="88">
        <f>VLOOKUP(Table91213[[#This Row],[Date]],'DB Details'!$A:$L,6)</f>
        <v>45.2</v>
      </c>
      <c r="G274" s="95"/>
      <c r="H274" s="88">
        <f>VLOOKUP(Table91213[[#This Row],[Date]],'DB Details'!$A:$L,8)</f>
        <v>40.4</v>
      </c>
      <c r="I274" s="88">
        <f>VLOOKUP(Table91213[[#This Row],[Date]],'DB Details'!$A:$L,9)</f>
        <v>67.2</v>
      </c>
      <c r="J274" s="88">
        <f>VLOOKUP(Table91213[[#This Row],[Date]],'DB Details'!$A:$L,10)</f>
        <v>40.799999999999997</v>
      </c>
      <c r="K274" s="95"/>
      <c r="L274" s="88">
        <f>VLOOKUP(Table91213[[#This Row],[Date]],'DB Details'!$A:$L,12)</f>
        <v>47.2</v>
      </c>
    </row>
    <row r="275" spans="1:12" x14ac:dyDescent="0.2">
      <c r="A275" s="39">
        <v>25720</v>
      </c>
      <c r="B275" s="57">
        <f>VLOOKUP(Table91213[[#This Row],[Date]],'DB Details'!$A:$L,2)</f>
        <v>53.2</v>
      </c>
      <c r="C275" s="41"/>
      <c r="D275" s="55"/>
      <c r="E275" s="88">
        <f>VLOOKUP(Table91213[[#This Row],[Date]],'DB Details'!$A:$L,5)</f>
        <v>73.8</v>
      </c>
      <c r="F275" s="88">
        <f>VLOOKUP(Table91213[[#This Row],[Date]],'DB Details'!$A:$L,6)</f>
        <v>49.7</v>
      </c>
      <c r="G275" s="95"/>
      <c r="H275" s="88">
        <f>VLOOKUP(Table91213[[#This Row],[Date]],'DB Details'!$A:$L,8)</f>
        <v>45.3</v>
      </c>
      <c r="I275" s="88">
        <f>VLOOKUP(Table91213[[#This Row],[Date]],'DB Details'!$A:$L,9)</f>
        <v>66.099999999999994</v>
      </c>
      <c r="J275" s="88">
        <f>VLOOKUP(Table91213[[#This Row],[Date]],'DB Details'!$A:$L,10)</f>
        <v>41.4</v>
      </c>
      <c r="K275" s="95"/>
      <c r="L275" s="88">
        <f>VLOOKUP(Table91213[[#This Row],[Date]],'DB Details'!$A:$L,12)</f>
        <v>51.1</v>
      </c>
    </row>
    <row r="276" spans="1:12" x14ac:dyDescent="0.2">
      <c r="A276" s="39">
        <v>25750</v>
      </c>
      <c r="B276" s="57">
        <f>VLOOKUP(Table91213[[#This Row],[Date]],'DB Details'!$A:$L,2)</f>
        <v>52.5</v>
      </c>
      <c r="C276" s="41"/>
      <c r="D276" s="55"/>
      <c r="E276" s="88">
        <f>VLOOKUP(Table91213[[#This Row],[Date]],'DB Details'!$A:$L,5)</f>
        <v>72.400000000000006</v>
      </c>
      <c r="F276" s="88">
        <f>VLOOKUP(Table91213[[#This Row],[Date]],'DB Details'!$A:$L,6)</f>
        <v>54.5</v>
      </c>
      <c r="G276" s="95"/>
      <c r="H276" s="88">
        <f>VLOOKUP(Table91213[[#This Row],[Date]],'DB Details'!$A:$L,8)</f>
        <v>45.4</v>
      </c>
      <c r="I276" s="88">
        <f>VLOOKUP(Table91213[[#This Row],[Date]],'DB Details'!$A:$L,9)</f>
        <v>49.8</v>
      </c>
      <c r="J276" s="88">
        <f>VLOOKUP(Table91213[[#This Row],[Date]],'DB Details'!$A:$L,10)</f>
        <v>40.6</v>
      </c>
      <c r="K276" s="95"/>
      <c r="L276" s="88">
        <f>VLOOKUP(Table91213[[#This Row],[Date]],'DB Details'!$A:$L,12)</f>
        <v>49.5</v>
      </c>
    </row>
    <row r="277" spans="1:12" x14ac:dyDescent="0.2">
      <c r="A277" s="39">
        <v>25781</v>
      </c>
      <c r="B277" s="57">
        <f>VLOOKUP(Table91213[[#This Row],[Date]],'DB Details'!$A:$L,2)</f>
        <v>51.8</v>
      </c>
      <c r="C277" s="41"/>
      <c r="D277" s="55"/>
      <c r="E277" s="88">
        <f>VLOOKUP(Table91213[[#This Row],[Date]],'DB Details'!$A:$L,5)</f>
        <v>68.599999999999994</v>
      </c>
      <c r="F277" s="88">
        <f>VLOOKUP(Table91213[[#This Row],[Date]],'DB Details'!$A:$L,6)</f>
        <v>49.7</v>
      </c>
      <c r="G277" s="95"/>
      <c r="H277" s="88">
        <f>VLOOKUP(Table91213[[#This Row],[Date]],'DB Details'!$A:$L,8)</f>
        <v>43.8</v>
      </c>
      <c r="I277" s="88">
        <f>VLOOKUP(Table91213[[#This Row],[Date]],'DB Details'!$A:$L,9)</f>
        <v>46.1</v>
      </c>
      <c r="J277" s="88">
        <f>VLOOKUP(Table91213[[#This Row],[Date]],'DB Details'!$A:$L,10)</f>
        <v>40.1</v>
      </c>
      <c r="K277" s="95"/>
      <c r="L277" s="88">
        <f>VLOOKUP(Table91213[[#This Row],[Date]],'DB Details'!$A:$L,12)</f>
        <v>47.3</v>
      </c>
    </row>
    <row r="278" spans="1:12" x14ac:dyDescent="0.2">
      <c r="A278" s="39">
        <v>25812</v>
      </c>
      <c r="B278" s="57">
        <f>VLOOKUP(Table91213[[#This Row],[Date]],'DB Details'!$A:$L,2)</f>
        <v>44.2</v>
      </c>
      <c r="C278" s="41"/>
      <c r="D278" s="55"/>
      <c r="E278" s="88">
        <f>VLOOKUP(Table91213[[#This Row],[Date]],'DB Details'!$A:$L,5)</f>
        <v>70.599999999999994</v>
      </c>
      <c r="F278" s="88">
        <f>VLOOKUP(Table91213[[#This Row],[Date]],'DB Details'!$A:$L,6)</f>
        <v>45.1</v>
      </c>
      <c r="G278" s="95"/>
      <c r="H278" s="88">
        <f>VLOOKUP(Table91213[[#This Row],[Date]],'DB Details'!$A:$L,8)</f>
        <v>47.2</v>
      </c>
      <c r="I278" s="88">
        <f>VLOOKUP(Table91213[[#This Row],[Date]],'DB Details'!$A:$L,9)</f>
        <v>46.5</v>
      </c>
      <c r="J278" s="88">
        <f>VLOOKUP(Table91213[[#This Row],[Date]],'DB Details'!$A:$L,10)</f>
        <v>39.5</v>
      </c>
      <c r="K278" s="95"/>
      <c r="L278" s="88">
        <f>VLOOKUP(Table91213[[#This Row],[Date]],'DB Details'!$A:$L,12)</f>
        <v>44.1</v>
      </c>
    </row>
    <row r="279" spans="1:12" x14ac:dyDescent="0.2">
      <c r="A279" s="39">
        <v>25842</v>
      </c>
      <c r="B279" s="57">
        <f>VLOOKUP(Table91213[[#This Row],[Date]],'DB Details'!$A:$L,2)</f>
        <v>44.7</v>
      </c>
      <c r="C279" s="41"/>
      <c r="D279" s="55"/>
      <c r="E279" s="88">
        <f>VLOOKUP(Table91213[[#This Row],[Date]],'DB Details'!$A:$L,5)</f>
        <v>67.8</v>
      </c>
      <c r="F279" s="88">
        <f>VLOOKUP(Table91213[[#This Row],[Date]],'DB Details'!$A:$L,6)</f>
        <v>44.1</v>
      </c>
      <c r="G279" s="95"/>
      <c r="H279" s="88">
        <f>VLOOKUP(Table91213[[#This Row],[Date]],'DB Details'!$A:$L,8)</f>
        <v>45.7</v>
      </c>
      <c r="I279" s="88">
        <f>VLOOKUP(Table91213[[#This Row],[Date]],'DB Details'!$A:$L,9)</f>
        <v>39</v>
      </c>
      <c r="J279" s="88">
        <f>VLOOKUP(Table91213[[#This Row],[Date]],'DB Details'!$A:$L,10)</f>
        <v>37.6</v>
      </c>
      <c r="K279" s="95"/>
      <c r="L279" s="88">
        <f>VLOOKUP(Table91213[[#This Row],[Date]],'DB Details'!$A:$L,12)</f>
        <v>42.4</v>
      </c>
    </row>
    <row r="280" spans="1:12" x14ac:dyDescent="0.2">
      <c r="A280" s="39">
        <v>25873</v>
      </c>
      <c r="B280" s="57">
        <f>VLOOKUP(Table91213[[#This Row],[Date]],'DB Details'!$A:$L,2)</f>
        <v>43.3</v>
      </c>
      <c r="C280" s="41"/>
      <c r="D280" s="55"/>
      <c r="E280" s="88">
        <f>VLOOKUP(Table91213[[#This Row],[Date]],'DB Details'!$A:$L,5)</f>
        <v>68.099999999999994</v>
      </c>
      <c r="F280" s="88">
        <f>VLOOKUP(Table91213[[#This Row],[Date]],'DB Details'!$A:$L,6)</f>
        <v>38.5</v>
      </c>
      <c r="G280" s="95"/>
      <c r="H280" s="88">
        <f>VLOOKUP(Table91213[[#This Row],[Date]],'DB Details'!$A:$L,8)</f>
        <v>46.3</v>
      </c>
      <c r="I280" s="88">
        <f>VLOOKUP(Table91213[[#This Row],[Date]],'DB Details'!$A:$L,9)</f>
        <v>37.799999999999997</v>
      </c>
      <c r="J280" s="88">
        <f>VLOOKUP(Table91213[[#This Row],[Date]],'DB Details'!$A:$L,10)</f>
        <v>33.799999999999997</v>
      </c>
      <c r="K280" s="95"/>
      <c r="L280" s="88">
        <f>VLOOKUP(Table91213[[#This Row],[Date]],'DB Details'!$A:$L,12)</f>
        <v>39.700000000000003</v>
      </c>
    </row>
    <row r="281" spans="1:12" x14ac:dyDescent="0.2">
      <c r="A281" s="39">
        <v>25903</v>
      </c>
      <c r="B281" s="57">
        <f>VLOOKUP(Table91213[[#This Row],[Date]],'DB Details'!$A:$L,2)</f>
        <v>51.2</v>
      </c>
      <c r="C281" s="41"/>
      <c r="D281" s="55"/>
      <c r="E281" s="88">
        <f>VLOOKUP(Table91213[[#This Row],[Date]],'DB Details'!$A:$L,5)</f>
        <v>64.5</v>
      </c>
      <c r="F281" s="88">
        <f>VLOOKUP(Table91213[[#This Row],[Date]],'DB Details'!$A:$L,6)</f>
        <v>46.8</v>
      </c>
      <c r="G281" s="95"/>
      <c r="H281" s="88">
        <f>VLOOKUP(Table91213[[#This Row],[Date]],'DB Details'!$A:$L,8)</f>
        <v>44.4</v>
      </c>
      <c r="I281" s="88">
        <f>VLOOKUP(Table91213[[#This Row],[Date]],'DB Details'!$A:$L,9)</f>
        <v>37.5</v>
      </c>
      <c r="J281" s="88">
        <f>VLOOKUP(Table91213[[#This Row],[Date]],'DB Details'!$A:$L,10)</f>
        <v>41.4</v>
      </c>
      <c r="K281" s="95"/>
      <c r="L281" s="88">
        <f>VLOOKUP(Table91213[[#This Row],[Date]],'DB Details'!$A:$L,12)</f>
        <v>45.4</v>
      </c>
    </row>
    <row r="282" spans="1:12" x14ac:dyDescent="0.2">
      <c r="A282" s="39">
        <v>25934</v>
      </c>
      <c r="B282" s="57">
        <f>VLOOKUP(Table91213[[#This Row],[Date]],'DB Details'!$A:$L,2)</f>
        <v>55.4</v>
      </c>
      <c r="C282" s="41"/>
      <c r="D282" s="55"/>
      <c r="E282" s="88">
        <f>VLOOKUP(Table91213[[#This Row],[Date]],'DB Details'!$A:$L,5)</f>
        <v>65.099999999999994</v>
      </c>
      <c r="F282" s="88">
        <f>VLOOKUP(Table91213[[#This Row],[Date]],'DB Details'!$A:$L,6)</f>
        <v>50.5</v>
      </c>
      <c r="G282" s="95"/>
      <c r="H282" s="88">
        <f>VLOOKUP(Table91213[[#This Row],[Date]],'DB Details'!$A:$L,8)</f>
        <v>47.4</v>
      </c>
      <c r="I282" s="88">
        <f>VLOOKUP(Table91213[[#This Row],[Date]],'DB Details'!$A:$L,9)</f>
        <v>39.799999999999997</v>
      </c>
      <c r="J282" s="88">
        <f>VLOOKUP(Table91213[[#This Row],[Date]],'DB Details'!$A:$L,10)</f>
        <v>40</v>
      </c>
      <c r="K282" s="95"/>
      <c r="L282" s="88">
        <f>VLOOKUP(Table91213[[#This Row],[Date]],'DB Details'!$A:$L,12)</f>
        <v>47.9</v>
      </c>
    </row>
    <row r="283" spans="1:12" x14ac:dyDescent="0.2">
      <c r="A283" s="39">
        <v>25965</v>
      </c>
      <c r="B283" s="57">
        <f>VLOOKUP(Table91213[[#This Row],[Date]],'DB Details'!$A:$L,2)</f>
        <v>62.8</v>
      </c>
      <c r="C283" s="41"/>
      <c r="D283" s="55"/>
      <c r="E283" s="88">
        <f>VLOOKUP(Table91213[[#This Row],[Date]],'DB Details'!$A:$L,5)</f>
        <v>64.599999999999994</v>
      </c>
      <c r="F283" s="88">
        <f>VLOOKUP(Table91213[[#This Row],[Date]],'DB Details'!$A:$L,6)</f>
        <v>60</v>
      </c>
      <c r="G283" s="95"/>
      <c r="H283" s="88">
        <f>VLOOKUP(Table91213[[#This Row],[Date]],'DB Details'!$A:$L,8)</f>
        <v>48</v>
      </c>
      <c r="I283" s="88">
        <f>VLOOKUP(Table91213[[#This Row],[Date]],'DB Details'!$A:$L,9)</f>
        <v>44.2</v>
      </c>
      <c r="J283" s="88">
        <f>VLOOKUP(Table91213[[#This Row],[Date]],'DB Details'!$A:$L,10)</f>
        <v>47.7</v>
      </c>
      <c r="K283" s="95"/>
      <c r="L283" s="88">
        <f>VLOOKUP(Table91213[[#This Row],[Date]],'DB Details'!$A:$L,12)</f>
        <v>54.8</v>
      </c>
    </row>
    <row r="284" spans="1:12" x14ac:dyDescent="0.2">
      <c r="A284" s="39">
        <v>25993</v>
      </c>
      <c r="B284" s="57">
        <f>VLOOKUP(Table91213[[#This Row],[Date]],'DB Details'!$A:$L,2)</f>
        <v>56.2</v>
      </c>
      <c r="C284" s="41"/>
      <c r="D284" s="55"/>
      <c r="E284" s="88">
        <f>VLOOKUP(Table91213[[#This Row],[Date]],'DB Details'!$A:$L,5)</f>
        <v>67</v>
      </c>
      <c r="F284" s="88">
        <f>VLOOKUP(Table91213[[#This Row],[Date]],'DB Details'!$A:$L,6)</f>
        <v>54.4</v>
      </c>
      <c r="G284" s="95"/>
      <c r="H284" s="88">
        <f>VLOOKUP(Table91213[[#This Row],[Date]],'DB Details'!$A:$L,8)</f>
        <v>51.2</v>
      </c>
      <c r="I284" s="88">
        <f>VLOOKUP(Table91213[[#This Row],[Date]],'DB Details'!$A:$L,9)</f>
        <v>45</v>
      </c>
      <c r="J284" s="88">
        <f>VLOOKUP(Table91213[[#This Row],[Date]],'DB Details'!$A:$L,10)</f>
        <v>44.3</v>
      </c>
      <c r="K284" s="95"/>
      <c r="L284" s="88">
        <f>VLOOKUP(Table91213[[#This Row],[Date]],'DB Details'!$A:$L,12)</f>
        <v>51.2</v>
      </c>
    </row>
    <row r="285" spans="1:12" x14ac:dyDescent="0.2">
      <c r="A285" s="39">
        <v>26024</v>
      </c>
      <c r="B285" s="57">
        <f>VLOOKUP(Table91213[[#This Row],[Date]],'DB Details'!$A:$L,2)</f>
        <v>59.6</v>
      </c>
      <c r="C285" s="41"/>
      <c r="D285" s="55"/>
      <c r="E285" s="88">
        <f>VLOOKUP(Table91213[[#This Row],[Date]],'DB Details'!$A:$L,5)</f>
        <v>70.8</v>
      </c>
      <c r="F285" s="88">
        <f>VLOOKUP(Table91213[[#This Row],[Date]],'DB Details'!$A:$L,6)</f>
        <v>58.1</v>
      </c>
      <c r="G285" s="95"/>
      <c r="H285" s="88">
        <f>VLOOKUP(Table91213[[#This Row],[Date]],'DB Details'!$A:$L,8)</f>
        <v>55.5</v>
      </c>
      <c r="I285" s="88">
        <f>VLOOKUP(Table91213[[#This Row],[Date]],'DB Details'!$A:$L,9)</f>
        <v>48.9</v>
      </c>
      <c r="J285" s="88">
        <f>VLOOKUP(Table91213[[#This Row],[Date]],'DB Details'!$A:$L,10)</f>
        <v>45.7</v>
      </c>
      <c r="K285" s="95"/>
      <c r="L285" s="88">
        <f>VLOOKUP(Table91213[[#This Row],[Date]],'DB Details'!$A:$L,12)</f>
        <v>54.5</v>
      </c>
    </row>
    <row r="286" spans="1:12" x14ac:dyDescent="0.2">
      <c r="A286" s="39">
        <v>26054</v>
      </c>
      <c r="B286" s="57">
        <f>VLOOKUP(Table91213[[#This Row],[Date]],'DB Details'!$A:$L,2)</f>
        <v>57</v>
      </c>
      <c r="C286" s="41"/>
      <c r="D286" s="55"/>
      <c r="E286" s="88">
        <f>VLOOKUP(Table91213[[#This Row],[Date]],'DB Details'!$A:$L,5)</f>
        <v>71.599999999999994</v>
      </c>
      <c r="F286" s="88">
        <f>VLOOKUP(Table91213[[#This Row],[Date]],'DB Details'!$A:$L,6)</f>
        <v>58.9</v>
      </c>
      <c r="G286" s="95"/>
      <c r="H286" s="88">
        <f>VLOOKUP(Table91213[[#This Row],[Date]],'DB Details'!$A:$L,8)</f>
        <v>55.1</v>
      </c>
      <c r="I286" s="88">
        <f>VLOOKUP(Table91213[[#This Row],[Date]],'DB Details'!$A:$L,9)</f>
        <v>49.4</v>
      </c>
      <c r="J286" s="88">
        <f>VLOOKUP(Table91213[[#This Row],[Date]],'DB Details'!$A:$L,10)</f>
        <v>47.4</v>
      </c>
      <c r="K286" s="95"/>
      <c r="L286" s="88">
        <f>VLOOKUP(Table91213[[#This Row],[Date]],'DB Details'!$A:$L,12)</f>
        <v>54.2</v>
      </c>
    </row>
    <row r="287" spans="1:12" x14ac:dyDescent="0.2">
      <c r="A287" s="39">
        <v>26085</v>
      </c>
      <c r="B287" s="57">
        <f>VLOOKUP(Table91213[[#This Row],[Date]],'DB Details'!$A:$L,2)</f>
        <v>57.9</v>
      </c>
      <c r="C287" s="41"/>
      <c r="D287" s="55"/>
      <c r="E287" s="88">
        <f>VLOOKUP(Table91213[[#This Row],[Date]],'DB Details'!$A:$L,5)</f>
        <v>78.099999999999994</v>
      </c>
      <c r="F287" s="88">
        <f>VLOOKUP(Table91213[[#This Row],[Date]],'DB Details'!$A:$L,6)</f>
        <v>55.4</v>
      </c>
      <c r="G287" s="95"/>
      <c r="H287" s="88">
        <f>VLOOKUP(Table91213[[#This Row],[Date]],'DB Details'!$A:$L,8)</f>
        <v>59</v>
      </c>
      <c r="I287" s="88">
        <f>VLOOKUP(Table91213[[#This Row],[Date]],'DB Details'!$A:$L,9)</f>
        <v>47.9</v>
      </c>
      <c r="J287" s="88">
        <f>VLOOKUP(Table91213[[#This Row],[Date]],'DB Details'!$A:$L,10)</f>
        <v>47.5</v>
      </c>
      <c r="K287" s="95"/>
      <c r="L287" s="88">
        <f>VLOOKUP(Table91213[[#This Row],[Date]],'DB Details'!$A:$L,12)</f>
        <v>53.8</v>
      </c>
    </row>
    <row r="288" spans="1:12" x14ac:dyDescent="0.2">
      <c r="A288" s="39">
        <v>26115</v>
      </c>
      <c r="B288" s="57">
        <f>VLOOKUP(Table91213[[#This Row],[Date]],'DB Details'!$A:$L,2)</f>
        <v>57.8</v>
      </c>
      <c r="C288" s="41"/>
      <c r="D288" s="55"/>
      <c r="E288" s="88">
        <f>VLOOKUP(Table91213[[#This Row],[Date]],'DB Details'!$A:$L,5)</f>
        <v>72.599999999999994</v>
      </c>
      <c r="F288" s="88">
        <f>VLOOKUP(Table91213[[#This Row],[Date]],'DB Details'!$A:$L,6)</f>
        <v>56.8</v>
      </c>
      <c r="G288" s="95"/>
      <c r="H288" s="88">
        <f>VLOOKUP(Table91213[[#This Row],[Date]],'DB Details'!$A:$L,8)</f>
        <v>58.9</v>
      </c>
      <c r="I288" s="88">
        <f>VLOOKUP(Table91213[[#This Row],[Date]],'DB Details'!$A:$L,9)</f>
        <v>47.4</v>
      </c>
      <c r="J288" s="88">
        <f>VLOOKUP(Table91213[[#This Row],[Date]],'DB Details'!$A:$L,10)</f>
        <v>49.5</v>
      </c>
      <c r="K288" s="95"/>
      <c r="L288" s="88">
        <f>VLOOKUP(Table91213[[#This Row],[Date]],'DB Details'!$A:$L,12)</f>
        <v>54.4</v>
      </c>
    </row>
    <row r="289" spans="1:12" x14ac:dyDescent="0.2">
      <c r="A289" s="39">
        <v>26146</v>
      </c>
      <c r="B289" s="57">
        <f>VLOOKUP(Table91213[[#This Row],[Date]],'DB Details'!$A:$L,2)</f>
        <v>58.4</v>
      </c>
      <c r="C289" s="41"/>
      <c r="D289" s="55"/>
      <c r="E289" s="88">
        <f>VLOOKUP(Table91213[[#This Row],[Date]],'DB Details'!$A:$L,5)</f>
        <v>72.400000000000006</v>
      </c>
      <c r="F289" s="88">
        <f>VLOOKUP(Table91213[[#This Row],[Date]],'DB Details'!$A:$L,6)</f>
        <v>55.6</v>
      </c>
      <c r="G289" s="95"/>
      <c r="H289" s="88">
        <f>VLOOKUP(Table91213[[#This Row],[Date]],'DB Details'!$A:$L,8)</f>
        <v>50.9</v>
      </c>
      <c r="I289" s="88">
        <f>VLOOKUP(Table91213[[#This Row],[Date]],'DB Details'!$A:$L,9)</f>
        <v>49.7</v>
      </c>
      <c r="J289" s="88">
        <f>VLOOKUP(Table91213[[#This Row],[Date]],'DB Details'!$A:$L,10)</f>
        <v>48.4</v>
      </c>
      <c r="K289" s="95"/>
      <c r="L289" s="88">
        <f>VLOOKUP(Table91213[[#This Row],[Date]],'DB Details'!$A:$L,12)</f>
        <v>53.6</v>
      </c>
    </row>
    <row r="290" spans="1:12" x14ac:dyDescent="0.2">
      <c r="A290" s="39">
        <v>26177</v>
      </c>
      <c r="B290" s="57">
        <f>VLOOKUP(Table91213[[#This Row],[Date]],'DB Details'!$A:$L,2)</f>
        <v>61</v>
      </c>
      <c r="C290" s="41"/>
      <c r="D290" s="55"/>
      <c r="E290" s="88">
        <f>VLOOKUP(Table91213[[#This Row],[Date]],'DB Details'!$A:$L,5)</f>
        <v>52.3</v>
      </c>
      <c r="F290" s="88">
        <f>VLOOKUP(Table91213[[#This Row],[Date]],'DB Details'!$A:$L,6)</f>
        <v>59.3</v>
      </c>
      <c r="G290" s="95"/>
      <c r="H290" s="88">
        <f>VLOOKUP(Table91213[[#This Row],[Date]],'DB Details'!$A:$L,8)</f>
        <v>40.200000000000003</v>
      </c>
      <c r="I290" s="88">
        <f>VLOOKUP(Table91213[[#This Row],[Date]],'DB Details'!$A:$L,9)</f>
        <v>48.9</v>
      </c>
      <c r="J290" s="88">
        <f>VLOOKUP(Table91213[[#This Row],[Date]],'DB Details'!$A:$L,10)</f>
        <v>53</v>
      </c>
      <c r="K290" s="95"/>
      <c r="L290" s="88">
        <f>VLOOKUP(Table91213[[#This Row],[Date]],'DB Details'!$A:$L,12)</f>
        <v>55.1</v>
      </c>
    </row>
    <row r="291" spans="1:12" x14ac:dyDescent="0.2">
      <c r="A291" s="39">
        <v>26207</v>
      </c>
      <c r="B291" s="57">
        <f>VLOOKUP(Table91213[[#This Row],[Date]],'DB Details'!$A:$L,2)</f>
        <v>61.4</v>
      </c>
      <c r="C291" s="41"/>
      <c r="D291" s="55"/>
      <c r="E291" s="88">
        <f>VLOOKUP(Table91213[[#This Row],[Date]],'DB Details'!$A:$L,5)</f>
        <v>51.7</v>
      </c>
      <c r="F291" s="88">
        <f>VLOOKUP(Table91213[[#This Row],[Date]],'DB Details'!$A:$L,6)</f>
        <v>60.8</v>
      </c>
      <c r="G291" s="95"/>
      <c r="H291" s="88">
        <f>VLOOKUP(Table91213[[#This Row],[Date]],'DB Details'!$A:$L,8)</f>
        <v>38.1</v>
      </c>
      <c r="I291" s="88">
        <f>VLOOKUP(Table91213[[#This Row],[Date]],'DB Details'!$A:$L,9)</f>
        <v>50.9</v>
      </c>
      <c r="J291" s="88">
        <f>VLOOKUP(Table91213[[#This Row],[Date]],'DB Details'!$A:$L,10)</f>
        <v>49.8</v>
      </c>
      <c r="K291" s="95"/>
      <c r="L291" s="88">
        <f>VLOOKUP(Table91213[[#This Row],[Date]],'DB Details'!$A:$L,12)</f>
        <v>55</v>
      </c>
    </row>
    <row r="292" spans="1:12" x14ac:dyDescent="0.2">
      <c r="A292" s="39">
        <v>26238</v>
      </c>
      <c r="B292" s="57">
        <f>VLOOKUP(Table91213[[#This Row],[Date]],'DB Details'!$A:$L,2)</f>
        <v>55.4</v>
      </c>
      <c r="C292" s="41"/>
      <c r="D292" s="55"/>
      <c r="E292" s="88">
        <f>VLOOKUP(Table91213[[#This Row],[Date]],'DB Details'!$A:$L,5)</f>
        <v>53.9</v>
      </c>
      <c r="F292" s="88">
        <f>VLOOKUP(Table91213[[#This Row],[Date]],'DB Details'!$A:$L,6)</f>
        <v>56.1</v>
      </c>
      <c r="G292" s="95"/>
      <c r="H292" s="88">
        <f>VLOOKUP(Table91213[[#This Row],[Date]],'DB Details'!$A:$L,8)</f>
        <v>41.6</v>
      </c>
      <c r="I292" s="88">
        <f>VLOOKUP(Table91213[[#This Row],[Date]],'DB Details'!$A:$L,9)</f>
        <v>50.9</v>
      </c>
      <c r="J292" s="88">
        <f>VLOOKUP(Table91213[[#This Row],[Date]],'DB Details'!$A:$L,10)</f>
        <v>49.3</v>
      </c>
      <c r="K292" s="95"/>
      <c r="L292" s="88">
        <f>VLOOKUP(Table91213[[#This Row],[Date]],'DB Details'!$A:$L,12)</f>
        <v>52.3</v>
      </c>
    </row>
    <row r="293" spans="1:12" x14ac:dyDescent="0.2">
      <c r="A293" s="39">
        <v>26268</v>
      </c>
      <c r="B293" s="57">
        <f>VLOOKUP(Table91213[[#This Row],[Date]],'DB Details'!$A:$L,2)</f>
        <v>63.5</v>
      </c>
      <c r="C293" s="41"/>
      <c r="D293" s="55"/>
      <c r="E293" s="88">
        <f>VLOOKUP(Table91213[[#This Row],[Date]],'DB Details'!$A:$L,5)</f>
        <v>65.099999999999994</v>
      </c>
      <c r="F293" s="88">
        <f>VLOOKUP(Table91213[[#This Row],[Date]],'DB Details'!$A:$L,6)</f>
        <v>63.9</v>
      </c>
      <c r="G293" s="95"/>
      <c r="H293" s="88">
        <f>VLOOKUP(Table91213[[#This Row],[Date]],'DB Details'!$A:$L,8)</f>
        <v>47.7</v>
      </c>
      <c r="I293" s="88">
        <f>VLOOKUP(Table91213[[#This Row],[Date]],'DB Details'!$A:$L,9)</f>
        <v>53.3</v>
      </c>
      <c r="J293" s="88">
        <f>VLOOKUP(Table91213[[#This Row],[Date]],'DB Details'!$A:$L,10)</f>
        <v>49</v>
      </c>
      <c r="K293" s="95"/>
      <c r="L293" s="88">
        <f>VLOOKUP(Table91213[[#This Row],[Date]],'DB Details'!$A:$L,12)</f>
        <v>57.6</v>
      </c>
    </row>
    <row r="294" spans="1:12" x14ac:dyDescent="0.2">
      <c r="A294" s="39">
        <v>26299</v>
      </c>
      <c r="B294" s="57">
        <f>VLOOKUP(Table91213[[#This Row],[Date]],'DB Details'!$A:$L,2)</f>
        <v>64.8</v>
      </c>
      <c r="C294" s="41"/>
      <c r="D294" s="55"/>
      <c r="E294" s="88">
        <f>VLOOKUP(Table91213[[#This Row],[Date]],'DB Details'!$A:$L,5)</f>
        <v>79.3</v>
      </c>
      <c r="F294" s="88">
        <f>VLOOKUP(Table91213[[#This Row],[Date]],'DB Details'!$A:$L,6)</f>
        <v>65.599999999999994</v>
      </c>
      <c r="G294" s="95"/>
      <c r="H294" s="88">
        <f>VLOOKUP(Table91213[[#This Row],[Date]],'DB Details'!$A:$L,8)</f>
        <v>48.4</v>
      </c>
      <c r="I294" s="88">
        <f>VLOOKUP(Table91213[[#This Row],[Date]],'DB Details'!$A:$L,9)</f>
        <v>55.2</v>
      </c>
      <c r="J294" s="88">
        <f>VLOOKUP(Table91213[[#This Row],[Date]],'DB Details'!$A:$L,10)</f>
        <v>53.3</v>
      </c>
      <c r="K294" s="95"/>
      <c r="L294" s="88">
        <f>VLOOKUP(Table91213[[#This Row],[Date]],'DB Details'!$A:$L,12)</f>
        <v>59.6</v>
      </c>
    </row>
    <row r="295" spans="1:12" x14ac:dyDescent="0.2">
      <c r="A295" s="39">
        <v>26330</v>
      </c>
      <c r="B295" s="57">
        <f>VLOOKUP(Table91213[[#This Row],[Date]],'DB Details'!$A:$L,2)</f>
        <v>66</v>
      </c>
      <c r="C295" s="41"/>
      <c r="D295" s="55"/>
      <c r="E295" s="88">
        <f>VLOOKUP(Table91213[[#This Row],[Date]],'DB Details'!$A:$L,5)</f>
        <v>74.099999999999994</v>
      </c>
      <c r="F295" s="88">
        <f>VLOOKUP(Table91213[[#This Row],[Date]],'DB Details'!$A:$L,6)</f>
        <v>67.7</v>
      </c>
      <c r="G295" s="95"/>
      <c r="H295" s="88">
        <f>VLOOKUP(Table91213[[#This Row],[Date]],'DB Details'!$A:$L,8)</f>
        <v>51.7</v>
      </c>
      <c r="I295" s="88">
        <f>VLOOKUP(Table91213[[#This Row],[Date]],'DB Details'!$A:$L,9)</f>
        <v>52.6</v>
      </c>
      <c r="J295" s="88">
        <f>VLOOKUP(Table91213[[#This Row],[Date]],'DB Details'!$A:$L,10)</f>
        <v>54.4</v>
      </c>
      <c r="K295" s="95"/>
      <c r="L295" s="88">
        <f>VLOOKUP(Table91213[[#This Row],[Date]],'DB Details'!$A:$L,12)</f>
        <v>60.6</v>
      </c>
    </row>
    <row r="296" spans="1:12" x14ac:dyDescent="0.2">
      <c r="A296" s="39">
        <v>26359</v>
      </c>
      <c r="B296" s="57">
        <f>VLOOKUP(Table91213[[#This Row],[Date]],'DB Details'!$A:$L,2)</f>
        <v>64.599999999999994</v>
      </c>
      <c r="C296" s="41"/>
      <c r="D296" s="55"/>
      <c r="E296" s="88">
        <f>VLOOKUP(Table91213[[#This Row],[Date]],'DB Details'!$A:$L,5)</f>
        <v>73.900000000000006</v>
      </c>
      <c r="F296" s="88">
        <f>VLOOKUP(Table91213[[#This Row],[Date]],'DB Details'!$A:$L,6)</f>
        <v>63.5</v>
      </c>
      <c r="G296" s="95"/>
      <c r="H296" s="88">
        <f>VLOOKUP(Table91213[[#This Row],[Date]],'DB Details'!$A:$L,8)</f>
        <v>51.5</v>
      </c>
      <c r="I296" s="88">
        <f>VLOOKUP(Table91213[[#This Row],[Date]],'DB Details'!$A:$L,9)</f>
        <v>57.1</v>
      </c>
      <c r="J296" s="88">
        <f>VLOOKUP(Table91213[[#This Row],[Date]],'DB Details'!$A:$L,10)</f>
        <v>53.9</v>
      </c>
      <c r="K296" s="95"/>
      <c r="L296" s="88">
        <f>VLOOKUP(Table91213[[#This Row],[Date]],'DB Details'!$A:$L,12)</f>
        <v>59.8</v>
      </c>
    </row>
    <row r="297" spans="1:12" x14ac:dyDescent="0.2">
      <c r="A297" s="39">
        <v>26390</v>
      </c>
      <c r="B297" s="57">
        <f>VLOOKUP(Table91213[[#This Row],[Date]],'DB Details'!$A:$L,2)</f>
        <v>63</v>
      </c>
      <c r="C297" s="41"/>
      <c r="D297" s="55"/>
      <c r="E297" s="88">
        <f>VLOOKUP(Table91213[[#This Row],[Date]],'DB Details'!$A:$L,5)</f>
        <v>73.400000000000006</v>
      </c>
      <c r="F297" s="88">
        <f>VLOOKUP(Table91213[[#This Row],[Date]],'DB Details'!$A:$L,6)</f>
        <v>62.6</v>
      </c>
      <c r="G297" s="95"/>
      <c r="H297" s="88">
        <f>VLOOKUP(Table91213[[#This Row],[Date]],'DB Details'!$A:$L,8)</f>
        <v>52.3</v>
      </c>
      <c r="I297" s="88">
        <f>VLOOKUP(Table91213[[#This Row],[Date]],'DB Details'!$A:$L,9)</f>
        <v>55</v>
      </c>
      <c r="J297" s="88">
        <f>VLOOKUP(Table91213[[#This Row],[Date]],'DB Details'!$A:$L,10)</f>
        <v>55.9</v>
      </c>
      <c r="K297" s="95"/>
      <c r="L297" s="88">
        <f>VLOOKUP(Table91213[[#This Row],[Date]],'DB Details'!$A:$L,12)</f>
        <v>59.3</v>
      </c>
    </row>
    <row r="298" spans="1:12" x14ac:dyDescent="0.2">
      <c r="A298" s="39">
        <v>26420</v>
      </c>
      <c r="B298" s="57">
        <f>VLOOKUP(Table91213[[#This Row],[Date]],'DB Details'!$A:$L,2)</f>
        <v>66.900000000000006</v>
      </c>
      <c r="C298" s="41"/>
      <c r="D298" s="55"/>
      <c r="E298" s="88">
        <f>VLOOKUP(Table91213[[#This Row],[Date]],'DB Details'!$A:$L,5)</f>
        <v>71.400000000000006</v>
      </c>
      <c r="F298" s="88">
        <f>VLOOKUP(Table91213[[#This Row],[Date]],'DB Details'!$A:$L,6)</f>
        <v>65.7</v>
      </c>
      <c r="G298" s="95"/>
      <c r="H298" s="88">
        <f>VLOOKUP(Table91213[[#This Row],[Date]],'DB Details'!$A:$L,8)</f>
        <v>53.1</v>
      </c>
      <c r="I298" s="88">
        <f>VLOOKUP(Table91213[[#This Row],[Date]],'DB Details'!$A:$L,9)</f>
        <v>56.1</v>
      </c>
      <c r="J298" s="88">
        <f>VLOOKUP(Table91213[[#This Row],[Date]],'DB Details'!$A:$L,10)</f>
        <v>56</v>
      </c>
      <c r="K298" s="95"/>
      <c r="L298" s="88">
        <f>VLOOKUP(Table91213[[#This Row],[Date]],'DB Details'!$A:$L,12)</f>
        <v>61.4</v>
      </c>
    </row>
    <row r="299" spans="1:12" x14ac:dyDescent="0.2">
      <c r="A299" s="39">
        <v>26451</v>
      </c>
      <c r="B299" s="57">
        <f>VLOOKUP(Table91213[[#This Row],[Date]],'DB Details'!$A:$L,2)</f>
        <v>62.1</v>
      </c>
      <c r="C299" s="41"/>
      <c r="D299" s="55"/>
      <c r="E299" s="88">
        <f>VLOOKUP(Table91213[[#This Row],[Date]],'DB Details'!$A:$L,5)</f>
        <v>70.2</v>
      </c>
      <c r="F299" s="88">
        <f>VLOOKUP(Table91213[[#This Row],[Date]],'DB Details'!$A:$L,6)</f>
        <v>62.2</v>
      </c>
      <c r="G299" s="95"/>
      <c r="H299" s="88">
        <f>VLOOKUP(Table91213[[#This Row],[Date]],'DB Details'!$A:$L,8)</f>
        <v>49.6</v>
      </c>
      <c r="I299" s="88">
        <f>VLOOKUP(Table91213[[#This Row],[Date]],'DB Details'!$A:$L,9)</f>
        <v>57.7</v>
      </c>
      <c r="J299" s="88">
        <f>VLOOKUP(Table91213[[#This Row],[Date]],'DB Details'!$A:$L,10)</f>
        <v>53.9</v>
      </c>
      <c r="K299" s="95"/>
      <c r="L299" s="88">
        <f>VLOOKUP(Table91213[[#This Row],[Date]],'DB Details'!$A:$L,12)</f>
        <v>58.6</v>
      </c>
    </row>
    <row r="300" spans="1:12" x14ac:dyDescent="0.2">
      <c r="A300" s="39">
        <v>26481</v>
      </c>
      <c r="B300" s="57">
        <f>VLOOKUP(Table91213[[#This Row],[Date]],'DB Details'!$A:$L,2)</f>
        <v>64.7</v>
      </c>
      <c r="C300" s="41"/>
      <c r="D300" s="55"/>
      <c r="E300" s="88">
        <f>VLOOKUP(Table91213[[#This Row],[Date]],'DB Details'!$A:$L,5)</f>
        <v>70.599999999999994</v>
      </c>
      <c r="F300" s="88">
        <f>VLOOKUP(Table91213[[#This Row],[Date]],'DB Details'!$A:$L,6)</f>
        <v>65.3</v>
      </c>
      <c r="G300" s="95"/>
      <c r="H300" s="88">
        <f>VLOOKUP(Table91213[[#This Row],[Date]],'DB Details'!$A:$L,8)</f>
        <v>46.7</v>
      </c>
      <c r="I300" s="88">
        <f>VLOOKUP(Table91213[[#This Row],[Date]],'DB Details'!$A:$L,9)</f>
        <v>61.7</v>
      </c>
      <c r="J300" s="88">
        <f>VLOOKUP(Table91213[[#This Row],[Date]],'DB Details'!$A:$L,10)</f>
        <v>52.1</v>
      </c>
      <c r="K300" s="95"/>
      <c r="L300" s="88">
        <f>VLOOKUP(Table91213[[#This Row],[Date]],'DB Details'!$A:$L,12)</f>
        <v>60.1</v>
      </c>
    </row>
    <row r="301" spans="1:12" x14ac:dyDescent="0.2">
      <c r="A301" s="39">
        <v>26512</v>
      </c>
      <c r="B301" s="57">
        <f>VLOOKUP(Table91213[[#This Row],[Date]],'DB Details'!$A:$L,2)</f>
        <v>65.099999999999994</v>
      </c>
      <c r="C301" s="41"/>
      <c r="D301" s="55"/>
      <c r="E301" s="88">
        <f>VLOOKUP(Table91213[[#This Row],[Date]],'DB Details'!$A:$L,5)</f>
        <v>70.099999999999994</v>
      </c>
      <c r="F301" s="88">
        <f>VLOOKUP(Table91213[[#This Row],[Date]],'DB Details'!$A:$L,6)</f>
        <v>63.2</v>
      </c>
      <c r="G301" s="95"/>
      <c r="H301" s="88">
        <f>VLOOKUP(Table91213[[#This Row],[Date]],'DB Details'!$A:$L,8)</f>
        <v>55.5</v>
      </c>
      <c r="I301" s="88">
        <f>VLOOKUP(Table91213[[#This Row],[Date]],'DB Details'!$A:$L,9)</f>
        <v>62.9</v>
      </c>
      <c r="J301" s="88">
        <f>VLOOKUP(Table91213[[#This Row],[Date]],'DB Details'!$A:$L,10)</f>
        <v>57.1</v>
      </c>
      <c r="K301" s="95"/>
      <c r="L301" s="88">
        <f>VLOOKUP(Table91213[[#This Row],[Date]],'DB Details'!$A:$L,12)</f>
        <v>61.7</v>
      </c>
    </row>
    <row r="302" spans="1:12" x14ac:dyDescent="0.2">
      <c r="A302" s="39">
        <v>26543</v>
      </c>
      <c r="B302" s="57">
        <f>VLOOKUP(Table91213[[#This Row],[Date]],'DB Details'!$A:$L,2)</f>
        <v>69.3</v>
      </c>
      <c r="C302" s="41"/>
      <c r="D302" s="55"/>
      <c r="E302" s="88">
        <f>VLOOKUP(Table91213[[#This Row],[Date]],'DB Details'!$A:$L,5)</f>
        <v>67.8</v>
      </c>
      <c r="F302" s="88">
        <f>VLOOKUP(Table91213[[#This Row],[Date]],'DB Details'!$A:$L,6)</f>
        <v>68.3</v>
      </c>
      <c r="G302" s="95"/>
      <c r="H302" s="88">
        <f>VLOOKUP(Table91213[[#This Row],[Date]],'DB Details'!$A:$L,8)</f>
        <v>56.8</v>
      </c>
      <c r="I302" s="88">
        <f>VLOOKUP(Table91213[[#This Row],[Date]],'DB Details'!$A:$L,9)</f>
        <v>65.5</v>
      </c>
      <c r="J302" s="88">
        <f>VLOOKUP(Table91213[[#This Row],[Date]],'DB Details'!$A:$L,10)</f>
        <v>58.6</v>
      </c>
      <c r="K302" s="95"/>
      <c r="L302" s="88">
        <f>VLOOKUP(Table91213[[#This Row],[Date]],'DB Details'!$A:$L,12)</f>
        <v>65.099999999999994</v>
      </c>
    </row>
    <row r="303" spans="1:12" x14ac:dyDescent="0.2">
      <c r="A303" s="39">
        <v>26573</v>
      </c>
      <c r="B303" s="57">
        <f>VLOOKUP(Table91213[[#This Row],[Date]],'DB Details'!$A:$L,2)</f>
        <v>70.8</v>
      </c>
      <c r="C303" s="41"/>
      <c r="D303" s="55"/>
      <c r="E303" s="88">
        <f>VLOOKUP(Table91213[[#This Row],[Date]],'DB Details'!$A:$L,5)</f>
        <v>72</v>
      </c>
      <c r="F303" s="88">
        <f>VLOOKUP(Table91213[[#This Row],[Date]],'DB Details'!$A:$L,6)</f>
        <v>66.900000000000006</v>
      </c>
      <c r="G303" s="95"/>
      <c r="H303" s="88">
        <f>VLOOKUP(Table91213[[#This Row],[Date]],'DB Details'!$A:$L,8)</f>
        <v>63</v>
      </c>
      <c r="I303" s="88">
        <f>VLOOKUP(Table91213[[#This Row],[Date]],'DB Details'!$A:$L,9)</f>
        <v>73</v>
      </c>
      <c r="J303" s="88">
        <f>VLOOKUP(Table91213[[#This Row],[Date]],'DB Details'!$A:$L,10)</f>
        <v>59</v>
      </c>
      <c r="K303" s="95"/>
      <c r="L303" s="88">
        <f>VLOOKUP(Table91213[[#This Row],[Date]],'DB Details'!$A:$L,12)</f>
        <v>67</v>
      </c>
    </row>
    <row r="304" spans="1:12" x14ac:dyDescent="0.2">
      <c r="A304" s="39">
        <v>26604</v>
      </c>
      <c r="B304" s="57">
        <f>VLOOKUP(Table91213[[#This Row],[Date]],'DB Details'!$A:$L,2)</f>
        <v>73</v>
      </c>
      <c r="C304" s="41"/>
      <c r="D304" s="55"/>
      <c r="E304" s="88">
        <f>VLOOKUP(Table91213[[#This Row],[Date]],'DB Details'!$A:$L,5)</f>
        <v>74.5</v>
      </c>
      <c r="F304" s="88">
        <f>VLOOKUP(Table91213[[#This Row],[Date]],'DB Details'!$A:$L,6)</f>
        <v>72.7</v>
      </c>
      <c r="G304" s="95"/>
      <c r="H304" s="88">
        <f>VLOOKUP(Table91213[[#This Row],[Date]],'DB Details'!$A:$L,8)</f>
        <v>63.4</v>
      </c>
      <c r="I304" s="88">
        <f>VLOOKUP(Table91213[[#This Row],[Date]],'DB Details'!$A:$L,9)</f>
        <v>74.5</v>
      </c>
      <c r="J304" s="88">
        <f>VLOOKUP(Table91213[[#This Row],[Date]],'DB Details'!$A:$L,10)</f>
        <v>61.7</v>
      </c>
      <c r="K304" s="95"/>
      <c r="L304" s="88">
        <f>VLOOKUP(Table91213[[#This Row],[Date]],'DB Details'!$A:$L,12)</f>
        <v>69.900000000000006</v>
      </c>
    </row>
    <row r="305" spans="1:12" x14ac:dyDescent="0.2">
      <c r="A305" s="39">
        <v>26634</v>
      </c>
      <c r="B305" s="57">
        <f>VLOOKUP(Table91213[[#This Row],[Date]],'DB Details'!$A:$L,2)</f>
        <v>71.900000000000006</v>
      </c>
      <c r="C305" s="41"/>
      <c r="D305" s="55"/>
      <c r="E305" s="88">
        <f>VLOOKUP(Table91213[[#This Row],[Date]],'DB Details'!$A:$L,5)</f>
        <v>78</v>
      </c>
      <c r="F305" s="88">
        <f>VLOOKUP(Table91213[[#This Row],[Date]],'DB Details'!$A:$L,6)</f>
        <v>71.8</v>
      </c>
      <c r="G305" s="95"/>
      <c r="H305" s="88">
        <f>VLOOKUP(Table91213[[#This Row],[Date]],'DB Details'!$A:$L,8)</f>
        <v>62.5</v>
      </c>
      <c r="I305" s="88">
        <f>VLOOKUP(Table91213[[#This Row],[Date]],'DB Details'!$A:$L,9)</f>
        <v>80.7</v>
      </c>
      <c r="J305" s="88">
        <f>VLOOKUP(Table91213[[#This Row],[Date]],'DB Details'!$A:$L,10)</f>
        <v>63.2</v>
      </c>
      <c r="K305" s="95"/>
      <c r="L305" s="88">
        <f>VLOOKUP(Table91213[[#This Row],[Date]],'DB Details'!$A:$L,12)</f>
        <v>70.5</v>
      </c>
    </row>
    <row r="306" spans="1:12" x14ac:dyDescent="0.2">
      <c r="A306" s="39">
        <v>26665</v>
      </c>
      <c r="B306" s="57">
        <f>VLOOKUP(Table91213[[#This Row],[Date]],'DB Details'!$A:$L,2)</f>
        <v>73.8</v>
      </c>
      <c r="C306" s="41"/>
      <c r="D306" s="55"/>
      <c r="E306" s="88">
        <f>VLOOKUP(Table91213[[#This Row],[Date]],'DB Details'!$A:$L,5)</f>
        <v>82.9</v>
      </c>
      <c r="F306" s="88">
        <f>VLOOKUP(Table91213[[#This Row],[Date]],'DB Details'!$A:$L,6)</f>
        <v>71.099999999999994</v>
      </c>
      <c r="G306" s="95"/>
      <c r="H306" s="88">
        <f>VLOOKUP(Table91213[[#This Row],[Date]],'DB Details'!$A:$L,8)</f>
        <v>61</v>
      </c>
      <c r="I306" s="88">
        <f>VLOOKUP(Table91213[[#This Row],[Date]],'DB Details'!$A:$L,9)</f>
        <v>83.7</v>
      </c>
      <c r="J306" s="88">
        <f>VLOOKUP(Table91213[[#This Row],[Date]],'DB Details'!$A:$L,10)</f>
        <v>67.8</v>
      </c>
      <c r="K306" s="95"/>
      <c r="L306" s="88">
        <f>VLOOKUP(Table91213[[#This Row],[Date]],'DB Details'!$A:$L,12)</f>
        <v>72.099999999999994</v>
      </c>
    </row>
    <row r="307" spans="1:12" x14ac:dyDescent="0.2">
      <c r="A307" s="39">
        <v>26696</v>
      </c>
      <c r="B307" s="57">
        <f>VLOOKUP(Table91213[[#This Row],[Date]],'DB Details'!$A:$L,2)</f>
        <v>69</v>
      </c>
      <c r="C307" s="41"/>
      <c r="D307" s="55"/>
      <c r="E307" s="88">
        <f>VLOOKUP(Table91213[[#This Row],[Date]],'DB Details'!$A:$L,5)</f>
        <v>87.8</v>
      </c>
      <c r="F307" s="88">
        <f>VLOOKUP(Table91213[[#This Row],[Date]],'DB Details'!$A:$L,6)</f>
        <v>68.5</v>
      </c>
      <c r="G307" s="95"/>
      <c r="H307" s="88">
        <f>VLOOKUP(Table91213[[#This Row],[Date]],'DB Details'!$A:$L,8)</f>
        <v>63.6</v>
      </c>
      <c r="I307" s="88">
        <f>VLOOKUP(Table91213[[#This Row],[Date]],'DB Details'!$A:$L,9)</f>
        <v>85.2</v>
      </c>
      <c r="J307" s="88">
        <f>VLOOKUP(Table91213[[#This Row],[Date]],'DB Details'!$A:$L,10)</f>
        <v>63.2</v>
      </c>
      <c r="K307" s="95"/>
      <c r="L307" s="88">
        <f>VLOOKUP(Table91213[[#This Row],[Date]],'DB Details'!$A:$L,12)</f>
        <v>69.599999999999994</v>
      </c>
    </row>
    <row r="308" spans="1:12" x14ac:dyDescent="0.2">
      <c r="A308" s="39">
        <v>26724</v>
      </c>
      <c r="B308" s="57">
        <f>VLOOKUP(Table91213[[#This Row],[Date]],'DB Details'!$A:$L,2)</f>
        <v>68.8</v>
      </c>
      <c r="C308" s="41"/>
      <c r="D308" s="55"/>
      <c r="E308" s="88">
        <f>VLOOKUP(Table91213[[#This Row],[Date]],'DB Details'!$A:$L,5)</f>
        <v>90</v>
      </c>
      <c r="F308" s="88">
        <f>VLOOKUP(Table91213[[#This Row],[Date]],'DB Details'!$A:$L,6)</f>
        <v>67.7</v>
      </c>
      <c r="G308" s="95"/>
      <c r="H308" s="88">
        <f>VLOOKUP(Table91213[[#This Row],[Date]],'DB Details'!$A:$L,8)</f>
        <v>61.9</v>
      </c>
      <c r="I308" s="88">
        <f>VLOOKUP(Table91213[[#This Row],[Date]],'DB Details'!$A:$L,9)</f>
        <v>87.5</v>
      </c>
      <c r="J308" s="88">
        <f>VLOOKUP(Table91213[[#This Row],[Date]],'DB Details'!$A:$L,10)</f>
        <v>63.6</v>
      </c>
      <c r="K308" s="95"/>
      <c r="L308" s="88">
        <f>VLOOKUP(Table91213[[#This Row],[Date]],'DB Details'!$A:$L,12)</f>
        <v>69.599999999999994</v>
      </c>
    </row>
    <row r="309" spans="1:12" x14ac:dyDescent="0.2">
      <c r="A309" s="39">
        <v>26755</v>
      </c>
      <c r="B309" s="57">
        <f>VLOOKUP(Table91213[[#This Row],[Date]],'DB Details'!$A:$L,2)</f>
        <v>65.900000000000006</v>
      </c>
      <c r="C309" s="41"/>
      <c r="D309" s="55"/>
      <c r="E309" s="88">
        <f>VLOOKUP(Table91213[[#This Row],[Date]],'DB Details'!$A:$L,5)</f>
        <v>88.3</v>
      </c>
      <c r="F309" s="88">
        <f>VLOOKUP(Table91213[[#This Row],[Date]],'DB Details'!$A:$L,6)</f>
        <v>65.599999999999994</v>
      </c>
      <c r="G309" s="95"/>
      <c r="H309" s="88">
        <f>VLOOKUP(Table91213[[#This Row],[Date]],'DB Details'!$A:$L,8)</f>
        <v>59.2</v>
      </c>
      <c r="I309" s="88">
        <f>VLOOKUP(Table91213[[#This Row],[Date]],'DB Details'!$A:$L,9)</f>
        <v>86.7</v>
      </c>
      <c r="J309" s="88">
        <f>VLOOKUP(Table91213[[#This Row],[Date]],'DB Details'!$A:$L,10)</f>
        <v>62.6</v>
      </c>
      <c r="K309" s="95"/>
      <c r="L309" s="88">
        <f>VLOOKUP(Table91213[[#This Row],[Date]],'DB Details'!$A:$L,12)</f>
        <v>67.7</v>
      </c>
    </row>
    <row r="310" spans="1:12" x14ac:dyDescent="0.2">
      <c r="A310" s="39">
        <v>26785</v>
      </c>
      <c r="B310" s="57">
        <f>VLOOKUP(Table91213[[#This Row],[Date]],'DB Details'!$A:$L,2)</f>
        <v>63.5</v>
      </c>
      <c r="C310" s="41"/>
      <c r="D310" s="55"/>
      <c r="E310" s="88">
        <f>VLOOKUP(Table91213[[#This Row],[Date]],'DB Details'!$A:$L,5)</f>
        <v>89.3</v>
      </c>
      <c r="F310" s="88">
        <f>VLOOKUP(Table91213[[#This Row],[Date]],'DB Details'!$A:$L,6)</f>
        <v>59.2</v>
      </c>
      <c r="G310" s="95"/>
      <c r="H310" s="88">
        <f>VLOOKUP(Table91213[[#This Row],[Date]],'DB Details'!$A:$L,8)</f>
        <v>59.2</v>
      </c>
      <c r="I310" s="88">
        <f>VLOOKUP(Table91213[[#This Row],[Date]],'DB Details'!$A:$L,9)</f>
        <v>86.6</v>
      </c>
      <c r="J310" s="88">
        <f>VLOOKUP(Table91213[[#This Row],[Date]],'DB Details'!$A:$L,10)</f>
        <v>60.2</v>
      </c>
      <c r="K310" s="95"/>
      <c r="L310" s="88">
        <f>VLOOKUP(Table91213[[#This Row],[Date]],'DB Details'!$A:$L,12)</f>
        <v>64.8</v>
      </c>
    </row>
    <row r="311" spans="1:12" x14ac:dyDescent="0.2">
      <c r="A311" s="39">
        <v>26816</v>
      </c>
      <c r="B311" s="57">
        <f>VLOOKUP(Table91213[[#This Row],[Date]],'DB Details'!$A:$L,2)</f>
        <v>61</v>
      </c>
      <c r="C311" s="41"/>
      <c r="D311" s="55"/>
      <c r="E311" s="88">
        <f>VLOOKUP(Table91213[[#This Row],[Date]],'DB Details'!$A:$L,5)</f>
        <v>87.6</v>
      </c>
      <c r="F311" s="88">
        <f>VLOOKUP(Table91213[[#This Row],[Date]],'DB Details'!$A:$L,6)</f>
        <v>62.7</v>
      </c>
      <c r="G311" s="95"/>
      <c r="H311" s="88">
        <f>VLOOKUP(Table91213[[#This Row],[Date]],'DB Details'!$A:$L,8)</f>
        <v>62.5</v>
      </c>
      <c r="I311" s="88">
        <f>VLOOKUP(Table91213[[#This Row],[Date]],'DB Details'!$A:$L,9)</f>
        <v>85.6</v>
      </c>
      <c r="J311" s="88">
        <f>VLOOKUP(Table91213[[#This Row],[Date]],'DB Details'!$A:$L,10)</f>
        <v>59.7</v>
      </c>
      <c r="K311" s="95"/>
      <c r="L311" s="88">
        <f>VLOOKUP(Table91213[[#This Row],[Date]],'DB Details'!$A:$L,12)</f>
        <v>65</v>
      </c>
    </row>
    <row r="312" spans="1:12" x14ac:dyDescent="0.2">
      <c r="A312" s="39">
        <v>26846</v>
      </c>
      <c r="B312" s="57">
        <f>VLOOKUP(Table91213[[#This Row],[Date]],'DB Details'!$A:$L,2)</f>
        <v>49.2</v>
      </c>
      <c r="C312" s="41"/>
      <c r="D312" s="55"/>
      <c r="E312" s="88">
        <f>VLOOKUP(Table91213[[#This Row],[Date]],'DB Details'!$A:$L,5)</f>
        <v>69.599999999999994</v>
      </c>
      <c r="F312" s="88">
        <f>VLOOKUP(Table91213[[#This Row],[Date]],'DB Details'!$A:$L,6)</f>
        <v>50.4</v>
      </c>
      <c r="G312" s="95"/>
      <c r="H312" s="88">
        <f>VLOOKUP(Table91213[[#This Row],[Date]],'DB Details'!$A:$L,8)</f>
        <v>64</v>
      </c>
      <c r="I312" s="88">
        <f>VLOOKUP(Table91213[[#This Row],[Date]],'DB Details'!$A:$L,9)</f>
        <v>85.2</v>
      </c>
      <c r="J312" s="88">
        <f>VLOOKUP(Table91213[[#This Row],[Date]],'DB Details'!$A:$L,10)</f>
        <v>56.4</v>
      </c>
      <c r="K312" s="95"/>
      <c r="L312" s="88">
        <f>VLOOKUP(Table91213[[#This Row],[Date]],'DB Details'!$A:$L,12)</f>
        <v>57.8</v>
      </c>
    </row>
    <row r="313" spans="1:12" x14ac:dyDescent="0.2">
      <c r="A313" s="39">
        <v>26877</v>
      </c>
      <c r="B313" s="57">
        <f>VLOOKUP(Table91213[[#This Row],[Date]],'DB Details'!$A:$L,2)</f>
        <v>59.1</v>
      </c>
      <c r="C313" s="41"/>
      <c r="D313" s="55"/>
      <c r="E313" s="88">
        <f>VLOOKUP(Table91213[[#This Row],[Date]],'DB Details'!$A:$L,5)</f>
        <v>86.1</v>
      </c>
      <c r="F313" s="88">
        <f>VLOOKUP(Table91213[[#This Row],[Date]],'DB Details'!$A:$L,6)</f>
        <v>59</v>
      </c>
      <c r="G313" s="95"/>
      <c r="H313" s="88">
        <f>VLOOKUP(Table91213[[#This Row],[Date]],'DB Details'!$A:$L,8)</f>
        <v>62.1</v>
      </c>
      <c r="I313" s="88">
        <f>VLOOKUP(Table91213[[#This Row],[Date]],'DB Details'!$A:$L,9)</f>
        <v>86.7</v>
      </c>
      <c r="J313" s="88">
        <f>VLOOKUP(Table91213[[#This Row],[Date]],'DB Details'!$A:$L,10)</f>
        <v>54.9</v>
      </c>
      <c r="K313" s="95"/>
      <c r="L313" s="88">
        <f>VLOOKUP(Table91213[[#This Row],[Date]],'DB Details'!$A:$L,12)</f>
        <v>62.7</v>
      </c>
    </row>
    <row r="314" spans="1:12" x14ac:dyDescent="0.2">
      <c r="A314" s="39">
        <v>26908</v>
      </c>
      <c r="B314" s="57">
        <f>VLOOKUP(Table91213[[#This Row],[Date]],'DB Details'!$A:$L,2)</f>
        <v>60</v>
      </c>
      <c r="C314" s="41"/>
      <c r="D314" s="55"/>
      <c r="E314" s="88">
        <f>VLOOKUP(Table91213[[#This Row],[Date]],'DB Details'!$A:$L,5)</f>
        <v>92.1</v>
      </c>
      <c r="F314" s="88">
        <f>VLOOKUP(Table91213[[#This Row],[Date]],'DB Details'!$A:$L,6)</f>
        <v>58.2</v>
      </c>
      <c r="G314" s="95"/>
      <c r="H314" s="88">
        <f>VLOOKUP(Table91213[[#This Row],[Date]],'DB Details'!$A:$L,8)</f>
        <v>62.3</v>
      </c>
      <c r="I314" s="88">
        <f>VLOOKUP(Table91213[[#This Row],[Date]],'DB Details'!$A:$L,9)</f>
        <v>90.1</v>
      </c>
      <c r="J314" s="88">
        <f>VLOOKUP(Table91213[[#This Row],[Date]],'DB Details'!$A:$L,10)</f>
        <v>56.1</v>
      </c>
      <c r="K314" s="95"/>
      <c r="L314" s="88">
        <f>VLOOKUP(Table91213[[#This Row],[Date]],'DB Details'!$A:$L,12)</f>
        <v>63.5</v>
      </c>
    </row>
    <row r="315" spans="1:12" x14ac:dyDescent="0.2">
      <c r="A315" s="39">
        <v>26938</v>
      </c>
      <c r="B315" s="57">
        <f>VLOOKUP(Table91213[[#This Row],[Date]],'DB Details'!$A:$L,2)</f>
        <v>65.400000000000006</v>
      </c>
      <c r="C315" s="41"/>
      <c r="D315" s="55"/>
      <c r="E315" s="88">
        <f>VLOOKUP(Table91213[[#This Row],[Date]],'DB Details'!$A:$L,5)</f>
        <v>92.9</v>
      </c>
      <c r="F315" s="88">
        <f>VLOOKUP(Table91213[[#This Row],[Date]],'DB Details'!$A:$L,6)</f>
        <v>58.4</v>
      </c>
      <c r="G315" s="95"/>
      <c r="H315" s="88">
        <f>VLOOKUP(Table91213[[#This Row],[Date]],'DB Details'!$A:$L,8)</f>
        <v>66.5</v>
      </c>
      <c r="I315" s="88">
        <f>VLOOKUP(Table91213[[#This Row],[Date]],'DB Details'!$A:$L,9)</f>
        <v>88.7</v>
      </c>
      <c r="J315" s="88">
        <f>VLOOKUP(Table91213[[#This Row],[Date]],'DB Details'!$A:$L,10)</f>
        <v>60.4</v>
      </c>
      <c r="K315" s="95"/>
      <c r="L315" s="88">
        <f>VLOOKUP(Table91213[[#This Row],[Date]],'DB Details'!$A:$L,12)</f>
        <v>66.2</v>
      </c>
    </row>
    <row r="316" spans="1:12" x14ac:dyDescent="0.2">
      <c r="A316" s="39">
        <v>26969</v>
      </c>
      <c r="B316" s="57">
        <f>VLOOKUP(Table91213[[#This Row],[Date]],'DB Details'!$A:$L,2)</f>
        <v>65.2</v>
      </c>
      <c r="C316" s="41"/>
      <c r="D316" s="55"/>
      <c r="E316" s="88">
        <f>VLOOKUP(Table91213[[#This Row],[Date]],'DB Details'!$A:$L,5)</f>
        <v>97.6</v>
      </c>
      <c r="F316" s="88">
        <f>VLOOKUP(Table91213[[#This Row],[Date]],'DB Details'!$A:$L,6)</f>
        <v>62</v>
      </c>
      <c r="G316" s="95"/>
      <c r="H316" s="88">
        <f>VLOOKUP(Table91213[[#This Row],[Date]],'DB Details'!$A:$L,8)</f>
        <v>63.8</v>
      </c>
      <c r="I316" s="88">
        <f>VLOOKUP(Table91213[[#This Row],[Date]],'DB Details'!$A:$L,9)</f>
        <v>96.8</v>
      </c>
      <c r="J316" s="88">
        <f>VLOOKUP(Table91213[[#This Row],[Date]],'DB Details'!$A:$L,10)</f>
        <v>60.8</v>
      </c>
      <c r="K316" s="95"/>
      <c r="L316" s="88">
        <f>VLOOKUP(Table91213[[#This Row],[Date]],'DB Details'!$A:$L,12)</f>
        <v>68.099999999999994</v>
      </c>
    </row>
    <row r="317" spans="1:12" x14ac:dyDescent="0.2">
      <c r="A317" s="39">
        <v>26999</v>
      </c>
      <c r="B317" s="57">
        <f>VLOOKUP(Table91213[[#This Row],[Date]],'DB Details'!$A:$L,2)</f>
        <v>59</v>
      </c>
      <c r="C317" s="41"/>
      <c r="D317" s="55"/>
      <c r="E317" s="88">
        <f>VLOOKUP(Table91213[[#This Row],[Date]],'DB Details'!$A:$L,5)</f>
        <v>94.2</v>
      </c>
      <c r="F317" s="88">
        <f>VLOOKUP(Table91213[[#This Row],[Date]],'DB Details'!$A:$L,6)</f>
        <v>56</v>
      </c>
      <c r="G317" s="95"/>
      <c r="H317" s="88">
        <f>VLOOKUP(Table91213[[#This Row],[Date]],'DB Details'!$A:$L,8)</f>
        <v>63.8</v>
      </c>
      <c r="I317" s="88">
        <f>VLOOKUP(Table91213[[#This Row],[Date]],'DB Details'!$A:$L,9)</f>
        <v>92.8</v>
      </c>
      <c r="J317" s="88">
        <f>VLOOKUP(Table91213[[#This Row],[Date]],'DB Details'!$A:$L,10)</f>
        <v>58</v>
      </c>
      <c r="K317" s="95"/>
      <c r="L317" s="88">
        <f>VLOOKUP(Table91213[[#This Row],[Date]],'DB Details'!$A:$L,12)</f>
        <v>63.6</v>
      </c>
    </row>
    <row r="318" spans="1:12" x14ac:dyDescent="0.2">
      <c r="A318" s="39">
        <v>27030</v>
      </c>
      <c r="B318" s="57">
        <f>VLOOKUP(Table91213[[#This Row],[Date]],'DB Details'!$A:$L,2)</f>
        <v>55.7</v>
      </c>
      <c r="C318" s="41"/>
      <c r="D318" s="55"/>
      <c r="E318" s="88">
        <f>VLOOKUP(Table91213[[#This Row],[Date]],'DB Details'!$A:$L,5)</f>
        <v>95.3</v>
      </c>
      <c r="F318" s="88">
        <f>VLOOKUP(Table91213[[#This Row],[Date]],'DB Details'!$A:$L,6)</f>
        <v>55.9</v>
      </c>
      <c r="G318" s="95"/>
      <c r="H318" s="88">
        <f>VLOOKUP(Table91213[[#This Row],[Date]],'DB Details'!$A:$L,8)</f>
        <v>62</v>
      </c>
      <c r="I318" s="88">
        <f>VLOOKUP(Table91213[[#This Row],[Date]],'DB Details'!$A:$L,9)</f>
        <v>91.8</v>
      </c>
      <c r="J318" s="88">
        <f>VLOOKUP(Table91213[[#This Row],[Date]],'DB Details'!$A:$L,10)</f>
        <v>57.3</v>
      </c>
      <c r="K318" s="95"/>
      <c r="L318" s="88">
        <f>VLOOKUP(Table91213[[#This Row],[Date]],'DB Details'!$A:$L,12)</f>
        <v>62.1</v>
      </c>
    </row>
    <row r="319" spans="1:12" x14ac:dyDescent="0.2">
      <c r="A319" s="39">
        <v>27061</v>
      </c>
      <c r="B319" s="57">
        <f>VLOOKUP(Table91213[[#This Row],[Date]],'DB Details'!$A:$L,2)</f>
        <v>56</v>
      </c>
      <c r="C319" s="41"/>
      <c r="D319" s="55"/>
      <c r="E319" s="88">
        <f>VLOOKUP(Table91213[[#This Row],[Date]],'DB Details'!$A:$L,5)</f>
        <v>93.6</v>
      </c>
      <c r="F319" s="88">
        <f>VLOOKUP(Table91213[[#This Row],[Date]],'DB Details'!$A:$L,6)</f>
        <v>49.7</v>
      </c>
      <c r="G319" s="95"/>
      <c r="H319" s="88">
        <f>VLOOKUP(Table91213[[#This Row],[Date]],'DB Details'!$A:$L,8)</f>
        <v>58.8</v>
      </c>
      <c r="I319" s="88">
        <f>VLOOKUP(Table91213[[#This Row],[Date]],'DB Details'!$A:$L,9)</f>
        <v>88.8</v>
      </c>
      <c r="J319" s="88">
        <f>VLOOKUP(Table91213[[#This Row],[Date]],'DB Details'!$A:$L,10)</f>
        <v>51</v>
      </c>
      <c r="K319" s="95"/>
      <c r="L319" s="88">
        <f>VLOOKUP(Table91213[[#This Row],[Date]],'DB Details'!$A:$L,12)</f>
        <v>58.6</v>
      </c>
    </row>
    <row r="320" spans="1:12" x14ac:dyDescent="0.2">
      <c r="A320" s="39">
        <v>27089</v>
      </c>
      <c r="B320" s="57">
        <f>VLOOKUP(Table91213[[#This Row],[Date]],'DB Details'!$A:$L,2)</f>
        <v>58</v>
      </c>
      <c r="C320" s="41"/>
      <c r="D320" s="55"/>
      <c r="E320" s="88">
        <f>VLOOKUP(Table91213[[#This Row],[Date]],'DB Details'!$A:$L,5)</f>
        <v>94</v>
      </c>
      <c r="F320" s="88">
        <f>VLOOKUP(Table91213[[#This Row],[Date]],'DB Details'!$A:$L,6)</f>
        <v>55.8</v>
      </c>
      <c r="G320" s="95"/>
      <c r="H320" s="88">
        <f>VLOOKUP(Table91213[[#This Row],[Date]],'DB Details'!$A:$L,8)</f>
        <v>59.1</v>
      </c>
      <c r="I320" s="88">
        <f>VLOOKUP(Table91213[[#This Row],[Date]],'DB Details'!$A:$L,9)</f>
        <v>88.9</v>
      </c>
      <c r="J320" s="88">
        <f>VLOOKUP(Table91213[[#This Row],[Date]],'DB Details'!$A:$L,10)</f>
        <v>56.3</v>
      </c>
      <c r="K320" s="95"/>
      <c r="L320" s="88">
        <f>VLOOKUP(Table91213[[#This Row],[Date]],'DB Details'!$A:$L,12)</f>
        <v>61.8</v>
      </c>
    </row>
    <row r="321" spans="1:12" x14ac:dyDescent="0.2">
      <c r="A321" s="39">
        <v>27120</v>
      </c>
      <c r="B321" s="57">
        <f>VLOOKUP(Table91213[[#This Row],[Date]],'DB Details'!$A:$L,2)</f>
        <v>56.4</v>
      </c>
      <c r="C321" s="41"/>
      <c r="D321" s="55"/>
      <c r="E321" s="88">
        <f>VLOOKUP(Table91213[[#This Row],[Date]],'DB Details'!$A:$L,5)</f>
        <v>93.5</v>
      </c>
      <c r="F321" s="88">
        <f>VLOOKUP(Table91213[[#This Row],[Date]],'DB Details'!$A:$L,6)</f>
        <v>54.5</v>
      </c>
      <c r="G321" s="95"/>
      <c r="H321" s="88">
        <f>VLOOKUP(Table91213[[#This Row],[Date]],'DB Details'!$A:$L,8)</f>
        <v>62.5</v>
      </c>
      <c r="I321" s="88">
        <f>VLOOKUP(Table91213[[#This Row],[Date]],'DB Details'!$A:$L,9)</f>
        <v>82.1</v>
      </c>
      <c r="J321" s="88">
        <f>VLOOKUP(Table91213[[#This Row],[Date]],'DB Details'!$A:$L,10)</f>
        <v>53.9</v>
      </c>
      <c r="K321" s="95"/>
      <c r="L321" s="88">
        <f>VLOOKUP(Table91213[[#This Row],[Date]],'DB Details'!$A:$L,12)</f>
        <v>59.9</v>
      </c>
    </row>
    <row r="322" spans="1:12" x14ac:dyDescent="0.2">
      <c r="A322" s="39">
        <v>27150</v>
      </c>
      <c r="B322" s="57">
        <f>VLOOKUP(Table91213[[#This Row],[Date]],'DB Details'!$A:$L,2)</f>
        <v>51.6</v>
      </c>
      <c r="C322" s="41"/>
      <c r="D322" s="55"/>
      <c r="E322" s="88">
        <f>VLOOKUP(Table91213[[#This Row],[Date]],'DB Details'!$A:$L,5)</f>
        <v>92.3</v>
      </c>
      <c r="F322" s="88">
        <f>VLOOKUP(Table91213[[#This Row],[Date]],'DB Details'!$A:$L,6)</f>
        <v>51.6</v>
      </c>
      <c r="G322" s="95"/>
      <c r="H322" s="88">
        <f>VLOOKUP(Table91213[[#This Row],[Date]],'DB Details'!$A:$L,8)</f>
        <v>59.3</v>
      </c>
      <c r="I322" s="88">
        <f>VLOOKUP(Table91213[[#This Row],[Date]],'DB Details'!$A:$L,9)</f>
        <v>74.5</v>
      </c>
      <c r="J322" s="88">
        <f>VLOOKUP(Table91213[[#This Row],[Date]],'DB Details'!$A:$L,10)</f>
        <v>51.1</v>
      </c>
      <c r="K322" s="95"/>
      <c r="L322" s="88">
        <f>VLOOKUP(Table91213[[#This Row],[Date]],'DB Details'!$A:$L,12)</f>
        <v>55.7</v>
      </c>
    </row>
    <row r="323" spans="1:12" x14ac:dyDescent="0.2">
      <c r="A323" s="39">
        <v>27181</v>
      </c>
      <c r="B323" s="57">
        <f>VLOOKUP(Table91213[[#This Row],[Date]],'DB Details'!$A:$L,2)</f>
        <v>51.9</v>
      </c>
      <c r="C323" s="41"/>
      <c r="D323" s="55"/>
      <c r="E323" s="88">
        <f>VLOOKUP(Table91213[[#This Row],[Date]],'DB Details'!$A:$L,5)</f>
        <v>88.6</v>
      </c>
      <c r="F323" s="88">
        <f>VLOOKUP(Table91213[[#This Row],[Date]],'DB Details'!$A:$L,6)</f>
        <v>50.4</v>
      </c>
      <c r="G323" s="95"/>
      <c r="H323" s="88">
        <f>VLOOKUP(Table91213[[#This Row],[Date]],'DB Details'!$A:$L,8)</f>
        <v>55.9</v>
      </c>
      <c r="I323" s="88">
        <f>VLOOKUP(Table91213[[#This Row],[Date]],'DB Details'!$A:$L,9)</f>
        <v>73.099999999999994</v>
      </c>
      <c r="J323" s="88">
        <f>VLOOKUP(Table91213[[#This Row],[Date]],'DB Details'!$A:$L,10)</f>
        <v>49.9</v>
      </c>
      <c r="K323" s="95"/>
      <c r="L323" s="88">
        <f>VLOOKUP(Table91213[[#This Row],[Date]],'DB Details'!$A:$L,12)</f>
        <v>54.7</v>
      </c>
    </row>
    <row r="324" spans="1:12" x14ac:dyDescent="0.2">
      <c r="A324" s="39">
        <v>27211</v>
      </c>
      <c r="B324" s="57">
        <f>VLOOKUP(Table91213[[#This Row],[Date]],'DB Details'!$A:$L,2)</f>
        <v>52.6</v>
      </c>
      <c r="C324" s="41"/>
      <c r="D324" s="55"/>
      <c r="E324" s="88">
        <f>VLOOKUP(Table91213[[#This Row],[Date]],'DB Details'!$A:$L,5)</f>
        <v>90.4</v>
      </c>
      <c r="F324" s="88">
        <f>VLOOKUP(Table91213[[#This Row],[Date]],'DB Details'!$A:$L,6)</f>
        <v>52</v>
      </c>
      <c r="G324" s="95"/>
      <c r="H324" s="88">
        <f>VLOOKUP(Table91213[[#This Row],[Date]],'DB Details'!$A:$L,8)</f>
        <v>54.8</v>
      </c>
      <c r="I324" s="88">
        <f>VLOOKUP(Table91213[[#This Row],[Date]],'DB Details'!$A:$L,9)</f>
        <v>69.2</v>
      </c>
      <c r="J324" s="88">
        <f>VLOOKUP(Table91213[[#This Row],[Date]],'DB Details'!$A:$L,10)</f>
        <v>50.3</v>
      </c>
      <c r="K324" s="95"/>
      <c r="L324" s="88">
        <f>VLOOKUP(Table91213[[#This Row],[Date]],'DB Details'!$A:$L,12)</f>
        <v>54.8</v>
      </c>
    </row>
    <row r="325" spans="1:12" x14ac:dyDescent="0.2">
      <c r="A325" s="39">
        <v>27242</v>
      </c>
      <c r="B325" s="57">
        <f>VLOOKUP(Table91213[[#This Row],[Date]],'DB Details'!$A:$L,2)</f>
        <v>50.2</v>
      </c>
      <c r="C325" s="41"/>
      <c r="D325" s="55"/>
      <c r="E325" s="88">
        <f>VLOOKUP(Table91213[[#This Row],[Date]],'DB Details'!$A:$L,5)</f>
        <v>86.1</v>
      </c>
      <c r="F325" s="88">
        <f>VLOOKUP(Table91213[[#This Row],[Date]],'DB Details'!$A:$L,6)</f>
        <v>49.6</v>
      </c>
      <c r="G325" s="95"/>
      <c r="H325" s="88">
        <f>VLOOKUP(Table91213[[#This Row],[Date]],'DB Details'!$A:$L,8)</f>
        <v>57</v>
      </c>
      <c r="I325" s="88">
        <f>VLOOKUP(Table91213[[#This Row],[Date]],'DB Details'!$A:$L,9)</f>
        <v>66.3</v>
      </c>
      <c r="J325" s="88">
        <f>VLOOKUP(Table91213[[#This Row],[Date]],'DB Details'!$A:$L,10)</f>
        <v>49.2</v>
      </c>
      <c r="K325" s="95"/>
      <c r="L325" s="88">
        <f>VLOOKUP(Table91213[[#This Row],[Date]],'DB Details'!$A:$L,12)</f>
        <v>52.9</v>
      </c>
    </row>
    <row r="326" spans="1:12" x14ac:dyDescent="0.2">
      <c r="A326" s="39">
        <v>27273</v>
      </c>
      <c r="B326" s="57">
        <f>VLOOKUP(Table91213[[#This Row],[Date]],'DB Details'!$A:$L,2)</f>
        <v>41.2</v>
      </c>
      <c r="C326" s="41"/>
      <c r="D326" s="55"/>
      <c r="E326" s="88">
        <f>VLOOKUP(Table91213[[#This Row],[Date]],'DB Details'!$A:$L,5)</f>
        <v>81</v>
      </c>
      <c r="F326" s="88">
        <f>VLOOKUP(Table91213[[#This Row],[Date]],'DB Details'!$A:$L,6)</f>
        <v>46.3</v>
      </c>
      <c r="G326" s="95"/>
      <c r="H326" s="88">
        <f>VLOOKUP(Table91213[[#This Row],[Date]],'DB Details'!$A:$L,8)</f>
        <v>54.8</v>
      </c>
      <c r="I326" s="88">
        <f>VLOOKUP(Table91213[[#This Row],[Date]],'DB Details'!$A:$L,9)</f>
        <v>51.8</v>
      </c>
      <c r="J326" s="88">
        <f>VLOOKUP(Table91213[[#This Row],[Date]],'DB Details'!$A:$L,10)</f>
        <v>44.9</v>
      </c>
      <c r="K326" s="95"/>
      <c r="L326" s="88">
        <f>VLOOKUP(Table91213[[#This Row],[Date]],'DB Details'!$A:$L,12)</f>
        <v>46.2</v>
      </c>
    </row>
    <row r="327" spans="1:12" x14ac:dyDescent="0.2">
      <c r="A327" s="39">
        <v>27303</v>
      </c>
      <c r="B327" s="57">
        <f>VLOOKUP(Table91213[[#This Row],[Date]],'DB Details'!$A:$L,2)</f>
        <v>36.5</v>
      </c>
      <c r="C327" s="41"/>
      <c r="D327" s="55"/>
      <c r="E327" s="88">
        <f>VLOOKUP(Table91213[[#This Row],[Date]],'DB Details'!$A:$L,5)</f>
        <v>75.7</v>
      </c>
      <c r="F327" s="88">
        <f>VLOOKUP(Table91213[[#This Row],[Date]],'DB Details'!$A:$L,6)</f>
        <v>44.3</v>
      </c>
      <c r="G327" s="95"/>
      <c r="H327" s="88">
        <f>VLOOKUP(Table91213[[#This Row],[Date]],'DB Details'!$A:$L,8)</f>
        <v>47.9</v>
      </c>
      <c r="I327" s="88">
        <f>VLOOKUP(Table91213[[#This Row],[Date]],'DB Details'!$A:$L,9)</f>
        <v>45.3</v>
      </c>
      <c r="J327" s="88">
        <f>VLOOKUP(Table91213[[#This Row],[Date]],'DB Details'!$A:$L,10)</f>
        <v>45.4</v>
      </c>
      <c r="K327" s="95"/>
      <c r="L327" s="88">
        <f>VLOOKUP(Table91213[[#This Row],[Date]],'DB Details'!$A:$L,12)</f>
        <v>42.7</v>
      </c>
    </row>
    <row r="328" spans="1:12" x14ac:dyDescent="0.2">
      <c r="A328" s="39">
        <v>27334</v>
      </c>
      <c r="B328" s="57">
        <f>VLOOKUP(Table91213[[#This Row],[Date]],'DB Details'!$A:$L,2)</f>
        <v>33.1</v>
      </c>
      <c r="C328" s="41"/>
      <c r="D328" s="55"/>
      <c r="E328" s="88">
        <f>VLOOKUP(Table91213[[#This Row],[Date]],'DB Details'!$A:$L,5)</f>
        <v>71</v>
      </c>
      <c r="F328" s="88">
        <f>VLOOKUP(Table91213[[#This Row],[Date]],'DB Details'!$A:$L,6)</f>
        <v>40.9</v>
      </c>
      <c r="G328" s="95"/>
      <c r="H328" s="88">
        <f>VLOOKUP(Table91213[[#This Row],[Date]],'DB Details'!$A:$L,8)</f>
        <v>47.2</v>
      </c>
      <c r="I328" s="88">
        <f>VLOOKUP(Table91213[[#This Row],[Date]],'DB Details'!$A:$L,9)</f>
        <v>34</v>
      </c>
      <c r="J328" s="88">
        <f>VLOOKUP(Table91213[[#This Row],[Date]],'DB Details'!$A:$L,10)</f>
        <v>39.6</v>
      </c>
      <c r="K328" s="95"/>
      <c r="L328" s="88">
        <f>VLOOKUP(Table91213[[#This Row],[Date]],'DB Details'!$A:$L,12)</f>
        <v>37.9</v>
      </c>
    </row>
    <row r="329" spans="1:12" x14ac:dyDescent="0.2">
      <c r="A329" s="39">
        <v>27364</v>
      </c>
      <c r="B329" s="57">
        <f>VLOOKUP(Table91213[[#This Row],[Date]],'DB Details'!$A:$L,2)</f>
        <v>27.9</v>
      </c>
      <c r="C329" s="41"/>
      <c r="D329" s="55"/>
      <c r="E329" s="88">
        <f>VLOOKUP(Table91213[[#This Row],[Date]],'DB Details'!$A:$L,5)</f>
        <v>64.7</v>
      </c>
      <c r="F329" s="88">
        <f>VLOOKUP(Table91213[[#This Row],[Date]],'DB Details'!$A:$L,6)</f>
        <v>33.4</v>
      </c>
      <c r="G329" s="95"/>
      <c r="H329" s="88">
        <f>VLOOKUP(Table91213[[#This Row],[Date]],'DB Details'!$A:$L,8)</f>
        <v>40.6</v>
      </c>
      <c r="I329" s="88">
        <f>VLOOKUP(Table91213[[#This Row],[Date]],'DB Details'!$A:$L,9)</f>
        <v>23.2</v>
      </c>
      <c r="J329" s="88">
        <f>VLOOKUP(Table91213[[#This Row],[Date]],'DB Details'!$A:$L,10)</f>
        <v>33.299999999999997</v>
      </c>
      <c r="K329" s="95"/>
      <c r="L329" s="88">
        <f>VLOOKUP(Table91213[[#This Row],[Date]],'DB Details'!$A:$L,12)</f>
        <v>30.9</v>
      </c>
    </row>
    <row r="330" spans="1:12" x14ac:dyDescent="0.2">
      <c r="A330" s="39">
        <v>27395</v>
      </c>
      <c r="B330" s="57">
        <f>VLOOKUP(Table91213[[#This Row],[Date]],'DB Details'!$A:$L,2)</f>
        <v>32.799999999999997</v>
      </c>
      <c r="C330" s="41"/>
      <c r="D330" s="55"/>
      <c r="E330" s="88">
        <f>VLOOKUP(Table91213[[#This Row],[Date]],'DB Details'!$A:$L,5)</f>
        <v>54.1</v>
      </c>
      <c r="F330" s="88">
        <f>VLOOKUP(Table91213[[#This Row],[Date]],'DB Details'!$A:$L,6)</f>
        <v>33.4</v>
      </c>
      <c r="G330" s="95"/>
      <c r="H330" s="88">
        <f>VLOOKUP(Table91213[[#This Row],[Date]],'DB Details'!$A:$L,8)</f>
        <v>36.6</v>
      </c>
      <c r="I330" s="88">
        <f>VLOOKUP(Table91213[[#This Row],[Date]],'DB Details'!$A:$L,9)</f>
        <v>19.5</v>
      </c>
      <c r="J330" s="88">
        <f>VLOOKUP(Table91213[[#This Row],[Date]],'DB Details'!$A:$L,10)</f>
        <v>29.7</v>
      </c>
      <c r="K330" s="95"/>
      <c r="L330" s="88">
        <f>VLOOKUP(Table91213[[#This Row],[Date]],'DB Details'!$A:$L,12)</f>
        <v>30.7</v>
      </c>
    </row>
    <row r="331" spans="1:12" x14ac:dyDescent="0.2">
      <c r="A331" s="39">
        <v>27426</v>
      </c>
      <c r="B331" s="57">
        <f>VLOOKUP(Table91213[[#This Row],[Date]],'DB Details'!$A:$L,2)</f>
        <v>40</v>
      </c>
      <c r="C331" s="41"/>
      <c r="D331" s="55"/>
      <c r="E331" s="88">
        <f>VLOOKUP(Table91213[[#This Row],[Date]],'DB Details'!$A:$L,5)</f>
        <v>48.8</v>
      </c>
      <c r="F331" s="88">
        <f>VLOOKUP(Table91213[[#This Row],[Date]],'DB Details'!$A:$L,6)</f>
        <v>41.5</v>
      </c>
      <c r="G331" s="95"/>
      <c r="H331" s="88">
        <f>VLOOKUP(Table91213[[#This Row],[Date]],'DB Details'!$A:$L,8)</f>
        <v>30.6</v>
      </c>
      <c r="I331" s="88">
        <f>VLOOKUP(Table91213[[#This Row],[Date]],'DB Details'!$A:$L,9)</f>
        <v>15.9</v>
      </c>
      <c r="J331" s="88">
        <f>VLOOKUP(Table91213[[#This Row],[Date]],'DB Details'!$A:$L,10)</f>
        <v>33.1</v>
      </c>
      <c r="K331" s="95"/>
      <c r="L331" s="88">
        <f>VLOOKUP(Table91213[[#This Row],[Date]],'DB Details'!$A:$L,12)</f>
        <v>34.4</v>
      </c>
    </row>
    <row r="332" spans="1:12" x14ac:dyDescent="0.2">
      <c r="A332" s="39">
        <v>27454</v>
      </c>
      <c r="B332" s="57">
        <f>VLOOKUP(Table91213[[#This Row],[Date]],'DB Details'!$A:$L,2)</f>
        <v>37</v>
      </c>
      <c r="C332" s="41"/>
      <c r="D332" s="55"/>
      <c r="E332" s="88">
        <f>VLOOKUP(Table91213[[#This Row],[Date]],'DB Details'!$A:$L,5)</f>
        <v>42.7</v>
      </c>
      <c r="F332" s="88">
        <f>VLOOKUP(Table91213[[#This Row],[Date]],'DB Details'!$A:$L,6)</f>
        <v>33.1</v>
      </c>
      <c r="G332" s="95"/>
      <c r="H332" s="88">
        <f>VLOOKUP(Table91213[[#This Row],[Date]],'DB Details'!$A:$L,8)</f>
        <v>30.9</v>
      </c>
      <c r="I332" s="88">
        <f>VLOOKUP(Table91213[[#This Row],[Date]],'DB Details'!$A:$L,9)</f>
        <v>17.3</v>
      </c>
      <c r="J332" s="88">
        <f>VLOOKUP(Table91213[[#This Row],[Date]],'DB Details'!$A:$L,10)</f>
        <v>32.799999999999997</v>
      </c>
      <c r="K332" s="95"/>
      <c r="L332" s="88">
        <f>VLOOKUP(Table91213[[#This Row],[Date]],'DB Details'!$A:$L,12)</f>
        <v>31.6</v>
      </c>
    </row>
    <row r="333" spans="1:12" x14ac:dyDescent="0.2">
      <c r="A333" s="39">
        <v>27485</v>
      </c>
      <c r="B333" s="57">
        <f>VLOOKUP(Table91213[[#This Row],[Date]],'DB Details'!$A:$L,2)</f>
        <v>42.6</v>
      </c>
      <c r="C333" s="41"/>
      <c r="D333" s="55"/>
      <c r="E333" s="88">
        <f>VLOOKUP(Table91213[[#This Row],[Date]],'DB Details'!$A:$L,5)</f>
        <v>42.6</v>
      </c>
      <c r="F333" s="88">
        <f>VLOOKUP(Table91213[[#This Row],[Date]],'DB Details'!$A:$L,6)</f>
        <v>45.5</v>
      </c>
      <c r="G333" s="95"/>
      <c r="H333" s="88">
        <f>VLOOKUP(Table91213[[#This Row],[Date]],'DB Details'!$A:$L,8)</f>
        <v>26.9</v>
      </c>
      <c r="I333" s="88">
        <f>VLOOKUP(Table91213[[#This Row],[Date]],'DB Details'!$A:$L,9)</f>
        <v>21.7</v>
      </c>
      <c r="J333" s="88">
        <f>VLOOKUP(Table91213[[#This Row],[Date]],'DB Details'!$A:$L,10)</f>
        <v>36.9</v>
      </c>
      <c r="K333" s="95"/>
      <c r="L333" s="88">
        <f>VLOOKUP(Table91213[[#This Row],[Date]],'DB Details'!$A:$L,12)</f>
        <v>37.5</v>
      </c>
    </row>
    <row r="334" spans="1:12" x14ac:dyDescent="0.2">
      <c r="A334" s="39">
        <v>27515</v>
      </c>
      <c r="B334" s="57">
        <f>VLOOKUP(Table91213[[#This Row],[Date]],'DB Details'!$A:$L,2)</f>
        <v>47.2</v>
      </c>
      <c r="C334" s="41"/>
      <c r="D334" s="55"/>
      <c r="E334" s="88">
        <f>VLOOKUP(Table91213[[#This Row],[Date]],'DB Details'!$A:$L,5)</f>
        <v>45.4</v>
      </c>
      <c r="F334" s="88">
        <f>VLOOKUP(Table91213[[#This Row],[Date]],'DB Details'!$A:$L,6)</f>
        <v>50.5</v>
      </c>
      <c r="G334" s="95"/>
      <c r="H334" s="88">
        <f>VLOOKUP(Table91213[[#This Row],[Date]],'DB Details'!$A:$L,8)</f>
        <v>31</v>
      </c>
      <c r="I334" s="88">
        <f>VLOOKUP(Table91213[[#This Row],[Date]],'DB Details'!$A:$L,9)</f>
        <v>22.7</v>
      </c>
      <c r="J334" s="88">
        <f>VLOOKUP(Table91213[[#This Row],[Date]],'DB Details'!$A:$L,10)</f>
        <v>39.6</v>
      </c>
      <c r="K334" s="95"/>
      <c r="L334" s="88">
        <f>VLOOKUP(Table91213[[#This Row],[Date]],'DB Details'!$A:$L,12)</f>
        <v>41.2</v>
      </c>
    </row>
    <row r="335" spans="1:12" x14ac:dyDescent="0.2">
      <c r="A335" s="39">
        <v>27546</v>
      </c>
      <c r="B335" s="57">
        <f>VLOOKUP(Table91213[[#This Row],[Date]],'DB Details'!$A:$L,2)</f>
        <v>54.9</v>
      </c>
      <c r="C335" s="41"/>
      <c r="D335" s="55"/>
      <c r="E335" s="88">
        <f>VLOOKUP(Table91213[[#This Row],[Date]],'DB Details'!$A:$L,5)</f>
        <v>44</v>
      </c>
      <c r="F335" s="88">
        <f>VLOOKUP(Table91213[[#This Row],[Date]],'DB Details'!$A:$L,6)</f>
        <v>53.1</v>
      </c>
      <c r="G335" s="95"/>
      <c r="H335" s="88">
        <f>VLOOKUP(Table91213[[#This Row],[Date]],'DB Details'!$A:$L,8)</f>
        <v>28.7</v>
      </c>
      <c r="I335" s="88">
        <f>VLOOKUP(Table91213[[#This Row],[Date]],'DB Details'!$A:$L,9)</f>
        <v>24.9</v>
      </c>
      <c r="J335" s="88">
        <f>VLOOKUP(Table91213[[#This Row],[Date]],'DB Details'!$A:$L,10)</f>
        <v>43.9</v>
      </c>
      <c r="K335" s="95"/>
      <c r="L335" s="88">
        <f>VLOOKUP(Table91213[[#This Row],[Date]],'DB Details'!$A:$L,12)</f>
        <v>45.1</v>
      </c>
    </row>
    <row r="336" spans="1:12" x14ac:dyDescent="0.2">
      <c r="A336" s="39">
        <v>27576</v>
      </c>
      <c r="B336" s="57">
        <f>VLOOKUP(Table91213[[#This Row],[Date]],'DB Details'!$A:$L,2)</f>
        <v>58.4</v>
      </c>
      <c r="C336" s="41"/>
      <c r="D336" s="55"/>
      <c r="E336" s="88">
        <f>VLOOKUP(Table91213[[#This Row],[Date]],'DB Details'!$A:$L,5)</f>
        <v>53</v>
      </c>
      <c r="F336" s="88">
        <f>VLOOKUP(Table91213[[#This Row],[Date]],'DB Details'!$A:$L,6)</f>
        <v>55.8</v>
      </c>
      <c r="G336" s="95"/>
      <c r="H336" s="88">
        <f>VLOOKUP(Table91213[[#This Row],[Date]],'DB Details'!$A:$L,8)</f>
        <v>24.6</v>
      </c>
      <c r="I336" s="88">
        <f>VLOOKUP(Table91213[[#This Row],[Date]],'DB Details'!$A:$L,9)</f>
        <v>28.7</v>
      </c>
      <c r="J336" s="88">
        <f>VLOOKUP(Table91213[[#This Row],[Date]],'DB Details'!$A:$L,10)</f>
        <v>44.3</v>
      </c>
      <c r="K336" s="95"/>
      <c r="L336" s="88">
        <f>VLOOKUP(Table91213[[#This Row],[Date]],'DB Details'!$A:$L,12)</f>
        <v>47.2</v>
      </c>
    </row>
    <row r="337" spans="1:12" x14ac:dyDescent="0.2">
      <c r="A337" s="39">
        <v>27607</v>
      </c>
      <c r="B337" s="57">
        <f>VLOOKUP(Table91213[[#This Row],[Date]],'DB Details'!$A:$L,2)</f>
        <v>60.3</v>
      </c>
      <c r="C337" s="41"/>
      <c r="D337" s="55"/>
      <c r="E337" s="88">
        <f>VLOOKUP(Table91213[[#This Row],[Date]],'DB Details'!$A:$L,5)</f>
        <v>68.8</v>
      </c>
      <c r="F337" s="88">
        <f>VLOOKUP(Table91213[[#This Row],[Date]],'DB Details'!$A:$L,6)</f>
        <v>61.1</v>
      </c>
      <c r="G337" s="95"/>
      <c r="H337" s="88">
        <f>VLOOKUP(Table91213[[#This Row],[Date]],'DB Details'!$A:$L,8)</f>
        <v>28.1</v>
      </c>
      <c r="I337" s="88">
        <f>VLOOKUP(Table91213[[#This Row],[Date]],'DB Details'!$A:$L,9)</f>
        <v>35.1</v>
      </c>
      <c r="J337" s="88">
        <f>VLOOKUP(Table91213[[#This Row],[Date]],'DB Details'!$A:$L,10)</f>
        <v>49.7</v>
      </c>
      <c r="K337" s="95"/>
      <c r="L337" s="88">
        <f>VLOOKUP(Table91213[[#This Row],[Date]],'DB Details'!$A:$L,12)</f>
        <v>51.4</v>
      </c>
    </row>
    <row r="338" spans="1:12" x14ac:dyDescent="0.2">
      <c r="A338" s="39">
        <v>27638</v>
      </c>
      <c r="B338" s="57">
        <f>VLOOKUP(Table91213[[#This Row],[Date]],'DB Details'!$A:$L,2)</f>
        <v>60.4</v>
      </c>
      <c r="C338" s="41"/>
      <c r="D338" s="55"/>
      <c r="E338" s="88">
        <f>VLOOKUP(Table91213[[#This Row],[Date]],'DB Details'!$A:$L,5)</f>
        <v>73.599999999999994</v>
      </c>
      <c r="F338" s="88">
        <f>VLOOKUP(Table91213[[#This Row],[Date]],'DB Details'!$A:$L,6)</f>
        <v>62.3</v>
      </c>
      <c r="G338" s="95"/>
      <c r="H338" s="88">
        <f>VLOOKUP(Table91213[[#This Row],[Date]],'DB Details'!$A:$L,8)</f>
        <v>34.200000000000003</v>
      </c>
      <c r="I338" s="88">
        <f>VLOOKUP(Table91213[[#This Row],[Date]],'DB Details'!$A:$L,9)</f>
        <v>43.8</v>
      </c>
      <c r="J338" s="88">
        <f>VLOOKUP(Table91213[[#This Row],[Date]],'DB Details'!$A:$L,10)</f>
        <v>53.5</v>
      </c>
      <c r="K338" s="95"/>
      <c r="L338" s="88">
        <f>VLOOKUP(Table91213[[#This Row],[Date]],'DB Details'!$A:$L,12)</f>
        <v>54.4</v>
      </c>
    </row>
    <row r="339" spans="1:12" x14ac:dyDescent="0.2">
      <c r="A339" s="39">
        <v>27668</v>
      </c>
      <c r="B339" s="57">
        <f>VLOOKUP(Table91213[[#This Row],[Date]],'DB Details'!$A:$L,2)</f>
        <v>64.2</v>
      </c>
      <c r="C339" s="41"/>
      <c r="D339" s="55"/>
      <c r="E339" s="88">
        <f>VLOOKUP(Table91213[[#This Row],[Date]],'DB Details'!$A:$L,5)</f>
        <v>75.3</v>
      </c>
      <c r="F339" s="88">
        <f>VLOOKUP(Table91213[[#This Row],[Date]],'DB Details'!$A:$L,6)</f>
        <v>62.3</v>
      </c>
      <c r="G339" s="95"/>
      <c r="H339" s="88">
        <f>VLOOKUP(Table91213[[#This Row],[Date]],'DB Details'!$A:$L,8)</f>
        <v>41.9</v>
      </c>
      <c r="I339" s="88">
        <f>VLOOKUP(Table91213[[#This Row],[Date]],'DB Details'!$A:$L,9)</f>
        <v>44.8</v>
      </c>
      <c r="J339" s="88">
        <f>VLOOKUP(Table91213[[#This Row],[Date]],'DB Details'!$A:$L,10)</f>
        <v>48.9</v>
      </c>
      <c r="K339" s="95"/>
      <c r="L339" s="88">
        <f>VLOOKUP(Table91213[[#This Row],[Date]],'DB Details'!$A:$L,12)</f>
        <v>55.5</v>
      </c>
    </row>
    <row r="340" spans="1:12" x14ac:dyDescent="0.2">
      <c r="A340" s="39">
        <v>27699</v>
      </c>
      <c r="B340" s="57">
        <f>VLOOKUP(Table91213[[#This Row],[Date]],'DB Details'!$A:$L,2)</f>
        <v>62.2</v>
      </c>
      <c r="C340" s="41"/>
      <c r="D340" s="55"/>
      <c r="E340" s="88">
        <f>VLOOKUP(Table91213[[#This Row],[Date]],'DB Details'!$A:$L,5)</f>
        <v>70.8</v>
      </c>
      <c r="F340" s="88">
        <f>VLOOKUP(Table91213[[#This Row],[Date]],'DB Details'!$A:$L,6)</f>
        <v>60</v>
      </c>
      <c r="G340" s="95"/>
      <c r="H340" s="88">
        <f>VLOOKUP(Table91213[[#This Row],[Date]],'DB Details'!$A:$L,8)</f>
        <v>38.799999999999997</v>
      </c>
      <c r="I340" s="88">
        <f>VLOOKUP(Table91213[[#This Row],[Date]],'DB Details'!$A:$L,9)</f>
        <v>46.8</v>
      </c>
      <c r="J340" s="88">
        <f>VLOOKUP(Table91213[[#This Row],[Date]],'DB Details'!$A:$L,10)</f>
        <v>49.8</v>
      </c>
      <c r="K340" s="95"/>
      <c r="L340" s="88">
        <f>VLOOKUP(Table91213[[#This Row],[Date]],'DB Details'!$A:$L,12)</f>
        <v>54.5</v>
      </c>
    </row>
    <row r="341" spans="1:12" x14ac:dyDescent="0.2">
      <c r="A341" s="39">
        <v>27729</v>
      </c>
      <c r="B341" s="57">
        <f>VLOOKUP(Table91213[[#This Row],[Date]],'DB Details'!$A:$L,2)</f>
        <v>63.1</v>
      </c>
      <c r="C341" s="41"/>
      <c r="D341" s="55"/>
      <c r="E341" s="88">
        <f>VLOOKUP(Table91213[[#This Row],[Date]],'DB Details'!$A:$L,5)</f>
        <v>64.400000000000006</v>
      </c>
      <c r="F341" s="88">
        <f>VLOOKUP(Table91213[[#This Row],[Date]],'DB Details'!$A:$L,6)</f>
        <v>62.4</v>
      </c>
      <c r="G341" s="95"/>
      <c r="H341" s="88">
        <f>VLOOKUP(Table91213[[#This Row],[Date]],'DB Details'!$A:$L,8)</f>
        <v>40.200000000000003</v>
      </c>
      <c r="I341" s="88">
        <f>VLOOKUP(Table91213[[#This Row],[Date]],'DB Details'!$A:$L,9)</f>
        <v>41.2</v>
      </c>
      <c r="J341" s="88">
        <f>VLOOKUP(Table91213[[#This Row],[Date]],'DB Details'!$A:$L,10)</f>
        <v>50.8</v>
      </c>
      <c r="K341" s="95"/>
      <c r="L341" s="88">
        <f>VLOOKUP(Table91213[[#This Row],[Date]],'DB Details'!$A:$L,12)</f>
        <v>54.9</v>
      </c>
    </row>
    <row r="342" spans="1:12" x14ac:dyDescent="0.2">
      <c r="A342" s="39">
        <v>27760</v>
      </c>
      <c r="B342" s="57">
        <f>VLOOKUP(Table91213[[#This Row],[Date]],'DB Details'!$A:$L,2)</f>
        <v>63.8</v>
      </c>
      <c r="C342" s="41"/>
      <c r="D342" s="55"/>
      <c r="E342" s="88">
        <f>VLOOKUP(Table91213[[#This Row],[Date]],'DB Details'!$A:$L,5)</f>
        <v>70.2</v>
      </c>
      <c r="F342" s="88">
        <f>VLOOKUP(Table91213[[#This Row],[Date]],'DB Details'!$A:$L,6)</f>
        <v>65.599999999999994</v>
      </c>
      <c r="G342" s="95"/>
      <c r="H342" s="88">
        <f>VLOOKUP(Table91213[[#This Row],[Date]],'DB Details'!$A:$L,8)</f>
        <v>45.3</v>
      </c>
      <c r="I342" s="88">
        <f>VLOOKUP(Table91213[[#This Row],[Date]],'DB Details'!$A:$L,9)</f>
        <v>54</v>
      </c>
      <c r="J342" s="88">
        <f>VLOOKUP(Table91213[[#This Row],[Date]],'DB Details'!$A:$L,10)</f>
        <v>53.1</v>
      </c>
      <c r="K342" s="95"/>
      <c r="L342" s="88">
        <f>VLOOKUP(Table91213[[#This Row],[Date]],'DB Details'!$A:$L,12)</f>
        <v>58.8</v>
      </c>
    </row>
    <row r="343" spans="1:12" x14ac:dyDescent="0.2">
      <c r="A343" s="39">
        <v>27791</v>
      </c>
      <c r="B343" s="57">
        <f>VLOOKUP(Table91213[[#This Row],[Date]],'DB Details'!$A:$L,2)</f>
        <v>68.7</v>
      </c>
      <c r="C343" s="41"/>
      <c r="D343" s="55"/>
      <c r="E343" s="88">
        <f>VLOOKUP(Table91213[[#This Row],[Date]],'DB Details'!$A:$L,5)</f>
        <v>73.2</v>
      </c>
      <c r="F343" s="88">
        <f>VLOOKUP(Table91213[[#This Row],[Date]],'DB Details'!$A:$L,6)</f>
        <v>64.8</v>
      </c>
      <c r="G343" s="95"/>
      <c r="H343" s="88">
        <f>VLOOKUP(Table91213[[#This Row],[Date]],'DB Details'!$A:$L,8)</f>
        <v>48.2</v>
      </c>
      <c r="I343" s="88">
        <f>VLOOKUP(Table91213[[#This Row],[Date]],'DB Details'!$A:$L,9)</f>
        <v>56.1</v>
      </c>
      <c r="J343" s="88">
        <f>VLOOKUP(Table91213[[#This Row],[Date]],'DB Details'!$A:$L,10)</f>
        <v>57.3</v>
      </c>
      <c r="K343" s="95"/>
      <c r="L343" s="88">
        <f>VLOOKUP(Table91213[[#This Row],[Date]],'DB Details'!$A:$L,12)</f>
        <v>61.5</v>
      </c>
    </row>
    <row r="344" spans="1:12" x14ac:dyDescent="0.2">
      <c r="A344" s="39">
        <v>27820</v>
      </c>
      <c r="B344" s="57">
        <f>VLOOKUP(Table91213[[#This Row],[Date]],'DB Details'!$A:$L,2)</f>
        <v>61.6</v>
      </c>
      <c r="C344" s="41"/>
      <c r="D344" s="55"/>
      <c r="E344" s="88">
        <f>VLOOKUP(Table91213[[#This Row],[Date]],'DB Details'!$A:$L,5)</f>
        <v>74.3</v>
      </c>
      <c r="F344" s="88">
        <f>VLOOKUP(Table91213[[#This Row],[Date]],'DB Details'!$A:$L,6)</f>
        <v>63.3</v>
      </c>
      <c r="G344" s="95"/>
      <c r="H344" s="88">
        <f>VLOOKUP(Table91213[[#This Row],[Date]],'DB Details'!$A:$L,8)</f>
        <v>46.7</v>
      </c>
      <c r="I344" s="88">
        <f>VLOOKUP(Table91213[[#This Row],[Date]],'DB Details'!$A:$L,9)</f>
        <v>56.7</v>
      </c>
      <c r="J344" s="88">
        <f>VLOOKUP(Table91213[[#This Row],[Date]],'DB Details'!$A:$L,10)</f>
        <v>54.9</v>
      </c>
      <c r="K344" s="95"/>
      <c r="L344" s="88">
        <f>VLOOKUP(Table91213[[#This Row],[Date]],'DB Details'!$A:$L,12)</f>
        <v>58.4</v>
      </c>
    </row>
    <row r="345" spans="1:12" x14ac:dyDescent="0.2">
      <c r="A345" s="39">
        <v>27851</v>
      </c>
      <c r="B345" s="57">
        <f>VLOOKUP(Table91213[[#This Row],[Date]],'DB Details'!$A:$L,2)</f>
        <v>65.2</v>
      </c>
      <c r="C345" s="41"/>
      <c r="D345" s="55"/>
      <c r="E345" s="88">
        <f>VLOOKUP(Table91213[[#This Row],[Date]],'DB Details'!$A:$L,5)</f>
        <v>75.900000000000006</v>
      </c>
      <c r="F345" s="88">
        <f>VLOOKUP(Table91213[[#This Row],[Date]],'DB Details'!$A:$L,6)</f>
        <v>64.099999999999994</v>
      </c>
      <c r="G345" s="95"/>
      <c r="H345" s="88">
        <f>VLOOKUP(Table91213[[#This Row],[Date]],'DB Details'!$A:$L,8)</f>
        <v>51.4</v>
      </c>
      <c r="I345" s="88">
        <f>VLOOKUP(Table91213[[#This Row],[Date]],'DB Details'!$A:$L,9)</f>
        <v>57.3</v>
      </c>
      <c r="J345" s="88">
        <f>VLOOKUP(Table91213[[#This Row],[Date]],'DB Details'!$A:$L,10)</f>
        <v>56.4</v>
      </c>
      <c r="K345" s="95"/>
      <c r="L345" s="88">
        <f>VLOOKUP(Table91213[[#This Row],[Date]],'DB Details'!$A:$L,12)</f>
        <v>60.6</v>
      </c>
    </row>
    <row r="346" spans="1:12" x14ac:dyDescent="0.2">
      <c r="A346" s="39">
        <v>27881</v>
      </c>
      <c r="B346" s="57">
        <f>VLOOKUP(Table91213[[#This Row],[Date]],'DB Details'!$A:$L,2)</f>
        <v>62.3</v>
      </c>
      <c r="C346" s="41"/>
      <c r="D346" s="55"/>
      <c r="E346" s="88">
        <f>VLOOKUP(Table91213[[#This Row],[Date]],'DB Details'!$A:$L,5)</f>
        <v>78</v>
      </c>
      <c r="F346" s="88">
        <f>VLOOKUP(Table91213[[#This Row],[Date]],'DB Details'!$A:$L,6)</f>
        <v>60.5</v>
      </c>
      <c r="G346" s="95"/>
      <c r="H346" s="88">
        <f>VLOOKUP(Table91213[[#This Row],[Date]],'DB Details'!$A:$L,8)</f>
        <v>51.6</v>
      </c>
      <c r="I346" s="88">
        <f>VLOOKUP(Table91213[[#This Row],[Date]],'DB Details'!$A:$L,9)</f>
        <v>58.3</v>
      </c>
      <c r="J346" s="88">
        <f>VLOOKUP(Table91213[[#This Row],[Date]],'DB Details'!$A:$L,10)</f>
        <v>55.4</v>
      </c>
      <c r="K346" s="95"/>
      <c r="L346" s="88">
        <f>VLOOKUP(Table91213[[#This Row],[Date]],'DB Details'!$A:$L,12)</f>
        <v>58.8</v>
      </c>
    </row>
    <row r="347" spans="1:12" x14ac:dyDescent="0.2">
      <c r="A347" s="39">
        <v>27912</v>
      </c>
      <c r="B347" s="57">
        <f>VLOOKUP(Table91213[[#This Row],[Date]],'DB Details'!$A:$L,2)</f>
        <v>60.6</v>
      </c>
      <c r="C347" s="41"/>
      <c r="D347" s="55"/>
      <c r="E347" s="88">
        <f>VLOOKUP(Table91213[[#This Row],[Date]],'DB Details'!$A:$L,5)</f>
        <v>80.099999999999994</v>
      </c>
      <c r="F347" s="88">
        <f>VLOOKUP(Table91213[[#This Row],[Date]],'DB Details'!$A:$L,6)</f>
        <v>60.5</v>
      </c>
      <c r="G347" s="95"/>
      <c r="H347" s="88">
        <f>VLOOKUP(Table91213[[#This Row],[Date]],'DB Details'!$A:$L,8)</f>
        <v>52.6</v>
      </c>
      <c r="I347" s="88">
        <f>VLOOKUP(Table91213[[#This Row],[Date]],'DB Details'!$A:$L,9)</f>
        <v>58.6</v>
      </c>
      <c r="J347" s="88">
        <f>VLOOKUP(Table91213[[#This Row],[Date]],'DB Details'!$A:$L,10)</f>
        <v>54.3</v>
      </c>
      <c r="K347" s="95"/>
      <c r="L347" s="88">
        <f>VLOOKUP(Table91213[[#This Row],[Date]],'DB Details'!$A:$L,12)</f>
        <v>58.2</v>
      </c>
    </row>
    <row r="348" spans="1:12" x14ac:dyDescent="0.2">
      <c r="A348" s="39">
        <v>27942</v>
      </c>
      <c r="B348" s="57">
        <f>VLOOKUP(Table91213[[#This Row],[Date]],'DB Details'!$A:$L,2)</f>
        <v>58</v>
      </c>
      <c r="C348" s="41"/>
      <c r="D348" s="55"/>
      <c r="E348" s="88">
        <f>VLOOKUP(Table91213[[#This Row],[Date]],'DB Details'!$A:$L,5)</f>
        <v>84.2</v>
      </c>
      <c r="F348" s="88">
        <f>VLOOKUP(Table91213[[#This Row],[Date]],'DB Details'!$A:$L,6)</f>
        <v>56.7</v>
      </c>
      <c r="G348" s="95"/>
      <c r="H348" s="88">
        <f>VLOOKUP(Table91213[[#This Row],[Date]],'DB Details'!$A:$L,8)</f>
        <v>50.5</v>
      </c>
      <c r="I348" s="88">
        <f>VLOOKUP(Table91213[[#This Row],[Date]],'DB Details'!$A:$L,9)</f>
        <v>54</v>
      </c>
      <c r="J348" s="88">
        <f>VLOOKUP(Table91213[[#This Row],[Date]],'DB Details'!$A:$L,10)</f>
        <v>55.1</v>
      </c>
      <c r="K348" s="95"/>
      <c r="L348" s="88">
        <f>VLOOKUP(Table91213[[#This Row],[Date]],'DB Details'!$A:$L,12)</f>
        <v>55.9</v>
      </c>
    </row>
    <row r="349" spans="1:12" x14ac:dyDescent="0.2">
      <c r="A349" s="39">
        <v>27973</v>
      </c>
      <c r="B349" s="57">
        <f>VLOOKUP(Table91213[[#This Row],[Date]],'DB Details'!$A:$L,2)</f>
        <v>57.7</v>
      </c>
      <c r="C349" s="41"/>
      <c r="D349" s="55"/>
      <c r="E349" s="88">
        <f>VLOOKUP(Table91213[[#This Row],[Date]],'DB Details'!$A:$L,5)</f>
        <v>73.3</v>
      </c>
      <c r="F349" s="88">
        <f>VLOOKUP(Table91213[[#This Row],[Date]],'DB Details'!$A:$L,6)</f>
        <v>52.9</v>
      </c>
      <c r="G349" s="95"/>
      <c r="H349" s="88">
        <f>VLOOKUP(Table91213[[#This Row],[Date]],'DB Details'!$A:$L,8)</f>
        <v>52.4</v>
      </c>
      <c r="I349" s="88">
        <f>VLOOKUP(Table91213[[#This Row],[Date]],'DB Details'!$A:$L,9)</f>
        <v>55.2</v>
      </c>
      <c r="J349" s="88">
        <f>VLOOKUP(Table91213[[#This Row],[Date]],'DB Details'!$A:$L,10)</f>
        <v>52.1</v>
      </c>
      <c r="K349" s="95"/>
      <c r="L349" s="88">
        <f>VLOOKUP(Table91213[[#This Row],[Date]],'DB Details'!$A:$L,12)</f>
        <v>54.5</v>
      </c>
    </row>
    <row r="350" spans="1:12" x14ac:dyDescent="0.2">
      <c r="A350" s="39">
        <v>28004</v>
      </c>
      <c r="B350" s="57">
        <f>VLOOKUP(Table91213[[#This Row],[Date]],'DB Details'!$A:$L,2)</f>
        <v>55.3</v>
      </c>
      <c r="C350" s="41"/>
      <c r="D350" s="55"/>
      <c r="E350" s="88">
        <f>VLOOKUP(Table91213[[#This Row],[Date]],'DB Details'!$A:$L,5)</f>
        <v>70.599999999999994</v>
      </c>
      <c r="F350" s="88">
        <f>VLOOKUP(Table91213[[#This Row],[Date]],'DB Details'!$A:$L,6)</f>
        <v>53.2</v>
      </c>
      <c r="G350" s="95"/>
      <c r="H350" s="88">
        <f>VLOOKUP(Table91213[[#This Row],[Date]],'DB Details'!$A:$L,8)</f>
        <v>49.5</v>
      </c>
      <c r="I350" s="88">
        <f>VLOOKUP(Table91213[[#This Row],[Date]],'DB Details'!$A:$L,9)</f>
        <v>52.6</v>
      </c>
      <c r="J350" s="88">
        <f>VLOOKUP(Table91213[[#This Row],[Date]],'DB Details'!$A:$L,10)</f>
        <v>54.2</v>
      </c>
      <c r="K350" s="95"/>
      <c r="L350" s="88">
        <f>VLOOKUP(Table91213[[#This Row],[Date]],'DB Details'!$A:$L,12)</f>
        <v>53.6</v>
      </c>
    </row>
    <row r="351" spans="1:12" x14ac:dyDescent="0.2">
      <c r="A351" s="39">
        <v>28034</v>
      </c>
      <c r="B351" s="57">
        <f>VLOOKUP(Table91213[[#This Row],[Date]],'DB Details'!$A:$L,2)</f>
        <v>57</v>
      </c>
      <c r="C351" s="41"/>
      <c r="D351" s="55"/>
      <c r="E351" s="88">
        <f>VLOOKUP(Table91213[[#This Row],[Date]],'DB Details'!$A:$L,5)</f>
        <v>67.099999999999994</v>
      </c>
      <c r="F351" s="88">
        <f>VLOOKUP(Table91213[[#This Row],[Date]],'DB Details'!$A:$L,6)</f>
        <v>56.1</v>
      </c>
      <c r="G351" s="95"/>
      <c r="H351" s="88">
        <f>VLOOKUP(Table91213[[#This Row],[Date]],'DB Details'!$A:$L,8)</f>
        <v>50</v>
      </c>
      <c r="I351" s="88">
        <f>VLOOKUP(Table91213[[#This Row],[Date]],'DB Details'!$A:$L,9)</f>
        <v>49</v>
      </c>
      <c r="J351" s="88">
        <f>VLOOKUP(Table91213[[#This Row],[Date]],'DB Details'!$A:$L,10)</f>
        <v>50.2</v>
      </c>
      <c r="K351" s="95"/>
      <c r="L351" s="88">
        <f>VLOOKUP(Table91213[[#This Row],[Date]],'DB Details'!$A:$L,12)</f>
        <v>53.5</v>
      </c>
    </row>
    <row r="352" spans="1:12" x14ac:dyDescent="0.2">
      <c r="A352" s="39">
        <v>28065</v>
      </c>
      <c r="B352" s="57">
        <f>VLOOKUP(Table91213[[#This Row],[Date]],'DB Details'!$A:$L,2)</f>
        <v>55.7</v>
      </c>
      <c r="C352" s="41"/>
      <c r="D352" s="55"/>
      <c r="E352" s="88">
        <f>VLOOKUP(Table91213[[#This Row],[Date]],'DB Details'!$A:$L,5)</f>
        <v>69.7</v>
      </c>
      <c r="F352" s="88">
        <f>VLOOKUP(Table91213[[#This Row],[Date]],'DB Details'!$A:$L,6)</f>
        <v>54.4</v>
      </c>
      <c r="G352" s="95"/>
      <c r="H352" s="88">
        <f>VLOOKUP(Table91213[[#This Row],[Date]],'DB Details'!$A:$L,8)</f>
        <v>42.4</v>
      </c>
      <c r="I352" s="88">
        <f>VLOOKUP(Table91213[[#This Row],[Date]],'DB Details'!$A:$L,9)</f>
        <v>47.2</v>
      </c>
      <c r="J352" s="88">
        <f>VLOOKUP(Table91213[[#This Row],[Date]],'DB Details'!$A:$L,10)</f>
        <v>50.5</v>
      </c>
      <c r="K352" s="95"/>
      <c r="L352" s="88">
        <f>VLOOKUP(Table91213[[#This Row],[Date]],'DB Details'!$A:$L,12)</f>
        <v>51.7</v>
      </c>
    </row>
    <row r="353" spans="1:12" x14ac:dyDescent="0.2">
      <c r="A353" s="39">
        <v>28095</v>
      </c>
      <c r="B353" s="57">
        <f>VLOOKUP(Table91213[[#This Row],[Date]],'DB Details'!$A:$L,2)</f>
        <v>58.9</v>
      </c>
      <c r="C353" s="41"/>
      <c r="D353" s="55"/>
      <c r="E353" s="88">
        <f>VLOOKUP(Table91213[[#This Row],[Date]],'DB Details'!$A:$L,5)</f>
        <v>75.8</v>
      </c>
      <c r="F353" s="88">
        <f>VLOOKUP(Table91213[[#This Row],[Date]],'DB Details'!$A:$L,6)</f>
        <v>59.6</v>
      </c>
      <c r="G353" s="95"/>
      <c r="H353" s="88">
        <f>VLOOKUP(Table91213[[#This Row],[Date]],'DB Details'!$A:$L,8)</f>
        <v>52.8</v>
      </c>
      <c r="I353" s="88">
        <f>VLOOKUP(Table91213[[#This Row],[Date]],'DB Details'!$A:$L,9)</f>
        <v>53.3</v>
      </c>
      <c r="J353" s="88">
        <f>VLOOKUP(Table91213[[#This Row],[Date]],'DB Details'!$A:$L,10)</f>
        <v>53.8</v>
      </c>
      <c r="K353" s="95"/>
      <c r="L353" s="88">
        <f>VLOOKUP(Table91213[[#This Row],[Date]],'DB Details'!$A:$L,12)</f>
        <v>56.6</v>
      </c>
    </row>
    <row r="354" spans="1:12" x14ac:dyDescent="0.2">
      <c r="A354" s="39">
        <v>28126</v>
      </c>
      <c r="B354" s="57">
        <f>VLOOKUP(Table91213[[#This Row],[Date]],'DB Details'!$A:$L,2)</f>
        <v>57.2</v>
      </c>
      <c r="C354" s="41"/>
      <c r="D354" s="55"/>
      <c r="E354" s="88">
        <f>VLOOKUP(Table91213[[#This Row],[Date]],'DB Details'!$A:$L,5)</f>
        <v>78.400000000000006</v>
      </c>
      <c r="F354" s="88">
        <f>VLOOKUP(Table91213[[#This Row],[Date]],'DB Details'!$A:$L,6)</f>
        <v>56.9</v>
      </c>
      <c r="G354" s="95"/>
      <c r="H354" s="88">
        <f>VLOOKUP(Table91213[[#This Row],[Date]],'DB Details'!$A:$L,8)</f>
        <v>51.4</v>
      </c>
      <c r="I354" s="88">
        <f>VLOOKUP(Table91213[[#This Row],[Date]],'DB Details'!$A:$L,9)</f>
        <v>55.3</v>
      </c>
      <c r="J354" s="88">
        <f>VLOOKUP(Table91213[[#This Row],[Date]],'DB Details'!$A:$L,10)</f>
        <v>49.9</v>
      </c>
      <c r="K354" s="95"/>
      <c r="L354" s="88">
        <f>VLOOKUP(Table91213[[#This Row],[Date]],'DB Details'!$A:$L,12)</f>
        <v>54.8</v>
      </c>
    </row>
    <row r="355" spans="1:12" x14ac:dyDescent="0.2">
      <c r="A355" s="39">
        <v>28157</v>
      </c>
      <c r="B355" s="57">
        <f>VLOOKUP(Table91213[[#This Row],[Date]],'DB Details'!$A:$L,2)</f>
        <v>56.8</v>
      </c>
      <c r="C355" s="41"/>
      <c r="D355" s="55"/>
      <c r="E355" s="88">
        <f>VLOOKUP(Table91213[[#This Row],[Date]],'DB Details'!$A:$L,5)</f>
        <v>76.8</v>
      </c>
      <c r="F355" s="88">
        <f>VLOOKUP(Table91213[[#This Row],[Date]],'DB Details'!$A:$L,6)</f>
        <v>50.8</v>
      </c>
      <c r="G355" s="95"/>
      <c r="H355" s="88">
        <f>VLOOKUP(Table91213[[#This Row],[Date]],'DB Details'!$A:$L,8)</f>
        <v>51.9</v>
      </c>
      <c r="I355" s="88">
        <f>VLOOKUP(Table91213[[#This Row],[Date]],'DB Details'!$A:$L,9)</f>
        <v>65.099999999999994</v>
      </c>
      <c r="J355" s="88">
        <f>VLOOKUP(Table91213[[#This Row],[Date]],'DB Details'!$A:$L,10)</f>
        <v>51.5</v>
      </c>
      <c r="K355" s="95"/>
      <c r="L355" s="88">
        <f>VLOOKUP(Table91213[[#This Row],[Date]],'DB Details'!$A:$L,12)</f>
        <v>55</v>
      </c>
    </row>
    <row r="356" spans="1:12" x14ac:dyDescent="0.2">
      <c r="A356" s="39">
        <v>28185</v>
      </c>
      <c r="B356" s="57">
        <f>VLOOKUP(Table91213[[#This Row],[Date]],'DB Details'!$A:$L,2)</f>
        <v>63.5</v>
      </c>
      <c r="C356" s="41"/>
      <c r="D356" s="55"/>
      <c r="E356" s="88">
        <f>VLOOKUP(Table91213[[#This Row],[Date]],'DB Details'!$A:$L,5)</f>
        <v>80.900000000000006</v>
      </c>
      <c r="F356" s="88">
        <f>VLOOKUP(Table91213[[#This Row],[Date]],'DB Details'!$A:$L,6)</f>
        <v>62.5</v>
      </c>
      <c r="G356" s="95"/>
      <c r="H356" s="88">
        <f>VLOOKUP(Table91213[[#This Row],[Date]],'DB Details'!$A:$L,8)</f>
        <v>54.7</v>
      </c>
      <c r="I356" s="88">
        <f>VLOOKUP(Table91213[[#This Row],[Date]],'DB Details'!$A:$L,9)</f>
        <v>49.6</v>
      </c>
      <c r="J356" s="88">
        <f>VLOOKUP(Table91213[[#This Row],[Date]],'DB Details'!$A:$L,10)</f>
        <v>54.3</v>
      </c>
      <c r="K356" s="95"/>
      <c r="L356" s="88">
        <f>VLOOKUP(Table91213[[#This Row],[Date]],'DB Details'!$A:$L,12)</f>
        <v>58.4</v>
      </c>
    </row>
    <row r="357" spans="1:12" x14ac:dyDescent="0.2">
      <c r="A357" s="39">
        <v>28216</v>
      </c>
      <c r="B357" s="57">
        <f>VLOOKUP(Table91213[[#This Row],[Date]],'DB Details'!$A:$L,2)</f>
        <v>60.3</v>
      </c>
      <c r="C357" s="41"/>
      <c r="D357" s="55"/>
      <c r="E357" s="88">
        <f>VLOOKUP(Table91213[[#This Row],[Date]],'DB Details'!$A:$L,5)</f>
        <v>78.8</v>
      </c>
      <c r="F357" s="88">
        <f>VLOOKUP(Table91213[[#This Row],[Date]],'DB Details'!$A:$L,6)</f>
        <v>59.2</v>
      </c>
      <c r="G357" s="95"/>
      <c r="H357" s="88">
        <f>VLOOKUP(Table91213[[#This Row],[Date]],'DB Details'!$A:$L,8)</f>
        <v>54.4</v>
      </c>
      <c r="I357" s="88">
        <f>VLOOKUP(Table91213[[#This Row],[Date]],'DB Details'!$A:$L,9)</f>
        <v>54.6</v>
      </c>
      <c r="J357" s="88">
        <f>VLOOKUP(Table91213[[#This Row],[Date]],'DB Details'!$A:$L,10)</f>
        <v>51.9</v>
      </c>
      <c r="K357" s="95"/>
      <c r="L357" s="88">
        <f>VLOOKUP(Table91213[[#This Row],[Date]],'DB Details'!$A:$L,12)</f>
        <v>56.9</v>
      </c>
    </row>
    <row r="358" spans="1:12" x14ac:dyDescent="0.2">
      <c r="A358" s="39">
        <v>28246</v>
      </c>
      <c r="B358" s="57">
        <f>VLOOKUP(Table91213[[#This Row],[Date]],'DB Details'!$A:$L,2)</f>
        <v>64.5</v>
      </c>
      <c r="C358" s="41"/>
      <c r="D358" s="55"/>
      <c r="E358" s="88">
        <f>VLOOKUP(Table91213[[#This Row],[Date]],'DB Details'!$A:$L,5)</f>
        <v>75.7</v>
      </c>
      <c r="F358" s="88">
        <f>VLOOKUP(Table91213[[#This Row],[Date]],'DB Details'!$A:$L,6)</f>
        <v>63</v>
      </c>
      <c r="G358" s="95"/>
      <c r="H358" s="88">
        <f>VLOOKUP(Table91213[[#This Row],[Date]],'DB Details'!$A:$L,8)</f>
        <v>53.2</v>
      </c>
      <c r="I358" s="88">
        <f>VLOOKUP(Table91213[[#This Row],[Date]],'DB Details'!$A:$L,9)</f>
        <v>55.4</v>
      </c>
      <c r="J358" s="88">
        <f>VLOOKUP(Table91213[[#This Row],[Date]],'DB Details'!$A:$L,10)</f>
        <v>54.8</v>
      </c>
      <c r="K358" s="95"/>
      <c r="L358" s="88">
        <f>VLOOKUP(Table91213[[#This Row],[Date]],'DB Details'!$A:$L,12)</f>
        <v>59.7</v>
      </c>
    </row>
    <row r="359" spans="1:12" x14ac:dyDescent="0.2">
      <c r="A359" s="39">
        <v>28277</v>
      </c>
      <c r="B359" s="57">
        <f>VLOOKUP(Table91213[[#This Row],[Date]],'DB Details'!$A:$L,2)</f>
        <v>58.1</v>
      </c>
      <c r="C359" s="41"/>
      <c r="D359" s="55"/>
      <c r="E359" s="88">
        <f>VLOOKUP(Table91213[[#This Row],[Date]],'DB Details'!$A:$L,5)</f>
        <v>71.900000000000006</v>
      </c>
      <c r="F359" s="88">
        <f>VLOOKUP(Table91213[[#This Row],[Date]],'DB Details'!$A:$L,6)</f>
        <v>62.5</v>
      </c>
      <c r="G359" s="95"/>
      <c r="H359" s="88">
        <f>VLOOKUP(Table91213[[#This Row],[Date]],'DB Details'!$A:$L,8)</f>
        <v>52.6</v>
      </c>
      <c r="I359" s="88">
        <f>VLOOKUP(Table91213[[#This Row],[Date]],'DB Details'!$A:$L,9)</f>
        <v>53.3</v>
      </c>
      <c r="J359" s="88">
        <f>VLOOKUP(Table91213[[#This Row],[Date]],'DB Details'!$A:$L,10)</f>
        <v>52.5</v>
      </c>
      <c r="K359" s="95"/>
      <c r="L359" s="88">
        <f>VLOOKUP(Table91213[[#This Row],[Date]],'DB Details'!$A:$L,12)</f>
        <v>56.8</v>
      </c>
    </row>
    <row r="360" spans="1:12" x14ac:dyDescent="0.2">
      <c r="A360" s="39">
        <v>28307</v>
      </c>
      <c r="B360" s="57">
        <f>VLOOKUP(Table91213[[#This Row],[Date]],'DB Details'!$A:$L,2)</f>
        <v>58.9</v>
      </c>
      <c r="C360" s="41"/>
      <c r="D360" s="55"/>
      <c r="E360" s="88">
        <f>VLOOKUP(Table91213[[#This Row],[Date]],'DB Details'!$A:$L,5)</f>
        <v>69</v>
      </c>
      <c r="F360" s="88">
        <f>VLOOKUP(Table91213[[#This Row],[Date]],'DB Details'!$A:$L,6)</f>
        <v>60.6</v>
      </c>
      <c r="G360" s="95"/>
      <c r="H360" s="88">
        <f>VLOOKUP(Table91213[[#This Row],[Date]],'DB Details'!$A:$L,8)</f>
        <v>52</v>
      </c>
      <c r="I360" s="88">
        <f>VLOOKUP(Table91213[[#This Row],[Date]],'DB Details'!$A:$L,9)</f>
        <v>58.3</v>
      </c>
      <c r="J360" s="88">
        <f>VLOOKUP(Table91213[[#This Row],[Date]],'DB Details'!$A:$L,10)</f>
        <v>54.5</v>
      </c>
      <c r="K360" s="95"/>
      <c r="L360" s="88">
        <f>VLOOKUP(Table91213[[#This Row],[Date]],'DB Details'!$A:$L,12)</f>
        <v>57.7</v>
      </c>
    </row>
    <row r="361" spans="1:12" x14ac:dyDescent="0.2">
      <c r="A361" s="39">
        <v>28338</v>
      </c>
      <c r="B361" s="57">
        <f>VLOOKUP(Table91213[[#This Row],[Date]],'DB Details'!$A:$L,2)</f>
        <v>58.8</v>
      </c>
      <c r="C361" s="41"/>
      <c r="D361" s="55"/>
      <c r="E361" s="88">
        <f>VLOOKUP(Table91213[[#This Row],[Date]],'DB Details'!$A:$L,5)</f>
        <v>70.400000000000006</v>
      </c>
      <c r="F361" s="88">
        <f>VLOOKUP(Table91213[[#This Row],[Date]],'DB Details'!$A:$L,6)</f>
        <v>53.9</v>
      </c>
      <c r="G361" s="95"/>
      <c r="H361" s="88">
        <f>VLOOKUP(Table91213[[#This Row],[Date]],'DB Details'!$A:$L,8)</f>
        <v>50</v>
      </c>
      <c r="I361" s="88">
        <f>VLOOKUP(Table91213[[#This Row],[Date]],'DB Details'!$A:$L,9)</f>
        <v>53.5</v>
      </c>
      <c r="J361" s="88">
        <f>VLOOKUP(Table91213[[#This Row],[Date]],'DB Details'!$A:$L,10)</f>
        <v>53.6</v>
      </c>
      <c r="K361" s="95"/>
      <c r="L361" s="88">
        <f>VLOOKUP(Table91213[[#This Row],[Date]],'DB Details'!$A:$L,12)</f>
        <v>54.9</v>
      </c>
    </row>
    <row r="362" spans="1:12" x14ac:dyDescent="0.2">
      <c r="A362" s="39">
        <v>28369</v>
      </c>
      <c r="B362" s="57">
        <f>VLOOKUP(Table91213[[#This Row],[Date]],'DB Details'!$A:$L,2)</f>
        <v>57</v>
      </c>
      <c r="C362" s="41"/>
      <c r="D362" s="55"/>
      <c r="E362" s="88">
        <f>VLOOKUP(Table91213[[#This Row],[Date]],'DB Details'!$A:$L,5)</f>
        <v>65.400000000000006</v>
      </c>
      <c r="F362" s="88">
        <f>VLOOKUP(Table91213[[#This Row],[Date]],'DB Details'!$A:$L,6)</f>
        <v>54.9</v>
      </c>
      <c r="G362" s="95"/>
      <c r="H362" s="88">
        <f>VLOOKUP(Table91213[[#This Row],[Date]],'DB Details'!$A:$L,8)</f>
        <v>44.8</v>
      </c>
      <c r="I362" s="88">
        <f>VLOOKUP(Table91213[[#This Row],[Date]],'DB Details'!$A:$L,9)</f>
        <v>56.7</v>
      </c>
      <c r="J362" s="88">
        <f>VLOOKUP(Table91213[[#This Row],[Date]],'DB Details'!$A:$L,10)</f>
        <v>50.4</v>
      </c>
      <c r="K362" s="95"/>
      <c r="L362" s="88">
        <f>VLOOKUP(Table91213[[#This Row],[Date]],'DB Details'!$A:$L,12)</f>
        <v>53.9</v>
      </c>
    </row>
    <row r="363" spans="1:12" x14ac:dyDescent="0.2">
      <c r="A363" s="39">
        <v>28399</v>
      </c>
      <c r="B363" s="57">
        <f>VLOOKUP(Table91213[[#This Row],[Date]],'DB Details'!$A:$L,2)</f>
        <v>57.1</v>
      </c>
      <c r="C363" s="41"/>
      <c r="D363" s="55"/>
      <c r="E363" s="88">
        <f>VLOOKUP(Table91213[[#This Row],[Date]],'DB Details'!$A:$L,5)</f>
        <v>64.5</v>
      </c>
      <c r="F363" s="88">
        <f>VLOOKUP(Table91213[[#This Row],[Date]],'DB Details'!$A:$L,6)</f>
        <v>57</v>
      </c>
      <c r="G363" s="95"/>
      <c r="H363" s="88">
        <f>VLOOKUP(Table91213[[#This Row],[Date]],'DB Details'!$A:$L,8)</f>
        <v>47.9</v>
      </c>
      <c r="I363" s="88">
        <f>VLOOKUP(Table91213[[#This Row],[Date]],'DB Details'!$A:$L,9)</f>
        <v>53.6</v>
      </c>
      <c r="J363" s="88">
        <f>VLOOKUP(Table91213[[#This Row],[Date]],'DB Details'!$A:$L,10)</f>
        <v>56</v>
      </c>
      <c r="K363" s="95"/>
      <c r="L363" s="88">
        <f>VLOOKUP(Table91213[[#This Row],[Date]],'DB Details'!$A:$L,12)</f>
        <v>55.4</v>
      </c>
    </row>
    <row r="364" spans="1:12" x14ac:dyDescent="0.2">
      <c r="A364" s="39">
        <v>28430</v>
      </c>
      <c r="B364" s="57">
        <f>VLOOKUP(Table91213[[#This Row],[Date]],'DB Details'!$A:$L,2)</f>
        <v>59.2</v>
      </c>
      <c r="C364" s="41"/>
      <c r="D364" s="55"/>
      <c r="E364" s="88">
        <f>VLOOKUP(Table91213[[#This Row],[Date]],'DB Details'!$A:$L,5)</f>
        <v>62</v>
      </c>
      <c r="F364" s="88">
        <f>VLOOKUP(Table91213[[#This Row],[Date]],'DB Details'!$A:$L,6)</f>
        <v>58.7</v>
      </c>
      <c r="G364" s="95"/>
      <c r="H364" s="88">
        <f>VLOOKUP(Table91213[[#This Row],[Date]],'DB Details'!$A:$L,8)</f>
        <v>48</v>
      </c>
      <c r="I364" s="88">
        <f>VLOOKUP(Table91213[[#This Row],[Date]],'DB Details'!$A:$L,9)</f>
        <v>56.3</v>
      </c>
      <c r="J364" s="88">
        <f>VLOOKUP(Table91213[[#This Row],[Date]],'DB Details'!$A:$L,10)</f>
        <v>51.8</v>
      </c>
      <c r="K364" s="95"/>
      <c r="L364" s="88">
        <f>VLOOKUP(Table91213[[#This Row],[Date]],'DB Details'!$A:$L,12)</f>
        <v>56.1</v>
      </c>
    </row>
    <row r="365" spans="1:12" x14ac:dyDescent="0.2">
      <c r="A365" s="39">
        <v>28460</v>
      </c>
      <c r="B365" s="57">
        <f>VLOOKUP(Table91213[[#This Row],[Date]],'DB Details'!$A:$L,2)</f>
        <v>60.7</v>
      </c>
      <c r="C365" s="41"/>
      <c r="D365" s="55"/>
      <c r="E365" s="88">
        <f>VLOOKUP(Table91213[[#This Row],[Date]],'DB Details'!$A:$L,5)</f>
        <v>67.2</v>
      </c>
      <c r="F365" s="88">
        <f>VLOOKUP(Table91213[[#This Row],[Date]],'DB Details'!$A:$L,6)</f>
        <v>64.7</v>
      </c>
      <c r="G365" s="95"/>
      <c r="H365" s="88">
        <f>VLOOKUP(Table91213[[#This Row],[Date]],'DB Details'!$A:$L,8)</f>
        <v>48.9</v>
      </c>
      <c r="I365" s="88">
        <f>VLOOKUP(Table91213[[#This Row],[Date]],'DB Details'!$A:$L,9)</f>
        <v>57.1</v>
      </c>
      <c r="J365" s="88">
        <f>VLOOKUP(Table91213[[#This Row],[Date]],'DB Details'!$A:$L,10)</f>
        <v>59.8</v>
      </c>
      <c r="K365" s="95"/>
      <c r="L365" s="88">
        <f>VLOOKUP(Table91213[[#This Row],[Date]],'DB Details'!$A:$L,12)</f>
        <v>59.8</v>
      </c>
    </row>
    <row r="366" spans="1:12" x14ac:dyDescent="0.2">
      <c r="A366" s="39">
        <v>28491</v>
      </c>
      <c r="B366" s="57">
        <f>VLOOKUP(Table91213[[#This Row],[Date]],'DB Details'!$A:$L,2)</f>
        <v>60.6</v>
      </c>
      <c r="C366" s="41"/>
      <c r="D366" s="55"/>
      <c r="E366" s="88">
        <f>VLOOKUP(Table91213[[#This Row],[Date]],'DB Details'!$A:$L,5)</f>
        <v>71.099999999999994</v>
      </c>
      <c r="F366" s="88">
        <f>VLOOKUP(Table91213[[#This Row],[Date]],'DB Details'!$A:$L,6)</f>
        <v>57.7</v>
      </c>
      <c r="G366" s="95"/>
      <c r="H366" s="88">
        <f>VLOOKUP(Table91213[[#This Row],[Date]],'DB Details'!$A:$L,8)</f>
        <v>54</v>
      </c>
      <c r="I366" s="88">
        <f>VLOOKUP(Table91213[[#This Row],[Date]],'DB Details'!$A:$L,9)</f>
        <v>55.6</v>
      </c>
      <c r="J366" s="88">
        <f>VLOOKUP(Table91213[[#This Row],[Date]],'DB Details'!$A:$L,10)</f>
        <v>55.1</v>
      </c>
      <c r="K366" s="95"/>
      <c r="L366" s="88">
        <f>VLOOKUP(Table91213[[#This Row],[Date]],'DB Details'!$A:$L,12)</f>
        <v>57.4</v>
      </c>
    </row>
    <row r="367" spans="1:12" x14ac:dyDescent="0.2">
      <c r="A367" s="39">
        <v>28522</v>
      </c>
      <c r="B367" s="57">
        <f>VLOOKUP(Table91213[[#This Row],[Date]],'DB Details'!$A:$L,2)</f>
        <v>56.2</v>
      </c>
      <c r="C367" s="41"/>
      <c r="D367" s="55"/>
      <c r="E367" s="88">
        <f>VLOOKUP(Table91213[[#This Row],[Date]],'DB Details'!$A:$L,5)</f>
        <v>74.400000000000006</v>
      </c>
      <c r="F367" s="88">
        <f>VLOOKUP(Table91213[[#This Row],[Date]],'DB Details'!$A:$L,6)</f>
        <v>54.6</v>
      </c>
      <c r="G367" s="95"/>
      <c r="H367" s="88">
        <f>VLOOKUP(Table91213[[#This Row],[Date]],'DB Details'!$A:$L,8)</f>
        <v>54</v>
      </c>
      <c r="I367" s="88">
        <f>VLOOKUP(Table91213[[#This Row],[Date]],'DB Details'!$A:$L,9)</f>
        <v>63.4</v>
      </c>
      <c r="J367" s="88">
        <f>VLOOKUP(Table91213[[#This Row],[Date]],'DB Details'!$A:$L,10)</f>
        <v>52.8</v>
      </c>
      <c r="K367" s="95"/>
      <c r="L367" s="88">
        <f>VLOOKUP(Table91213[[#This Row],[Date]],'DB Details'!$A:$L,12)</f>
        <v>55.9</v>
      </c>
    </row>
    <row r="368" spans="1:12" x14ac:dyDescent="0.2">
      <c r="A368" s="39">
        <v>28550</v>
      </c>
      <c r="B368" s="57">
        <f>VLOOKUP(Table91213[[#This Row],[Date]],'DB Details'!$A:$L,2)</f>
        <v>56.6</v>
      </c>
      <c r="C368" s="41"/>
      <c r="D368" s="55"/>
      <c r="E368" s="88">
        <f>VLOOKUP(Table91213[[#This Row],[Date]],'DB Details'!$A:$L,5)</f>
        <v>72.3</v>
      </c>
      <c r="F368" s="88">
        <f>VLOOKUP(Table91213[[#This Row],[Date]],'DB Details'!$A:$L,6)</f>
        <v>57</v>
      </c>
      <c r="G368" s="95"/>
      <c r="H368" s="88">
        <f>VLOOKUP(Table91213[[#This Row],[Date]],'DB Details'!$A:$L,8)</f>
        <v>44</v>
      </c>
      <c r="I368" s="88">
        <f>VLOOKUP(Table91213[[#This Row],[Date]],'DB Details'!$A:$L,9)</f>
        <v>58.9</v>
      </c>
      <c r="J368" s="88">
        <f>VLOOKUP(Table91213[[#This Row],[Date]],'DB Details'!$A:$L,10)</f>
        <v>52.9</v>
      </c>
      <c r="K368" s="95"/>
      <c r="L368" s="88">
        <f>VLOOKUP(Table91213[[#This Row],[Date]],'DB Details'!$A:$L,12)</f>
        <v>55</v>
      </c>
    </row>
    <row r="369" spans="1:12" x14ac:dyDescent="0.2">
      <c r="A369" s="39">
        <v>28581</v>
      </c>
      <c r="B369" s="57">
        <f>VLOOKUP(Table91213[[#This Row],[Date]],'DB Details'!$A:$L,2)</f>
        <v>60.2</v>
      </c>
      <c r="C369" s="41"/>
      <c r="D369" s="55"/>
      <c r="E369" s="88">
        <f>VLOOKUP(Table91213[[#This Row],[Date]],'DB Details'!$A:$L,5)</f>
        <v>78.7</v>
      </c>
      <c r="F369" s="88">
        <f>VLOOKUP(Table91213[[#This Row],[Date]],'DB Details'!$A:$L,6)</f>
        <v>60.3</v>
      </c>
      <c r="G369" s="95"/>
      <c r="H369" s="88">
        <f>VLOOKUP(Table91213[[#This Row],[Date]],'DB Details'!$A:$L,8)</f>
        <v>52.4</v>
      </c>
      <c r="I369" s="88">
        <f>VLOOKUP(Table91213[[#This Row],[Date]],'DB Details'!$A:$L,9)</f>
        <v>57.1</v>
      </c>
      <c r="J369" s="88">
        <f>VLOOKUP(Table91213[[#This Row],[Date]],'DB Details'!$A:$L,10)</f>
        <v>53.8</v>
      </c>
      <c r="K369" s="95"/>
      <c r="L369" s="88">
        <f>VLOOKUP(Table91213[[#This Row],[Date]],'DB Details'!$A:$L,12)</f>
        <v>57.7</v>
      </c>
    </row>
    <row r="370" spans="1:12" x14ac:dyDescent="0.2">
      <c r="A370" s="39">
        <v>28611</v>
      </c>
      <c r="B370" s="57">
        <f>VLOOKUP(Table91213[[#This Row],[Date]],'DB Details'!$A:$L,2)</f>
        <v>63.9</v>
      </c>
      <c r="C370" s="41"/>
      <c r="D370" s="55"/>
      <c r="E370" s="88">
        <f>VLOOKUP(Table91213[[#This Row],[Date]],'DB Details'!$A:$L,5)</f>
        <v>81.8</v>
      </c>
      <c r="F370" s="88">
        <f>VLOOKUP(Table91213[[#This Row],[Date]],'DB Details'!$A:$L,6)</f>
        <v>62.3</v>
      </c>
      <c r="G370" s="95"/>
      <c r="H370" s="88">
        <f>VLOOKUP(Table91213[[#This Row],[Date]],'DB Details'!$A:$L,8)</f>
        <v>54.5</v>
      </c>
      <c r="I370" s="88">
        <f>VLOOKUP(Table91213[[#This Row],[Date]],'DB Details'!$A:$L,9)</f>
        <v>57.4</v>
      </c>
      <c r="J370" s="88">
        <f>VLOOKUP(Table91213[[#This Row],[Date]],'DB Details'!$A:$L,10)</f>
        <v>57</v>
      </c>
      <c r="K370" s="95"/>
      <c r="L370" s="88">
        <f>VLOOKUP(Table91213[[#This Row],[Date]],'DB Details'!$A:$L,12)</f>
        <v>60.2</v>
      </c>
    </row>
    <row r="371" spans="1:12" x14ac:dyDescent="0.2">
      <c r="A371" s="39">
        <v>28642</v>
      </c>
      <c r="B371" s="57">
        <f>VLOOKUP(Table91213[[#This Row],[Date]],'DB Details'!$A:$L,2)</f>
        <v>63.6</v>
      </c>
      <c r="C371" s="41"/>
      <c r="D371" s="55"/>
      <c r="E371" s="88">
        <f>VLOOKUP(Table91213[[#This Row],[Date]],'DB Details'!$A:$L,5)</f>
        <v>82.3</v>
      </c>
      <c r="F371" s="88">
        <f>VLOOKUP(Table91213[[#This Row],[Date]],'DB Details'!$A:$L,6)</f>
        <v>61.7</v>
      </c>
      <c r="G371" s="95"/>
      <c r="H371" s="88">
        <f>VLOOKUP(Table91213[[#This Row],[Date]],'DB Details'!$A:$L,8)</f>
        <v>54.2</v>
      </c>
      <c r="I371" s="88">
        <f>VLOOKUP(Table91213[[#This Row],[Date]],'DB Details'!$A:$L,9)</f>
        <v>61.1</v>
      </c>
      <c r="J371" s="88">
        <f>VLOOKUP(Table91213[[#This Row],[Date]],'DB Details'!$A:$L,10)</f>
        <v>57.2</v>
      </c>
      <c r="K371" s="95"/>
      <c r="L371" s="88">
        <f>VLOOKUP(Table91213[[#This Row],[Date]],'DB Details'!$A:$L,12)</f>
        <v>60.5</v>
      </c>
    </row>
    <row r="372" spans="1:12" x14ac:dyDescent="0.2">
      <c r="A372" s="39">
        <v>28672</v>
      </c>
      <c r="B372" s="57">
        <f>VLOOKUP(Table91213[[#This Row],[Date]],'DB Details'!$A:$L,2)</f>
        <v>64.7</v>
      </c>
      <c r="C372" s="41"/>
      <c r="D372" s="55"/>
      <c r="E372" s="88">
        <f>VLOOKUP(Table91213[[#This Row],[Date]],'DB Details'!$A:$L,5)</f>
        <v>83</v>
      </c>
      <c r="F372" s="88">
        <f>VLOOKUP(Table91213[[#This Row],[Date]],'DB Details'!$A:$L,6)</f>
        <v>65.099999999999994</v>
      </c>
      <c r="G372" s="95"/>
      <c r="H372" s="88">
        <f>VLOOKUP(Table91213[[#This Row],[Date]],'DB Details'!$A:$L,8)</f>
        <v>57.7</v>
      </c>
      <c r="I372" s="88">
        <f>VLOOKUP(Table91213[[#This Row],[Date]],'DB Details'!$A:$L,9)</f>
        <v>59.4</v>
      </c>
      <c r="J372" s="88">
        <f>VLOOKUP(Table91213[[#This Row],[Date]],'DB Details'!$A:$L,10)</f>
        <v>58.8</v>
      </c>
      <c r="K372" s="95"/>
      <c r="L372" s="88">
        <f>VLOOKUP(Table91213[[#This Row],[Date]],'DB Details'!$A:$L,12)</f>
        <v>62.2</v>
      </c>
    </row>
    <row r="373" spans="1:12" x14ac:dyDescent="0.2">
      <c r="A373" s="39">
        <v>28703</v>
      </c>
      <c r="B373" s="57">
        <f>VLOOKUP(Table91213[[#This Row],[Date]],'DB Details'!$A:$L,2)</f>
        <v>61.3</v>
      </c>
      <c r="C373" s="41"/>
      <c r="D373" s="55"/>
      <c r="E373" s="88">
        <f>VLOOKUP(Table91213[[#This Row],[Date]],'DB Details'!$A:$L,5)</f>
        <v>85.4</v>
      </c>
      <c r="F373" s="88">
        <f>VLOOKUP(Table91213[[#This Row],[Date]],'DB Details'!$A:$L,6)</f>
        <v>64.900000000000006</v>
      </c>
      <c r="G373" s="95"/>
      <c r="H373" s="88">
        <f>VLOOKUP(Table91213[[#This Row],[Date]],'DB Details'!$A:$L,8)</f>
        <v>55.4</v>
      </c>
      <c r="I373" s="88">
        <f>VLOOKUP(Table91213[[#This Row],[Date]],'DB Details'!$A:$L,9)</f>
        <v>60.6</v>
      </c>
      <c r="J373" s="88">
        <f>VLOOKUP(Table91213[[#This Row],[Date]],'DB Details'!$A:$L,10)</f>
        <v>55.3</v>
      </c>
      <c r="K373" s="95"/>
      <c r="L373" s="88">
        <f>VLOOKUP(Table91213[[#This Row],[Date]],'DB Details'!$A:$L,12)</f>
        <v>60.3</v>
      </c>
    </row>
    <row r="374" spans="1:12" x14ac:dyDescent="0.2">
      <c r="A374" s="39">
        <v>28734</v>
      </c>
      <c r="B374" s="57">
        <f>VLOOKUP(Table91213[[#This Row],[Date]],'DB Details'!$A:$L,2)</f>
        <v>61.3</v>
      </c>
      <c r="C374" s="41"/>
      <c r="D374" s="55"/>
      <c r="E374" s="88">
        <f>VLOOKUP(Table91213[[#This Row],[Date]],'DB Details'!$A:$L,5)</f>
        <v>86.8</v>
      </c>
      <c r="F374" s="88">
        <f>VLOOKUP(Table91213[[#This Row],[Date]],'DB Details'!$A:$L,6)</f>
        <v>65</v>
      </c>
      <c r="G374" s="95"/>
      <c r="H374" s="88">
        <f>VLOOKUP(Table91213[[#This Row],[Date]],'DB Details'!$A:$L,8)</f>
        <v>54.5</v>
      </c>
      <c r="I374" s="88">
        <f>VLOOKUP(Table91213[[#This Row],[Date]],'DB Details'!$A:$L,9)</f>
        <v>60</v>
      </c>
      <c r="J374" s="88">
        <f>VLOOKUP(Table91213[[#This Row],[Date]],'DB Details'!$A:$L,10)</f>
        <v>57.2</v>
      </c>
      <c r="K374" s="95"/>
      <c r="L374" s="88">
        <f>VLOOKUP(Table91213[[#This Row],[Date]],'DB Details'!$A:$L,12)</f>
        <v>60.5</v>
      </c>
    </row>
    <row r="375" spans="1:12" x14ac:dyDescent="0.2">
      <c r="A375" s="39">
        <v>28764</v>
      </c>
      <c r="B375" s="57">
        <f>VLOOKUP(Table91213[[#This Row],[Date]],'DB Details'!$A:$L,2)</f>
        <v>58.8</v>
      </c>
      <c r="C375" s="41"/>
      <c r="D375" s="55"/>
      <c r="E375" s="88">
        <f>VLOOKUP(Table91213[[#This Row],[Date]],'DB Details'!$A:$L,5)</f>
        <v>86.8</v>
      </c>
      <c r="F375" s="88">
        <f>VLOOKUP(Table91213[[#This Row],[Date]],'DB Details'!$A:$L,6)</f>
        <v>62</v>
      </c>
      <c r="G375" s="95"/>
      <c r="H375" s="88">
        <f>VLOOKUP(Table91213[[#This Row],[Date]],'DB Details'!$A:$L,8)</f>
        <v>56.1</v>
      </c>
      <c r="I375" s="88">
        <f>VLOOKUP(Table91213[[#This Row],[Date]],'DB Details'!$A:$L,9)</f>
        <v>64.7</v>
      </c>
      <c r="J375" s="88">
        <f>VLOOKUP(Table91213[[#This Row],[Date]],'DB Details'!$A:$L,10)</f>
        <v>57.9</v>
      </c>
      <c r="K375" s="95"/>
      <c r="L375" s="88">
        <f>VLOOKUP(Table91213[[#This Row],[Date]],'DB Details'!$A:$L,12)</f>
        <v>60.1</v>
      </c>
    </row>
    <row r="376" spans="1:12" x14ac:dyDescent="0.2">
      <c r="A376" s="39">
        <v>28795</v>
      </c>
      <c r="B376" s="57">
        <f>VLOOKUP(Table91213[[#This Row],[Date]],'DB Details'!$A:$L,2)</f>
        <v>61.9</v>
      </c>
      <c r="C376" s="41"/>
      <c r="D376" s="55"/>
      <c r="E376" s="88">
        <f>VLOOKUP(Table91213[[#This Row],[Date]],'DB Details'!$A:$L,5)</f>
        <v>84.1</v>
      </c>
      <c r="F376" s="88">
        <f>VLOOKUP(Table91213[[#This Row],[Date]],'DB Details'!$A:$L,6)</f>
        <v>61.3</v>
      </c>
      <c r="G376" s="95"/>
      <c r="H376" s="88">
        <f>VLOOKUP(Table91213[[#This Row],[Date]],'DB Details'!$A:$L,8)</f>
        <v>56.7</v>
      </c>
      <c r="I376" s="88">
        <f>VLOOKUP(Table91213[[#This Row],[Date]],'DB Details'!$A:$L,9)</f>
        <v>64.5</v>
      </c>
      <c r="J376" s="88">
        <f>VLOOKUP(Table91213[[#This Row],[Date]],'DB Details'!$A:$L,10)</f>
        <v>60.4</v>
      </c>
      <c r="K376" s="95"/>
      <c r="L376" s="88">
        <f>VLOOKUP(Table91213[[#This Row],[Date]],'DB Details'!$A:$L,12)</f>
        <v>61.3</v>
      </c>
    </row>
    <row r="377" spans="1:12" x14ac:dyDescent="0.2">
      <c r="A377" s="39">
        <v>28825</v>
      </c>
      <c r="B377" s="57">
        <f>VLOOKUP(Table91213[[#This Row],[Date]],'DB Details'!$A:$L,2)</f>
        <v>59.9</v>
      </c>
      <c r="C377" s="41"/>
      <c r="D377" s="55"/>
      <c r="E377" s="88">
        <f>VLOOKUP(Table91213[[#This Row],[Date]],'DB Details'!$A:$L,5)</f>
        <v>84.5</v>
      </c>
      <c r="F377" s="88">
        <f>VLOOKUP(Table91213[[#This Row],[Date]],'DB Details'!$A:$L,6)</f>
        <v>60.4</v>
      </c>
      <c r="G377" s="95"/>
      <c r="H377" s="88">
        <f>VLOOKUP(Table91213[[#This Row],[Date]],'DB Details'!$A:$L,8)</f>
        <v>53.9</v>
      </c>
      <c r="I377" s="88">
        <f>VLOOKUP(Table91213[[#This Row],[Date]],'DB Details'!$A:$L,9)</f>
        <v>63.5</v>
      </c>
      <c r="J377" s="88">
        <f>VLOOKUP(Table91213[[#This Row],[Date]],'DB Details'!$A:$L,10)</f>
        <v>56.9</v>
      </c>
      <c r="K377" s="95"/>
      <c r="L377" s="88">
        <f>VLOOKUP(Table91213[[#This Row],[Date]],'DB Details'!$A:$L,12)</f>
        <v>59.4</v>
      </c>
    </row>
    <row r="378" spans="1:12" x14ac:dyDescent="0.2">
      <c r="A378" s="39">
        <v>28856</v>
      </c>
      <c r="B378" s="57">
        <f>VLOOKUP(Table91213[[#This Row],[Date]],'DB Details'!$A:$L,2)</f>
        <v>57.3</v>
      </c>
      <c r="C378" s="41"/>
      <c r="D378" s="55"/>
      <c r="E378" s="88">
        <f>VLOOKUP(Table91213[[#This Row],[Date]],'DB Details'!$A:$L,5)</f>
        <v>85.8</v>
      </c>
      <c r="F378" s="88">
        <f>VLOOKUP(Table91213[[#This Row],[Date]],'DB Details'!$A:$L,6)</f>
        <v>58.8</v>
      </c>
      <c r="G378" s="95"/>
      <c r="H378" s="88">
        <f>VLOOKUP(Table91213[[#This Row],[Date]],'DB Details'!$A:$L,8)</f>
        <v>52.3</v>
      </c>
      <c r="I378" s="88">
        <f>VLOOKUP(Table91213[[#This Row],[Date]],'DB Details'!$A:$L,9)</f>
        <v>66.400000000000006</v>
      </c>
      <c r="J378" s="88">
        <f>VLOOKUP(Table91213[[#This Row],[Date]],'DB Details'!$A:$L,10)</f>
        <v>57.3</v>
      </c>
      <c r="K378" s="95"/>
      <c r="L378" s="88">
        <f>VLOOKUP(Table91213[[#This Row],[Date]],'DB Details'!$A:$L,12)</f>
        <v>58.5</v>
      </c>
    </row>
    <row r="379" spans="1:12" x14ac:dyDescent="0.2">
      <c r="A379" s="39">
        <v>28887</v>
      </c>
      <c r="B379" s="57">
        <f>VLOOKUP(Table91213[[#This Row],[Date]],'DB Details'!$A:$L,2)</f>
        <v>58.6</v>
      </c>
      <c r="C379" s="41"/>
      <c r="D379" s="55"/>
      <c r="E379" s="88">
        <f>VLOOKUP(Table91213[[#This Row],[Date]],'DB Details'!$A:$L,5)</f>
        <v>86.5</v>
      </c>
      <c r="F379" s="88">
        <f>VLOOKUP(Table91213[[#This Row],[Date]],'DB Details'!$A:$L,6)</f>
        <v>59</v>
      </c>
      <c r="G379" s="95"/>
      <c r="H379" s="88">
        <f>VLOOKUP(Table91213[[#This Row],[Date]],'DB Details'!$A:$L,8)</f>
        <v>51.4</v>
      </c>
      <c r="I379" s="88">
        <f>VLOOKUP(Table91213[[#This Row],[Date]],'DB Details'!$A:$L,9)</f>
        <v>64</v>
      </c>
      <c r="J379" s="88">
        <f>VLOOKUP(Table91213[[#This Row],[Date]],'DB Details'!$A:$L,10)</f>
        <v>55.6</v>
      </c>
      <c r="K379" s="95"/>
      <c r="L379" s="88">
        <f>VLOOKUP(Table91213[[#This Row],[Date]],'DB Details'!$A:$L,12)</f>
        <v>58.2</v>
      </c>
    </row>
    <row r="380" spans="1:12" x14ac:dyDescent="0.2">
      <c r="A380" s="39">
        <v>28915</v>
      </c>
      <c r="B380" s="57">
        <f>VLOOKUP(Table91213[[#This Row],[Date]],'DB Details'!$A:$L,2)</f>
        <v>56.7</v>
      </c>
      <c r="C380" s="41"/>
      <c r="D380" s="55"/>
      <c r="E380" s="88">
        <f>VLOOKUP(Table91213[[#This Row],[Date]],'DB Details'!$A:$L,5)</f>
        <v>87.7</v>
      </c>
      <c r="F380" s="88">
        <f>VLOOKUP(Table91213[[#This Row],[Date]],'DB Details'!$A:$L,6)</f>
        <v>57.4</v>
      </c>
      <c r="G380" s="95"/>
      <c r="H380" s="88">
        <f>VLOOKUP(Table91213[[#This Row],[Date]],'DB Details'!$A:$L,8)</f>
        <v>54.1</v>
      </c>
      <c r="I380" s="88">
        <f>VLOOKUP(Table91213[[#This Row],[Date]],'DB Details'!$A:$L,9)</f>
        <v>66.7</v>
      </c>
      <c r="J380" s="88">
        <f>VLOOKUP(Table91213[[#This Row],[Date]],'DB Details'!$A:$L,10)</f>
        <v>54.8</v>
      </c>
      <c r="K380" s="95"/>
      <c r="L380" s="88">
        <f>VLOOKUP(Table91213[[#This Row],[Date]],'DB Details'!$A:$L,12)</f>
        <v>57.7</v>
      </c>
    </row>
    <row r="381" spans="1:12" x14ac:dyDescent="0.2">
      <c r="A381" s="39">
        <v>28946</v>
      </c>
      <c r="B381" s="57">
        <f>VLOOKUP(Table91213[[#This Row],[Date]],'DB Details'!$A:$L,2)</f>
        <v>55.1</v>
      </c>
      <c r="C381" s="41"/>
      <c r="D381" s="55"/>
      <c r="E381" s="88">
        <f>VLOOKUP(Table91213[[#This Row],[Date]],'DB Details'!$A:$L,5)</f>
        <v>86.3</v>
      </c>
      <c r="F381" s="88">
        <f>VLOOKUP(Table91213[[#This Row],[Date]],'DB Details'!$A:$L,6)</f>
        <v>55.5</v>
      </c>
      <c r="G381" s="95"/>
      <c r="H381" s="88">
        <f>VLOOKUP(Table91213[[#This Row],[Date]],'DB Details'!$A:$L,8)</f>
        <v>50.9</v>
      </c>
      <c r="I381" s="88">
        <f>VLOOKUP(Table91213[[#This Row],[Date]],'DB Details'!$A:$L,9)</f>
        <v>75.599999999999994</v>
      </c>
      <c r="J381" s="88">
        <f>VLOOKUP(Table91213[[#This Row],[Date]],'DB Details'!$A:$L,10)</f>
        <v>46.9</v>
      </c>
      <c r="K381" s="95"/>
      <c r="L381" s="88">
        <f>VLOOKUP(Table91213[[#This Row],[Date]],'DB Details'!$A:$L,12)</f>
        <v>56.2</v>
      </c>
    </row>
    <row r="382" spans="1:12" x14ac:dyDescent="0.2">
      <c r="A382" s="39">
        <v>28976</v>
      </c>
      <c r="B382" s="57">
        <f>VLOOKUP(Table91213[[#This Row],[Date]],'DB Details'!$A:$L,2)</f>
        <v>52.1</v>
      </c>
      <c r="C382" s="41"/>
      <c r="D382" s="55"/>
      <c r="E382" s="88">
        <f>VLOOKUP(Table91213[[#This Row],[Date]],'DB Details'!$A:$L,5)</f>
        <v>86.9</v>
      </c>
      <c r="F382" s="88">
        <f>VLOOKUP(Table91213[[#This Row],[Date]],'DB Details'!$A:$L,6)</f>
        <v>52.1</v>
      </c>
      <c r="G382" s="95"/>
      <c r="H382" s="88">
        <f>VLOOKUP(Table91213[[#This Row],[Date]],'DB Details'!$A:$L,8)</f>
        <v>53.3</v>
      </c>
      <c r="I382" s="88">
        <f>VLOOKUP(Table91213[[#This Row],[Date]],'DB Details'!$A:$L,9)</f>
        <v>63.7</v>
      </c>
      <c r="J382" s="88">
        <f>VLOOKUP(Table91213[[#This Row],[Date]],'DB Details'!$A:$L,10)</f>
        <v>54.5</v>
      </c>
      <c r="K382" s="95"/>
      <c r="L382" s="88">
        <f>VLOOKUP(Table91213[[#This Row],[Date]],'DB Details'!$A:$L,12)</f>
        <v>54.4</v>
      </c>
    </row>
    <row r="383" spans="1:12" x14ac:dyDescent="0.2">
      <c r="A383" s="39">
        <v>29007</v>
      </c>
      <c r="B383" s="57">
        <f>VLOOKUP(Table91213[[#This Row],[Date]],'DB Details'!$A:$L,2)</f>
        <v>49.4</v>
      </c>
      <c r="C383" s="41"/>
      <c r="D383" s="55"/>
      <c r="E383" s="88">
        <f>VLOOKUP(Table91213[[#This Row],[Date]],'DB Details'!$A:$L,5)</f>
        <v>88.7</v>
      </c>
      <c r="F383" s="88">
        <f>VLOOKUP(Table91213[[#This Row],[Date]],'DB Details'!$A:$L,6)</f>
        <v>50.2</v>
      </c>
      <c r="G383" s="95"/>
      <c r="H383" s="88">
        <f>VLOOKUP(Table91213[[#This Row],[Date]],'DB Details'!$A:$L,8)</f>
        <v>53.8</v>
      </c>
      <c r="I383" s="88">
        <f>VLOOKUP(Table91213[[#This Row],[Date]],'DB Details'!$A:$L,9)</f>
        <v>61.4</v>
      </c>
      <c r="J383" s="88">
        <f>VLOOKUP(Table91213[[#This Row],[Date]],'DB Details'!$A:$L,10)</f>
        <v>53.8</v>
      </c>
      <c r="K383" s="95"/>
      <c r="L383" s="88">
        <f>VLOOKUP(Table91213[[#This Row],[Date]],'DB Details'!$A:$L,12)</f>
        <v>52.7</v>
      </c>
    </row>
    <row r="384" spans="1:12" x14ac:dyDescent="0.2">
      <c r="A384" s="39">
        <v>29037</v>
      </c>
      <c r="B384" s="57">
        <f>VLOOKUP(Table91213[[#This Row],[Date]],'DB Details'!$A:$L,2)</f>
        <v>49.8</v>
      </c>
      <c r="C384" s="41"/>
      <c r="D384" s="55"/>
      <c r="E384" s="88">
        <f>VLOOKUP(Table91213[[#This Row],[Date]],'DB Details'!$A:$L,5)</f>
        <v>93.1</v>
      </c>
      <c r="F384" s="88">
        <f>VLOOKUP(Table91213[[#This Row],[Date]],'DB Details'!$A:$L,6)</f>
        <v>49.4</v>
      </c>
      <c r="G384" s="95"/>
      <c r="H384" s="88">
        <f>VLOOKUP(Table91213[[#This Row],[Date]],'DB Details'!$A:$L,8)</f>
        <v>53.6</v>
      </c>
      <c r="I384" s="88">
        <f>VLOOKUP(Table91213[[#This Row],[Date]],'DB Details'!$A:$L,9)</f>
        <v>57.4</v>
      </c>
      <c r="J384" s="88">
        <f>VLOOKUP(Table91213[[#This Row],[Date]],'DB Details'!$A:$L,10)</f>
        <v>50.2</v>
      </c>
      <c r="K384" s="95"/>
      <c r="L384" s="88">
        <f>VLOOKUP(Table91213[[#This Row],[Date]],'DB Details'!$A:$L,12)</f>
        <v>51.3</v>
      </c>
    </row>
    <row r="385" spans="1:12" x14ac:dyDescent="0.2">
      <c r="A385" s="39">
        <v>29068</v>
      </c>
      <c r="B385" s="57">
        <f>VLOOKUP(Table91213[[#This Row],[Date]],'DB Details'!$A:$L,2)</f>
        <v>46.9</v>
      </c>
      <c r="C385" s="41"/>
      <c r="D385" s="55"/>
      <c r="E385" s="88">
        <f>VLOOKUP(Table91213[[#This Row],[Date]],'DB Details'!$A:$L,5)</f>
        <v>85.6</v>
      </c>
      <c r="F385" s="88">
        <f>VLOOKUP(Table91213[[#This Row],[Date]],'DB Details'!$A:$L,6)</f>
        <v>49</v>
      </c>
      <c r="G385" s="95"/>
      <c r="H385" s="88">
        <f>VLOOKUP(Table91213[[#This Row],[Date]],'DB Details'!$A:$L,8)</f>
        <v>51.6</v>
      </c>
      <c r="I385" s="88">
        <f>VLOOKUP(Table91213[[#This Row],[Date]],'DB Details'!$A:$L,9)</f>
        <v>52.9</v>
      </c>
      <c r="J385" s="88">
        <f>VLOOKUP(Table91213[[#This Row],[Date]],'DB Details'!$A:$L,10)</f>
        <v>50.5</v>
      </c>
      <c r="K385" s="95"/>
      <c r="L385" s="88">
        <f>VLOOKUP(Table91213[[#This Row],[Date]],'DB Details'!$A:$L,12)</f>
        <v>49.5</v>
      </c>
    </row>
    <row r="386" spans="1:12" x14ac:dyDescent="0.2">
      <c r="A386" s="39">
        <v>29099</v>
      </c>
      <c r="B386" s="57">
        <f>VLOOKUP(Table91213[[#This Row],[Date]],'DB Details'!$A:$L,2)</f>
        <v>48.7</v>
      </c>
      <c r="C386" s="41"/>
      <c r="D386" s="55"/>
      <c r="E386" s="88">
        <f>VLOOKUP(Table91213[[#This Row],[Date]],'DB Details'!$A:$L,5)</f>
        <v>85</v>
      </c>
      <c r="F386" s="88">
        <f>VLOOKUP(Table91213[[#This Row],[Date]],'DB Details'!$A:$L,6)</f>
        <v>48.3</v>
      </c>
      <c r="G386" s="95"/>
      <c r="H386" s="88">
        <f>VLOOKUP(Table91213[[#This Row],[Date]],'DB Details'!$A:$L,8)</f>
        <v>52.3</v>
      </c>
      <c r="I386" s="88">
        <f>VLOOKUP(Table91213[[#This Row],[Date]],'DB Details'!$A:$L,9)</f>
        <v>50.7</v>
      </c>
      <c r="J386" s="88">
        <f>VLOOKUP(Table91213[[#This Row],[Date]],'DB Details'!$A:$L,10)</f>
        <v>50.3</v>
      </c>
      <c r="K386" s="95"/>
      <c r="L386" s="88">
        <f>VLOOKUP(Table91213[[#This Row],[Date]],'DB Details'!$A:$L,12)</f>
        <v>49.6</v>
      </c>
    </row>
    <row r="387" spans="1:12" x14ac:dyDescent="0.2">
      <c r="A387" s="39">
        <v>29129</v>
      </c>
      <c r="B387" s="57">
        <f>VLOOKUP(Table91213[[#This Row],[Date]],'DB Details'!$A:$L,2)</f>
        <v>47.3</v>
      </c>
      <c r="C387" s="41"/>
      <c r="D387" s="55"/>
      <c r="E387" s="88">
        <f>VLOOKUP(Table91213[[#This Row],[Date]],'DB Details'!$A:$L,5)</f>
        <v>85.6</v>
      </c>
      <c r="F387" s="88">
        <f>VLOOKUP(Table91213[[#This Row],[Date]],'DB Details'!$A:$L,6)</f>
        <v>49</v>
      </c>
      <c r="G387" s="95"/>
      <c r="H387" s="88">
        <f>VLOOKUP(Table91213[[#This Row],[Date]],'DB Details'!$A:$L,8)</f>
        <v>46</v>
      </c>
      <c r="I387" s="88">
        <f>VLOOKUP(Table91213[[#This Row],[Date]],'DB Details'!$A:$L,9)</f>
        <v>46.9</v>
      </c>
      <c r="J387" s="88">
        <f>VLOOKUP(Table91213[[#This Row],[Date]],'DB Details'!$A:$L,10)</f>
        <v>54.6</v>
      </c>
      <c r="K387" s="95"/>
      <c r="L387" s="88">
        <f>VLOOKUP(Table91213[[#This Row],[Date]],'DB Details'!$A:$L,12)</f>
        <v>49</v>
      </c>
    </row>
    <row r="388" spans="1:12" x14ac:dyDescent="0.2">
      <c r="A388" s="39">
        <v>29160</v>
      </c>
      <c r="B388" s="57">
        <f>VLOOKUP(Table91213[[#This Row],[Date]],'DB Details'!$A:$L,2)</f>
        <v>46.5</v>
      </c>
      <c r="C388" s="41"/>
      <c r="D388" s="55"/>
      <c r="E388" s="88">
        <f>VLOOKUP(Table91213[[#This Row],[Date]],'DB Details'!$A:$L,5)</f>
        <v>89.2</v>
      </c>
      <c r="F388" s="88">
        <f>VLOOKUP(Table91213[[#This Row],[Date]],'DB Details'!$A:$L,6)</f>
        <v>52.6</v>
      </c>
      <c r="G388" s="95"/>
      <c r="H388" s="88">
        <f>VLOOKUP(Table91213[[#This Row],[Date]],'DB Details'!$A:$L,8)</f>
        <v>44.3</v>
      </c>
      <c r="I388" s="88">
        <f>VLOOKUP(Table91213[[#This Row],[Date]],'DB Details'!$A:$L,9)</f>
        <v>46.8</v>
      </c>
      <c r="J388" s="88">
        <f>VLOOKUP(Table91213[[#This Row],[Date]],'DB Details'!$A:$L,10)</f>
        <v>47.3</v>
      </c>
      <c r="K388" s="95"/>
      <c r="L388" s="88">
        <f>VLOOKUP(Table91213[[#This Row],[Date]],'DB Details'!$A:$L,12)</f>
        <v>48</v>
      </c>
    </row>
    <row r="389" spans="1:12" x14ac:dyDescent="0.2">
      <c r="A389" s="39">
        <v>29190</v>
      </c>
      <c r="B389" s="57">
        <f>VLOOKUP(Table91213[[#This Row],[Date]],'DB Details'!$A:$L,2)</f>
        <v>44.3</v>
      </c>
      <c r="C389" s="41"/>
      <c r="D389" s="55"/>
      <c r="E389" s="88">
        <f>VLOOKUP(Table91213[[#This Row],[Date]],'DB Details'!$A:$L,5)</f>
        <v>84.4</v>
      </c>
      <c r="F389" s="88">
        <f>VLOOKUP(Table91213[[#This Row],[Date]],'DB Details'!$A:$L,6)</f>
        <v>48.2</v>
      </c>
      <c r="G389" s="95"/>
      <c r="H389" s="88">
        <f>VLOOKUP(Table91213[[#This Row],[Date]],'DB Details'!$A:$L,8)</f>
        <v>43.5</v>
      </c>
      <c r="I389" s="88">
        <f>VLOOKUP(Table91213[[#This Row],[Date]],'DB Details'!$A:$L,9)</f>
        <v>42.2</v>
      </c>
      <c r="J389" s="88">
        <f>VLOOKUP(Table91213[[#This Row],[Date]],'DB Details'!$A:$L,10)</f>
        <v>44.1</v>
      </c>
      <c r="K389" s="95"/>
      <c r="L389" s="88">
        <f>VLOOKUP(Table91213[[#This Row],[Date]],'DB Details'!$A:$L,12)</f>
        <v>44.8</v>
      </c>
    </row>
    <row r="390" spans="1:12" x14ac:dyDescent="0.2">
      <c r="A390" s="39">
        <v>29221</v>
      </c>
      <c r="B390" s="57">
        <f>VLOOKUP(Table91213[[#This Row],[Date]],'DB Details'!$A:$L,2)</f>
        <v>47.1</v>
      </c>
      <c r="C390" s="41"/>
      <c r="D390" s="55"/>
      <c r="E390" s="88">
        <f>VLOOKUP(Table91213[[#This Row],[Date]],'DB Details'!$A:$L,5)</f>
        <v>83</v>
      </c>
      <c r="F390" s="88">
        <f>VLOOKUP(Table91213[[#This Row],[Date]],'DB Details'!$A:$L,6)</f>
        <v>48.4</v>
      </c>
      <c r="G390" s="95"/>
      <c r="H390" s="88">
        <f>VLOOKUP(Table91213[[#This Row],[Date]],'DB Details'!$A:$L,8)</f>
        <v>44.5</v>
      </c>
      <c r="I390" s="88">
        <f>VLOOKUP(Table91213[[#This Row],[Date]],'DB Details'!$A:$L,9)</f>
        <v>42.1</v>
      </c>
      <c r="J390" s="88">
        <f>VLOOKUP(Table91213[[#This Row],[Date]],'DB Details'!$A:$L,10)</f>
        <v>46.2</v>
      </c>
      <c r="K390" s="95"/>
      <c r="L390" s="88">
        <f>VLOOKUP(Table91213[[#This Row],[Date]],'DB Details'!$A:$L,12)</f>
        <v>46.2</v>
      </c>
    </row>
    <row r="391" spans="1:12" x14ac:dyDescent="0.2">
      <c r="A391" s="39">
        <v>29252</v>
      </c>
      <c r="B391" s="57">
        <f>VLOOKUP(Table91213[[#This Row],[Date]],'DB Details'!$A:$L,2)</f>
        <v>51.6</v>
      </c>
      <c r="C391" s="41"/>
      <c r="D391" s="55"/>
      <c r="E391" s="88">
        <f>VLOOKUP(Table91213[[#This Row],[Date]],'DB Details'!$A:$L,5)</f>
        <v>84.5</v>
      </c>
      <c r="F391" s="88">
        <f>VLOOKUP(Table91213[[#This Row],[Date]],'DB Details'!$A:$L,6)</f>
        <v>53.1</v>
      </c>
      <c r="G391" s="95"/>
      <c r="H391" s="88">
        <f>VLOOKUP(Table91213[[#This Row],[Date]],'DB Details'!$A:$L,8)</f>
        <v>46.5</v>
      </c>
      <c r="I391" s="88">
        <f>VLOOKUP(Table91213[[#This Row],[Date]],'DB Details'!$A:$L,9)</f>
        <v>46</v>
      </c>
      <c r="J391" s="88">
        <f>VLOOKUP(Table91213[[#This Row],[Date]],'DB Details'!$A:$L,10)</f>
        <v>49.7</v>
      </c>
      <c r="K391" s="95"/>
      <c r="L391" s="88">
        <f>VLOOKUP(Table91213[[#This Row],[Date]],'DB Details'!$A:$L,12)</f>
        <v>50.2</v>
      </c>
    </row>
    <row r="392" spans="1:12" x14ac:dyDescent="0.2">
      <c r="A392" s="39">
        <v>29281</v>
      </c>
      <c r="B392" s="57">
        <f>VLOOKUP(Table91213[[#This Row],[Date]],'DB Details'!$A:$L,2)</f>
        <v>43.8</v>
      </c>
      <c r="C392" s="41"/>
      <c r="D392" s="55"/>
      <c r="E392" s="88">
        <f>VLOOKUP(Table91213[[#This Row],[Date]],'DB Details'!$A:$L,5)</f>
        <v>84</v>
      </c>
      <c r="F392" s="88">
        <f>VLOOKUP(Table91213[[#This Row],[Date]],'DB Details'!$A:$L,6)</f>
        <v>46.7</v>
      </c>
      <c r="G392" s="95"/>
      <c r="H392" s="88">
        <f>VLOOKUP(Table91213[[#This Row],[Date]],'DB Details'!$A:$L,8)</f>
        <v>43</v>
      </c>
      <c r="I392" s="88">
        <f>VLOOKUP(Table91213[[#This Row],[Date]],'DB Details'!$A:$L,9)</f>
        <v>39.1</v>
      </c>
      <c r="J392" s="88">
        <f>VLOOKUP(Table91213[[#This Row],[Date]],'DB Details'!$A:$L,10)</f>
        <v>43.2</v>
      </c>
      <c r="K392" s="95"/>
      <c r="L392" s="88">
        <f>VLOOKUP(Table91213[[#This Row],[Date]],'DB Details'!$A:$L,12)</f>
        <v>43.6</v>
      </c>
    </row>
    <row r="393" spans="1:12" x14ac:dyDescent="0.2">
      <c r="A393" s="39">
        <v>29312</v>
      </c>
      <c r="B393" s="57">
        <f>VLOOKUP(Table91213[[#This Row],[Date]],'DB Details'!$A:$L,2)</f>
        <v>32</v>
      </c>
      <c r="C393" s="41"/>
      <c r="D393" s="55"/>
      <c r="E393" s="88">
        <f>VLOOKUP(Table91213[[#This Row],[Date]],'DB Details'!$A:$L,5)</f>
        <v>77.5</v>
      </c>
      <c r="F393" s="88">
        <f>VLOOKUP(Table91213[[#This Row],[Date]],'DB Details'!$A:$L,6)</f>
        <v>37.9</v>
      </c>
      <c r="G393" s="95"/>
      <c r="H393" s="88">
        <f>VLOOKUP(Table91213[[#This Row],[Date]],'DB Details'!$A:$L,8)</f>
        <v>45.3</v>
      </c>
      <c r="I393" s="88">
        <f>VLOOKUP(Table91213[[#This Row],[Date]],'DB Details'!$A:$L,9)</f>
        <v>36.9</v>
      </c>
      <c r="J393" s="88">
        <f>VLOOKUP(Table91213[[#This Row],[Date]],'DB Details'!$A:$L,10)</f>
        <v>41.2</v>
      </c>
      <c r="K393" s="95"/>
      <c r="L393" s="88">
        <f>VLOOKUP(Table91213[[#This Row],[Date]],'DB Details'!$A:$L,12)</f>
        <v>37.4</v>
      </c>
    </row>
    <row r="394" spans="1:12" x14ac:dyDescent="0.2">
      <c r="A394" s="39">
        <v>29342</v>
      </c>
      <c r="B394" s="57">
        <f>VLOOKUP(Table91213[[#This Row],[Date]],'DB Details'!$A:$L,2)</f>
        <v>25.6</v>
      </c>
      <c r="C394" s="41"/>
      <c r="D394" s="55"/>
      <c r="E394" s="88">
        <f>VLOOKUP(Table91213[[#This Row],[Date]],'DB Details'!$A:$L,5)</f>
        <v>70.8</v>
      </c>
      <c r="F394" s="88">
        <f>VLOOKUP(Table91213[[#This Row],[Date]],'DB Details'!$A:$L,6)</f>
        <v>28.1</v>
      </c>
      <c r="G394" s="95"/>
      <c r="H394" s="88">
        <f>VLOOKUP(Table91213[[#This Row],[Date]],'DB Details'!$A:$L,8)</f>
        <v>33.299999999999997</v>
      </c>
      <c r="I394" s="88">
        <f>VLOOKUP(Table91213[[#This Row],[Date]],'DB Details'!$A:$L,9)</f>
        <v>29.8</v>
      </c>
      <c r="J394" s="88">
        <f>VLOOKUP(Table91213[[#This Row],[Date]],'DB Details'!$A:$L,10)</f>
        <v>34.299999999999997</v>
      </c>
      <c r="K394" s="95"/>
      <c r="L394" s="88">
        <f>VLOOKUP(Table91213[[#This Row],[Date]],'DB Details'!$A:$L,12)</f>
        <v>29.4</v>
      </c>
    </row>
    <row r="395" spans="1:12" x14ac:dyDescent="0.2">
      <c r="A395" s="39">
        <v>29373</v>
      </c>
      <c r="B395" s="57">
        <f>VLOOKUP(Table91213[[#This Row],[Date]],'DB Details'!$A:$L,2)</f>
        <v>24.2</v>
      </c>
      <c r="C395" s="41"/>
      <c r="D395" s="55"/>
      <c r="E395" s="88">
        <f>VLOOKUP(Table91213[[#This Row],[Date]],'DB Details'!$A:$L,5)</f>
        <v>63.4</v>
      </c>
      <c r="F395" s="88">
        <f>VLOOKUP(Table91213[[#This Row],[Date]],'DB Details'!$A:$L,6)</f>
        <v>31.5</v>
      </c>
      <c r="G395" s="95"/>
      <c r="H395" s="88">
        <f>VLOOKUP(Table91213[[#This Row],[Date]],'DB Details'!$A:$L,8)</f>
        <v>37.299999999999997</v>
      </c>
      <c r="I395" s="88">
        <f>VLOOKUP(Table91213[[#This Row],[Date]],'DB Details'!$A:$L,9)</f>
        <v>32.4</v>
      </c>
      <c r="J395" s="88">
        <f>VLOOKUP(Table91213[[#This Row],[Date]],'DB Details'!$A:$L,10)</f>
        <v>32.799999999999997</v>
      </c>
      <c r="K395" s="95"/>
      <c r="L395" s="88">
        <f>VLOOKUP(Table91213[[#This Row],[Date]],'DB Details'!$A:$L,12)</f>
        <v>30.3</v>
      </c>
    </row>
    <row r="396" spans="1:12" x14ac:dyDescent="0.2">
      <c r="A396" s="39">
        <v>29403</v>
      </c>
      <c r="B396" s="57">
        <f>VLOOKUP(Table91213[[#This Row],[Date]],'DB Details'!$A:$L,2)</f>
        <v>36.1</v>
      </c>
      <c r="C396" s="41"/>
      <c r="D396" s="55"/>
      <c r="E396" s="88">
        <f>VLOOKUP(Table91213[[#This Row],[Date]],'DB Details'!$A:$L,5)</f>
        <v>59.3</v>
      </c>
      <c r="F396" s="88">
        <f>VLOOKUP(Table91213[[#This Row],[Date]],'DB Details'!$A:$L,6)</f>
        <v>35.1</v>
      </c>
      <c r="G396" s="95"/>
      <c r="H396" s="88">
        <f>VLOOKUP(Table91213[[#This Row],[Date]],'DB Details'!$A:$L,8)</f>
        <v>29.5</v>
      </c>
      <c r="I396" s="88">
        <f>VLOOKUP(Table91213[[#This Row],[Date]],'DB Details'!$A:$L,9)</f>
        <v>36.299999999999997</v>
      </c>
      <c r="J396" s="88">
        <f>VLOOKUP(Table91213[[#This Row],[Date]],'DB Details'!$A:$L,10)</f>
        <v>35</v>
      </c>
      <c r="K396" s="95"/>
      <c r="L396" s="88">
        <f>VLOOKUP(Table91213[[#This Row],[Date]],'DB Details'!$A:$L,12)</f>
        <v>35</v>
      </c>
    </row>
    <row r="397" spans="1:12" x14ac:dyDescent="0.2">
      <c r="A397" s="39">
        <v>29434</v>
      </c>
      <c r="B397" s="57">
        <f>VLOOKUP(Table91213[[#This Row],[Date]],'DB Details'!$A:$L,2)</f>
        <v>54.1</v>
      </c>
      <c r="C397" s="41"/>
      <c r="D397" s="55"/>
      <c r="E397" s="88">
        <f>VLOOKUP(Table91213[[#This Row],[Date]],'DB Details'!$A:$L,5)</f>
        <v>67</v>
      </c>
      <c r="F397" s="88">
        <f>VLOOKUP(Table91213[[#This Row],[Date]],'DB Details'!$A:$L,6)</f>
        <v>46.9</v>
      </c>
      <c r="G397" s="95"/>
      <c r="H397" s="88">
        <f>VLOOKUP(Table91213[[#This Row],[Date]],'DB Details'!$A:$L,8)</f>
        <v>37.6</v>
      </c>
      <c r="I397" s="88">
        <f>VLOOKUP(Table91213[[#This Row],[Date]],'DB Details'!$A:$L,9)</f>
        <v>40.1</v>
      </c>
      <c r="J397" s="88">
        <f>VLOOKUP(Table91213[[#This Row],[Date]],'DB Details'!$A:$L,10)</f>
        <v>38.700000000000003</v>
      </c>
      <c r="K397" s="95"/>
      <c r="L397" s="88">
        <f>VLOOKUP(Table91213[[#This Row],[Date]],'DB Details'!$A:$L,12)</f>
        <v>45.5</v>
      </c>
    </row>
    <row r="398" spans="1:12" x14ac:dyDescent="0.2">
      <c r="A398" s="39">
        <v>29465</v>
      </c>
      <c r="B398" s="57">
        <f>VLOOKUP(Table91213[[#This Row],[Date]],'DB Details'!$A:$L,2)</f>
        <v>53.9</v>
      </c>
      <c r="C398" s="41"/>
      <c r="D398" s="55"/>
      <c r="E398" s="88">
        <f>VLOOKUP(Table91213[[#This Row],[Date]],'DB Details'!$A:$L,5)</f>
        <v>68</v>
      </c>
      <c r="F398" s="88">
        <f>VLOOKUP(Table91213[[#This Row],[Date]],'DB Details'!$A:$L,6)</f>
        <v>55.1</v>
      </c>
      <c r="G398" s="95"/>
      <c r="H398" s="88">
        <f>VLOOKUP(Table91213[[#This Row],[Date]],'DB Details'!$A:$L,8)</f>
        <v>45.3</v>
      </c>
      <c r="I398" s="88">
        <f>VLOOKUP(Table91213[[#This Row],[Date]],'DB Details'!$A:$L,9)</f>
        <v>41.2</v>
      </c>
      <c r="J398" s="88">
        <f>VLOOKUP(Table91213[[#This Row],[Date]],'DB Details'!$A:$L,10)</f>
        <v>47</v>
      </c>
      <c r="K398" s="95"/>
      <c r="L398" s="88">
        <f>VLOOKUP(Table91213[[#This Row],[Date]],'DB Details'!$A:$L,12)</f>
        <v>50.1</v>
      </c>
    </row>
    <row r="399" spans="1:12" x14ac:dyDescent="0.2">
      <c r="A399" s="39">
        <v>29495</v>
      </c>
      <c r="B399" s="57">
        <f>VLOOKUP(Table91213[[#This Row],[Date]],'DB Details'!$A:$L,2)</f>
        <v>63.7</v>
      </c>
      <c r="C399" s="41"/>
      <c r="D399" s="55"/>
      <c r="E399" s="88">
        <f>VLOOKUP(Table91213[[#This Row],[Date]],'DB Details'!$A:$L,5)</f>
        <v>75.2</v>
      </c>
      <c r="F399" s="88">
        <f>VLOOKUP(Table91213[[#This Row],[Date]],'DB Details'!$A:$L,6)</f>
        <v>60.7</v>
      </c>
      <c r="G399" s="95"/>
      <c r="H399" s="88">
        <f>VLOOKUP(Table91213[[#This Row],[Date]],'DB Details'!$A:$L,8)</f>
        <v>43.9</v>
      </c>
      <c r="I399" s="88">
        <f>VLOOKUP(Table91213[[#This Row],[Date]],'DB Details'!$A:$L,9)</f>
        <v>46.5</v>
      </c>
      <c r="J399" s="88">
        <f>VLOOKUP(Table91213[[#This Row],[Date]],'DB Details'!$A:$L,10)</f>
        <v>49.4</v>
      </c>
      <c r="K399" s="95"/>
      <c r="L399" s="88">
        <f>VLOOKUP(Table91213[[#This Row],[Date]],'DB Details'!$A:$L,12)</f>
        <v>55.5</v>
      </c>
    </row>
    <row r="400" spans="1:12" x14ac:dyDescent="0.2">
      <c r="A400" s="39">
        <v>29526</v>
      </c>
      <c r="B400" s="57">
        <f>VLOOKUP(Table91213[[#This Row],[Date]],'DB Details'!$A:$L,2)</f>
        <v>65.3</v>
      </c>
      <c r="C400" s="41"/>
      <c r="D400" s="55"/>
      <c r="E400" s="88">
        <f>VLOOKUP(Table91213[[#This Row],[Date]],'DB Details'!$A:$L,5)</f>
        <v>76.7</v>
      </c>
      <c r="F400" s="88">
        <f>VLOOKUP(Table91213[[#This Row],[Date]],'DB Details'!$A:$L,6)</f>
        <v>66.8</v>
      </c>
      <c r="G400" s="95"/>
      <c r="H400" s="88">
        <f>VLOOKUP(Table91213[[#This Row],[Date]],'DB Details'!$A:$L,8)</f>
        <v>42.2</v>
      </c>
      <c r="I400" s="88">
        <f>VLOOKUP(Table91213[[#This Row],[Date]],'DB Details'!$A:$L,9)</f>
        <v>46.8</v>
      </c>
      <c r="J400" s="88">
        <f>VLOOKUP(Table91213[[#This Row],[Date]],'DB Details'!$A:$L,10)</f>
        <v>53.3</v>
      </c>
      <c r="K400" s="95"/>
      <c r="L400" s="88">
        <f>VLOOKUP(Table91213[[#This Row],[Date]],'DB Details'!$A:$L,12)</f>
        <v>58.2</v>
      </c>
    </row>
    <row r="401" spans="1:12" x14ac:dyDescent="0.2">
      <c r="A401" s="39">
        <v>29556</v>
      </c>
      <c r="B401" s="57">
        <f>VLOOKUP(Table91213[[#This Row],[Date]],'DB Details'!$A:$L,2)</f>
        <v>51.2</v>
      </c>
      <c r="C401" s="41"/>
      <c r="D401" s="55"/>
      <c r="E401" s="88">
        <f>VLOOKUP(Table91213[[#This Row],[Date]],'DB Details'!$A:$L,5)</f>
        <v>74.599999999999994</v>
      </c>
      <c r="F401" s="88">
        <f>VLOOKUP(Table91213[[#This Row],[Date]],'DB Details'!$A:$L,6)</f>
        <v>57.2</v>
      </c>
      <c r="G401" s="95"/>
      <c r="H401" s="88">
        <f>VLOOKUP(Table91213[[#This Row],[Date]],'DB Details'!$A:$L,8)</f>
        <v>51.4</v>
      </c>
      <c r="I401" s="88">
        <f>VLOOKUP(Table91213[[#This Row],[Date]],'DB Details'!$A:$L,9)</f>
        <v>50.1</v>
      </c>
      <c r="J401" s="88">
        <f>VLOOKUP(Table91213[[#This Row],[Date]],'DB Details'!$A:$L,10)</f>
        <v>53.2</v>
      </c>
      <c r="K401" s="95"/>
      <c r="L401" s="88">
        <f>VLOOKUP(Table91213[[#This Row],[Date]],'DB Details'!$A:$L,12)</f>
        <v>53</v>
      </c>
    </row>
    <row r="402" spans="1:12" x14ac:dyDescent="0.2">
      <c r="A402" s="39">
        <v>29587</v>
      </c>
      <c r="B402" s="57">
        <f>VLOOKUP(Table91213[[#This Row],[Date]],'DB Details'!$A:$L,2)</f>
        <v>48.7</v>
      </c>
      <c r="C402" s="41"/>
      <c r="D402" s="55"/>
      <c r="E402" s="88">
        <f>VLOOKUP(Table91213[[#This Row],[Date]],'DB Details'!$A:$L,5)</f>
        <v>76.3</v>
      </c>
      <c r="F402" s="88">
        <f>VLOOKUP(Table91213[[#This Row],[Date]],'DB Details'!$A:$L,6)</f>
        <v>51.8</v>
      </c>
      <c r="G402" s="95"/>
      <c r="H402" s="88">
        <f>VLOOKUP(Table91213[[#This Row],[Date]],'DB Details'!$A:$L,8)</f>
        <v>44.6</v>
      </c>
      <c r="I402" s="88">
        <f>VLOOKUP(Table91213[[#This Row],[Date]],'DB Details'!$A:$L,9)</f>
        <v>49.7</v>
      </c>
      <c r="J402" s="88">
        <f>VLOOKUP(Table91213[[#This Row],[Date]],'DB Details'!$A:$L,10)</f>
        <v>48.7</v>
      </c>
      <c r="K402" s="95"/>
      <c r="L402" s="88">
        <f>VLOOKUP(Table91213[[#This Row],[Date]],'DB Details'!$A:$L,12)</f>
        <v>49.2</v>
      </c>
    </row>
    <row r="403" spans="1:12" x14ac:dyDescent="0.2">
      <c r="A403" s="39">
        <v>29618</v>
      </c>
      <c r="B403" s="57">
        <f>VLOOKUP(Table91213[[#This Row],[Date]],'DB Details'!$A:$L,2)</f>
        <v>51.1</v>
      </c>
      <c r="C403" s="41"/>
      <c r="D403" s="55"/>
      <c r="E403" s="88">
        <f>VLOOKUP(Table91213[[#This Row],[Date]],'DB Details'!$A:$L,5)</f>
        <v>70.900000000000006</v>
      </c>
      <c r="F403" s="88">
        <f>VLOOKUP(Table91213[[#This Row],[Date]],'DB Details'!$A:$L,6)</f>
        <v>50.9</v>
      </c>
      <c r="G403" s="95"/>
      <c r="H403" s="88">
        <f>VLOOKUP(Table91213[[#This Row],[Date]],'DB Details'!$A:$L,8)</f>
        <v>42.1</v>
      </c>
      <c r="I403" s="88">
        <f>VLOOKUP(Table91213[[#This Row],[Date]],'DB Details'!$A:$L,9)</f>
        <v>48.5</v>
      </c>
      <c r="J403" s="88">
        <f>VLOOKUP(Table91213[[#This Row],[Date]],'DB Details'!$A:$L,10)</f>
        <v>46.3</v>
      </c>
      <c r="K403" s="95"/>
      <c r="L403" s="88">
        <f>VLOOKUP(Table91213[[#This Row],[Date]],'DB Details'!$A:$L,12)</f>
        <v>48.8</v>
      </c>
    </row>
    <row r="404" spans="1:12" x14ac:dyDescent="0.2">
      <c r="A404" s="39">
        <v>29646</v>
      </c>
      <c r="B404" s="57">
        <f>VLOOKUP(Table91213[[#This Row],[Date]],'DB Details'!$A:$L,2)</f>
        <v>50.2</v>
      </c>
      <c r="C404" s="41"/>
      <c r="D404" s="55"/>
      <c r="E404" s="88">
        <f>VLOOKUP(Table91213[[#This Row],[Date]],'DB Details'!$A:$L,5)</f>
        <v>72.599999999999994</v>
      </c>
      <c r="F404" s="88">
        <f>VLOOKUP(Table91213[[#This Row],[Date]],'DB Details'!$A:$L,6)</f>
        <v>52.8</v>
      </c>
      <c r="G404" s="95"/>
      <c r="H404" s="88">
        <f>VLOOKUP(Table91213[[#This Row],[Date]],'DB Details'!$A:$L,8)</f>
        <v>44.7</v>
      </c>
      <c r="I404" s="88">
        <f>VLOOKUP(Table91213[[#This Row],[Date]],'DB Details'!$A:$L,9)</f>
        <v>48.7</v>
      </c>
      <c r="J404" s="88">
        <f>VLOOKUP(Table91213[[#This Row],[Date]],'DB Details'!$A:$L,10)</f>
        <v>48.1</v>
      </c>
      <c r="K404" s="95"/>
      <c r="L404" s="88">
        <f>VLOOKUP(Table91213[[#This Row],[Date]],'DB Details'!$A:$L,12)</f>
        <v>49.6</v>
      </c>
    </row>
    <row r="405" spans="1:12" x14ac:dyDescent="0.2">
      <c r="A405" s="39">
        <v>29677</v>
      </c>
      <c r="B405" s="57">
        <f>VLOOKUP(Table91213[[#This Row],[Date]],'DB Details'!$A:$L,2)</f>
        <v>53.1</v>
      </c>
      <c r="C405" s="41"/>
      <c r="D405" s="55"/>
      <c r="E405" s="88">
        <f>VLOOKUP(Table91213[[#This Row],[Date]],'DB Details'!$A:$L,5)</f>
        <v>70.2</v>
      </c>
      <c r="F405" s="88">
        <f>VLOOKUP(Table91213[[#This Row],[Date]],'DB Details'!$A:$L,6)</f>
        <v>55</v>
      </c>
      <c r="G405" s="95"/>
      <c r="H405" s="88">
        <f>VLOOKUP(Table91213[[#This Row],[Date]],'DB Details'!$A:$L,8)</f>
        <v>44.4</v>
      </c>
      <c r="I405" s="88">
        <f>VLOOKUP(Table91213[[#This Row],[Date]],'DB Details'!$A:$L,9)</f>
        <v>51.2</v>
      </c>
      <c r="J405" s="88">
        <f>VLOOKUP(Table91213[[#This Row],[Date]],'DB Details'!$A:$L,10)</f>
        <v>49.2</v>
      </c>
      <c r="K405" s="95"/>
      <c r="L405" s="88">
        <f>VLOOKUP(Table91213[[#This Row],[Date]],'DB Details'!$A:$L,12)</f>
        <v>51.6</v>
      </c>
    </row>
    <row r="406" spans="1:12" x14ac:dyDescent="0.2">
      <c r="A406" s="39">
        <v>29707</v>
      </c>
      <c r="B406" s="57">
        <f>VLOOKUP(Table91213[[#This Row],[Date]],'DB Details'!$A:$L,2)</f>
        <v>55.7</v>
      </c>
      <c r="C406" s="41"/>
      <c r="D406" s="55"/>
      <c r="E406" s="88">
        <f>VLOOKUP(Table91213[[#This Row],[Date]],'DB Details'!$A:$L,5)</f>
        <v>66.2</v>
      </c>
      <c r="F406" s="88">
        <f>VLOOKUP(Table91213[[#This Row],[Date]],'DB Details'!$A:$L,6)</f>
        <v>59</v>
      </c>
      <c r="G406" s="95"/>
      <c r="H406" s="88">
        <f>VLOOKUP(Table91213[[#This Row],[Date]],'DB Details'!$A:$L,8)</f>
        <v>48.7</v>
      </c>
      <c r="I406" s="88">
        <f>VLOOKUP(Table91213[[#This Row],[Date]],'DB Details'!$A:$L,9)</f>
        <v>50.2</v>
      </c>
      <c r="J406" s="88">
        <f>VLOOKUP(Table91213[[#This Row],[Date]],'DB Details'!$A:$L,10)</f>
        <v>48.3</v>
      </c>
      <c r="K406" s="95"/>
      <c r="L406" s="88">
        <f>VLOOKUP(Table91213[[#This Row],[Date]],'DB Details'!$A:$L,12)</f>
        <v>53.5</v>
      </c>
    </row>
    <row r="407" spans="1:12" x14ac:dyDescent="0.2">
      <c r="A407" s="39">
        <v>29738</v>
      </c>
      <c r="B407" s="57">
        <f>VLOOKUP(Table91213[[#This Row],[Date]],'DB Details'!$A:$L,2)</f>
        <v>51</v>
      </c>
      <c r="C407" s="41"/>
      <c r="D407" s="55"/>
      <c r="E407" s="88">
        <f>VLOOKUP(Table91213[[#This Row],[Date]],'DB Details'!$A:$L,5)</f>
        <v>70.8</v>
      </c>
      <c r="F407" s="88">
        <f>VLOOKUP(Table91213[[#This Row],[Date]],'DB Details'!$A:$L,6)</f>
        <v>53.9</v>
      </c>
      <c r="G407" s="95"/>
      <c r="H407" s="88">
        <f>VLOOKUP(Table91213[[#This Row],[Date]],'DB Details'!$A:$L,8)</f>
        <v>49.4</v>
      </c>
      <c r="I407" s="88">
        <f>VLOOKUP(Table91213[[#This Row],[Date]],'DB Details'!$A:$L,9)</f>
        <v>47.9</v>
      </c>
      <c r="J407" s="88">
        <f>VLOOKUP(Table91213[[#This Row],[Date]],'DB Details'!$A:$L,10)</f>
        <v>48.8</v>
      </c>
      <c r="K407" s="95"/>
      <c r="L407" s="88">
        <f>VLOOKUP(Table91213[[#This Row],[Date]],'DB Details'!$A:$L,12)</f>
        <v>50.7</v>
      </c>
    </row>
    <row r="408" spans="1:12" x14ac:dyDescent="0.2">
      <c r="A408" s="39">
        <v>29768</v>
      </c>
      <c r="B408" s="57">
        <f>VLOOKUP(Table91213[[#This Row],[Date]],'DB Details'!$A:$L,2)</f>
        <v>47.6</v>
      </c>
      <c r="C408" s="41"/>
      <c r="D408" s="55"/>
      <c r="E408" s="88">
        <f>VLOOKUP(Table91213[[#This Row],[Date]],'DB Details'!$A:$L,5)</f>
        <v>66.900000000000006</v>
      </c>
      <c r="F408" s="88">
        <f>VLOOKUP(Table91213[[#This Row],[Date]],'DB Details'!$A:$L,6)</f>
        <v>47.6</v>
      </c>
      <c r="G408" s="95"/>
      <c r="H408" s="88">
        <f>VLOOKUP(Table91213[[#This Row],[Date]],'DB Details'!$A:$L,8)</f>
        <v>44.4</v>
      </c>
      <c r="I408" s="88">
        <f>VLOOKUP(Table91213[[#This Row],[Date]],'DB Details'!$A:$L,9)</f>
        <v>44.9</v>
      </c>
      <c r="J408" s="88">
        <f>VLOOKUP(Table91213[[#This Row],[Date]],'DB Details'!$A:$L,10)</f>
        <v>46.6</v>
      </c>
      <c r="K408" s="95"/>
      <c r="L408" s="88">
        <f>VLOOKUP(Table91213[[#This Row],[Date]],'DB Details'!$A:$L,12)</f>
        <v>46.7</v>
      </c>
    </row>
    <row r="409" spans="1:12" x14ac:dyDescent="0.2">
      <c r="A409" s="39">
        <v>29799</v>
      </c>
      <c r="B409" s="57">
        <f>VLOOKUP(Table91213[[#This Row],[Date]],'DB Details'!$A:$L,2)</f>
        <v>47.2</v>
      </c>
      <c r="C409" s="41"/>
      <c r="D409" s="55"/>
      <c r="E409" s="88">
        <f>VLOOKUP(Table91213[[#This Row],[Date]],'DB Details'!$A:$L,5)</f>
        <v>65.599999999999994</v>
      </c>
      <c r="F409" s="88">
        <f>VLOOKUP(Table91213[[#This Row],[Date]],'DB Details'!$A:$L,6)</f>
        <v>49.5</v>
      </c>
      <c r="G409" s="95"/>
      <c r="H409" s="88">
        <f>VLOOKUP(Table91213[[#This Row],[Date]],'DB Details'!$A:$L,8)</f>
        <v>47.3</v>
      </c>
      <c r="I409" s="88">
        <f>VLOOKUP(Table91213[[#This Row],[Date]],'DB Details'!$A:$L,9)</f>
        <v>49.6</v>
      </c>
      <c r="J409" s="88">
        <f>VLOOKUP(Table91213[[#This Row],[Date]],'DB Details'!$A:$L,10)</f>
        <v>47.8</v>
      </c>
      <c r="K409" s="95"/>
      <c r="L409" s="88">
        <f>VLOOKUP(Table91213[[#This Row],[Date]],'DB Details'!$A:$L,12)</f>
        <v>48.3</v>
      </c>
    </row>
    <row r="410" spans="1:12" x14ac:dyDescent="0.2">
      <c r="A410" s="39">
        <v>29830</v>
      </c>
      <c r="B410" s="57">
        <f>VLOOKUP(Table91213[[#This Row],[Date]],'DB Details'!$A:$L,2)</f>
        <v>42.2</v>
      </c>
      <c r="C410" s="41"/>
      <c r="D410" s="55"/>
      <c r="E410" s="88">
        <f>VLOOKUP(Table91213[[#This Row],[Date]],'DB Details'!$A:$L,5)</f>
        <v>65.8</v>
      </c>
      <c r="F410" s="88">
        <f>VLOOKUP(Table91213[[#This Row],[Date]],'DB Details'!$A:$L,6)</f>
        <v>43.8</v>
      </c>
      <c r="G410" s="95"/>
      <c r="H410" s="88">
        <f>VLOOKUP(Table91213[[#This Row],[Date]],'DB Details'!$A:$L,8)</f>
        <v>41.9</v>
      </c>
      <c r="I410" s="88">
        <f>VLOOKUP(Table91213[[#This Row],[Date]],'DB Details'!$A:$L,9)</f>
        <v>45.9</v>
      </c>
      <c r="J410" s="88">
        <f>VLOOKUP(Table91213[[#This Row],[Date]],'DB Details'!$A:$L,10)</f>
        <v>39.200000000000003</v>
      </c>
      <c r="K410" s="95"/>
      <c r="L410" s="88">
        <f>VLOOKUP(Table91213[[#This Row],[Date]],'DB Details'!$A:$L,12)</f>
        <v>42.5</v>
      </c>
    </row>
    <row r="411" spans="1:12" x14ac:dyDescent="0.2">
      <c r="A411" s="39">
        <v>29860</v>
      </c>
      <c r="B411" s="57">
        <f>VLOOKUP(Table91213[[#This Row],[Date]],'DB Details'!$A:$L,2)</f>
        <v>40.200000000000003</v>
      </c>
      <c r="C411" s="41"/>
      <c r="D411" s="55"/>
      <c r="E411" s="88">
        <f>VLOOKUP(Table91213[[#This Row],[Date]],'DB Details'!$A:$L,5)</f>
        <v>57.5</v>
      </c>
      <c r="F411" s="88">
        <f>VLOOKUP(Table91213[[#This Row],[Date]],'DB Details'!$A:$L,6)</f>
        <v>39.4</v>
      </c>
      <c r="G411" s="95"/>
      <c r="H411" s="88">
        <f>VLOOKUP(Table91213[[#This Row],[Date]],'DB Details'!$A:$L,8)</f>
        <v>48.9</v>
      </c>
      <c r="I411" s="88">
        <f>VLOOKUP(Table91213[[#This Row],[Date]],'DB Details'!$A:$L,9)</f>
        <v>37.700000000000003</v>
      </c>
      <c r="J411" s="88">
        <f>VLOOKUP(Table91213[[#This Row],[Date]],'DB Details'!$A:$L,10)</f>
        <v>37.9</v>
      </c>
      <c r="K411" s="95"/>
      <c r="L411" s="88">
        <f>VLOOKUP(Table91213[[#This Row],[Date]],'DB Details'!$A:$L,12)</f>
        <v>40</v>
      </c>
    </row>
    <row r="412" spans="1:12" x14ac:dyDescent="0.2">
      <c r="A412" s="39">
        <v>29891</v>
      </c>
      <c r="B412" s="57">
        <f>VLOOKUP(Table91213[[#This Row],[Date]],'DB Details'!$A:$L,2)</f>
        <v>32.799999999999997</v>
      </c>
      <c r="C412" s="41"/>
      <c r="D412" s="55"/>
      <c r="E412" s="88">
        <f>VLOOKUP(Table91213[[#This Row],[Date]],'DB Details'!$A:$L,5)</f>
        <v>58.4</v>
      </c>
      <c r="F412" s="88">
        <f>VLOOKUP(Table91213[[#This Row],[Date]],'DB Details'!$A:$L,6)</f>
        <v>36.1</v>
      </c>
      <c r="G412" s="95"/>
      <c r="H412" s="88">
        <f>VLOOKUP(Table91213[[#This Row],[Date]],'DB Details'!$A:$L,8)</f>
        <v>42.3</v>
      </c>
      <c r="I412" s="88">
        <f>VLOOKUP(Table91213[[#This Row],[Date]],'DB Details'!$A:$L,9)</f>
        <v>40.5</v>
      </c>
      <c r="J412" s="88">
        <f>VLOOKUP(Table91213[[#This Row],[Date]],'DB Details'!$A:$L,10)</f>
        <v>34.799999999999997</v>
      </c>
      <c r="K412" s="95"/>
      <c r="L412" s="88">
        <f>VLOOKUP(Table91213[[#This Row],[Date]],'DB Details'!$A:$L,12)</f>
        <v>36.1</v>
      </c>
    </row>
    <row r="413" spans="1:12" x14ac:dyDescent="0.2">
      <c r="A413" s="39">
        <v>29921</v>
      </c>
      <c r="B413" s="57">
        <f>VLOOKUP(Table91213[[#This Row],[Date]],'DB Details'!$A:$L,2)</f>
        <v>39.1</v>
      </c>
      <c r="C413" s="41"/>
      <c r="D413" s="55"/>
      <c r="E413" s="88">
        <f>VLOOKUP(Table91213[[#This Row],[Date]],'DB Details'!$A:$L,5)</f>
        <v>54.7</v>
      </c>
      <c r="F413" s="88">
        <f>VLOOKUP(Table91213[[#This Row],[Date]],'DB Details'!$A:$L,6)</f>
        <v>37.299999999999997</v>
      </c>
      <c r="G413" s="95"/>
      <c r="H413" s="88">
        <f>VLOOKUP(Table91213[[#This Row],[Date]],'DB Details'!$A:$L,8)</f>
        <v>37.200000000000003</v>
      </c>
      <c r="I413" s="88">
        <f>VLOOKUP(Table91213[[#This Row],[Date]],'DB Details'!$A:$L,9)</f>
        <v>41.2</v>
      </c>
      <c r="J413" s="88">
        <f>VLOOKUP(Table91213[[#This Row],[Date]],'DB Details'!$A:$L,10)</f>
        <v>34</v>
      </c>
      <c r="K413" s="95"/>
      <c r="L413" s="88">
        <f>VLOOKUP(Table91213[[#This Row],[Date]],'DB Details'!$A:$L,12)</f>
        <v>37.799999999999997</v>
      </c>
    </row>
    <row r="414" spans="1:12" x14ac:dyDescent="0.2">
      <c r="A414" s="39">
        <v>29952</v>
      </c>
      <c r="B414" s="57">
        <f>VLOOKUP(Table91213[[#This Row],[Date]],'DB Details'!$A:$L,2)</f>
        <v>39.9</v>
      </c>
      <c r="C414" s="41"/>
      <c r="D414" s="55"/>
      <c r="E414" s="88">
        <f>VLOOKUP(Table91213[[#This Row],[Date]],'DB Details'!$A:$L,5)</f>
        <v>48.8</v>
      </c>
      <c r="F414" s="88">
        <f>VLOOKUP(Table91213[[#This Row],[Date]],'DB Details'!$A:$L,6)</f>
        <v>39</v>
      </c>
      <c r="G414" s="95"/>
      <c r="H414" s="88">
        <f>VLOOKUP(Table91213[[#This Row],[Date]],'DB Details'!$A:$L,8)</f>
        <v>35.799999999999997</v>
      </c>
      <c r="I414" s="88">
        <f>VLOOKUP(Table91213[[#This Row],[Date]],'DB Details'!$A:$L,9)</f>
        <v>40.1</v>
      </c>
      <c r="J414" s="88">
        <f>VLOOKUP(Table91213[[#This Row],[Date]],'DB Details'!$A:$L,10)</f>
        <v>34.5</v>
      </c>
      <c r="K414" s="95"/>
      <c r="L414" s="88">
        <f>VLOOKUP(Table91213[[#This Row],[Date]],'DB Details'!$A:$L,12)</f>
        <v>38.200000000000003</v>
      </c>
    </row>
    <row r="415" spans="1:12" x14ac:dyDescent="0.2">
      <c r="A415" s="39">
        <v>29983</v>
      </c>
      <c r="B415" s="57">
        <f>VLOOKUP(Table91213[[#This Row],[Date]],'DB Details'!$A:$L,2)</f>
        <v>38.6</v>
      </c>
      <c r="C415" s="41"/>
      <c r="D415" s="55"/>
      <c r="E415" s="88">
        <f>VLOOKUP(Table91213[[#This Row],[Date]],'DB Details'!$A:$L,5)</f>
        <v>45.3</v>
      </c>
      <c r="F415" s="88">
        <f>VLOOKUP(Table91213[[#This Row],[Date]],'DB Details'!$A:$L,6)</f>
        <v>40.1</v>
      </c>
      <c r="G415" s="95"/>
      <c r="H415" s="88">
        <f>VLOOKUP(Table91213[[#This Row],[Date]],'DB Details'!$A:$L,8)</f>
        <v>34.700000000000003</v>
      </c>
      <c r="I415" s="88">
        <f>VLOOKUP(Table91213[[#This Row],[Date]],'DB Details'!$A:$L,9)</f>
        <v>40.799999999999997</v>
      </c>
      <c r="J415" s="88">
        <f>VLOOKUP(Table91213[[#This Row],[Date]],'DB Details'!$A:$L,10)</f>
        <v>35.5</v>
      </c>
      <c r="K415" s="95"/>
      <c r="L415" s="88">
        <f>VLOOKUP(Table91213[[#This Row],[Date]],'DB Details'!$A:$L,12)</f>
        <v>38.299999999999997</v>
      </c>
    </row>
    <row r="416" spans="1:12" x14ac:dyDescent="0.2">
      <c r="A416" s="39">
        <v>30011</v>
      </c>
      <c r="B416" s="57">
        <f>VLOOKUP(Table91213[[#This Row],[Date]],'DB Details'!$A:$L,2)</f>
        <v>40.4</v>
      </c>
      <c r="C416" s="41"/>
      <c r="D416" s="55"/>
      <c r="E416" s="88">
        <f>VLOOKUP(Table91213[[#This Row],[Date]],'DB Details'!$A:$L,5)</f>
        <v>35.4</v>
      </c>
      <c r="F416" s="88">
        <f>VLOOKUP(Table91213[[#This Row],[Date]],'DB Details'!$A:$L,6)</f>
        <v>38</v>
      </c>
      <c r="G416" s="95"/>
      <c r="H416" s="88">
        <f>VLOOKUP(Table91213[[#This Row],[Date]],'DB Details'!$A:$L,8)</f>
        <v>31.2</v>
      </c>
      <c r="I416" s="88">
        <f>VLOOKUP(Table91213[[#This Row],[Date]],'DB Details'!$A:$L,9)</f>
        <v>36.4</v>
      </c>
      <c r="J416" s="88">
        <f>VLOOKUP(Table91213[[#This Row],[Date]],'DB Details'!$A:$L,10)</f>
        <v>33.1</v>
      </c>
      <c r="K416" s="95"/>
      <c r="L416" s="88">
        <f>VLOOKUP(Table91213[[#This Row],[Date]],'DB Details'!$A:$L,12)</f>
        <v>36.799999999999997</v>
      </c>
    </row>
    <row r="417" spans="1:12" x14ac:dyDescent="0.2">
      <c r="A417" s="39">
        <v>30042</v>
      </c>
      <c r="B417" s="57">
        <f>VLOOKUP(Table91213[[#This Row],[Date]],'DB Details'!$A:$L,2)</f>
        <v>40.9</v>
      </c>
      <c r="C417" s="41"/>
      <c r="D417" s="55"/>
      <c r="E417" s="88">
        <f>VLOOKUP(Table91213[[#This Row],[Date]],'DB Details'!$A:$L,5)</f>
        <v>35.700000000000003</v>
      </c>
      <c r="F417" s="88">
        <f>VLOOKUP(Table91213[[#This Row],[Date]],'DB Details'!$A:$L,6)</f>
        <v>41.3</v>
      </c>
      <c r="G417" s="95"/>
      <c r="H417" s="88">
        <f>VLOOKUP(Table91213[[#This Row],[Date]],'DB Details'!$A:$L,8)</f>
        <v>31.5</v>
      </c>
      <c r="I417" s="88">
        <f>VLOOKUP(Table91213[[#This Row],[Date]],'DB Details'!$A:$L,9)</f>
        <v>38.200000000000003</v>
      </c>
      <c r="J417" s="88">
        <f>VLOOKUP(Table91213[[#This Row],[Date]],'DB Details'!$A:$L,10)</f>
        <v>31.7</v>
      </c>
      <c r="K417" s="95"/>
      <c r="L417" s="88">
        <f>VLOOKUP(Table91213[[#This Row],[Date]],'DB Details'!$A:$L,12)</f>
        <v>37.799999999999997</v>
      </c>
    </row>
    <row r="418" spans="1:12" x14ac:dyDescent="0.2">
      <c r="A418" s="39">
        <v>30072</v>
      </c>
      <c r="B418" s="57">
        <f>VLOOKUP(Table91213[[#This Row],[Date]],'DB Details'!$A:$L,2)</f>
        <v>38.1</v>
      </c>
      <c r="C418" s="41"/>
      <c r="D418" s="55"/>
      <c r="E418" s="88">
        <f>VLOOKUP(Table91213[[#This Row],[Date]],'DB Details'!$A:$L,5)</f>
        <v>41.4</v>
      </c>
      <c r="F418" s="88">
        <f>VLOOKUP(Table91213[[#This Row],[Date]],'DB Details'!$A:$L,6)</f>
        <v>37.200000000000003</v>
      </c>
      <c r="G418" s="95"/>
      <c r="H418" s="88">
        <f>VLOOKUP(Table91213[[#This Row],[Date]],'DB Details'!$A:$L,8)</f>
        <v>28.8</v>
      </c>
      <c r="I418" s="88">
        <f>VLOOKUP(Table91213[[#This Row],[Date]],'DB Details'!$A:$L,9)</f>
        <v>42.1</v>
      </c>
      <c r="J418" s="88">
        <f>VLOOKUP(Table91213[[#This Row],[Date]],'DB Details'!$A:$L,10)</f>
        <v>27.8</v>
      </c>
      <c r="K418" s="95"/>
      <c r="L418" s="88">
        <f>VLOOKUP(Table91213[[#This Row],[Date]],'DB Details'!$A:$L,12)</f>
        <v>35.5</v>
      </c>
    </row>
    <row r="419" spans="1:12" x14ac:dyDescent="0.2">
      <c r="A419" s="39">
        <v>30103</v>
      </c>
      <c r="B419" s="57">
        <f>VLOOKUP(Table91213[[#This Row],[Date]],'DB Details'!$A:$L,2)</f>
        <v>42</v>
      </c>
      <c r="C419" s="41"/>
      <c r="D419" s="55"/>
      <c r="E419" s="88">
        <f>VLOOKUP(Table91213[[#This Row],[Date]],'DB Details'!$A:$L,5)</f>
        <v>39.6</v>
      </c>
      <c r="F419" s="88">
        <f>VLOOKUP(Table91213[[#This Row],[Date]],'DB Details'!$A:$L,6)</f>
        <v>39.4</v>
      </c>
      <c r="G419" s="95"/>
      <c r="H419" s="88">
        <f>VLOOKUP(Table91213[[#This Row],[Date]],'DB Details'!$A:$L,8)</f>
        <v>29.4</v>
      </c>
      <c r="I419" s="88">
        <f>VLOOKUP(Table91213[[#This Row],[Date]],'DB Details'!$A:$L,9)</f>
        <v>45.2</v>
      </c>
      <c r="J419" s="88">
        <f>VLOOKUP(Table91213[[#This Row],[Date]],'DB Details'!$A:$L,10)</f>
        <v>30.8</v>
      </c>
      <c r="K419" s="95"/>
      <c r="L419" s="88">
        <f>VLOOKUP(Table91213[[#This Row],[Date]],'DB Details'!$A:$L,12)</f>
        <v>38.299999999999997</v>
      </c>
    </row>
    <row r="420" spans="1:12" x14ac:dyDescent="0.2">
      <c r="A420" s="39">
        <v>30133</v>
      </c>
      <c r="B420" s="57">
        <f>VLOOKUP(Table91213[[#This Row],[Date]],'DB Details'!$A:$L,2)</f>
        <v>40.700000000000003</v>
      </c>
      <c r="C420" s="41"/>
      <c r="D420" s="55"/>
      <c r="E420" s="88">
        <f>VLOOKUP(Table91213[[#This Row],[Date]],'DB Details'!$A:$L,5)</f>
        <v>40.799999999999997</v>
      </c>
      <c r="F420" s="88">
        <f>VLOOKUP(Table91213[[#This Row],[Date]],'DB Details'!$A:$L,6)</f>
        <v>41.1</v>
      </c>
      <c r="G420" s="95"/>
      <c r="H420" s="88">
        <f>VLOOKUP(Table91213[[#This Row],[Date]],'DB Details'!$A:$L,8)</f>
        <v>29.5</v>
      </c>
      <c r="I420" s="88">
        <f>VLOOKUP(Table91213[[#This Row],[Date]],'DB Details'!$A:$L,9)</f>
        <v>45.8</v>
      </c>
      <c r="J420" s="88">
        <f>VLOOKUP(Table91213[[#This Row],[Date]],'DB Details'!$A:$L,10)</f>
        <v>30.5</v>
      </c>
      <c r="K420" s="95"/>
      <c r="L420" s="88">
        <f>VLOOKUP(Table91213[[#This Row],[Date]],'DB Details'!$A:$L,12)</f>
        <v>38.4</v>
      </c>
    </row>
    <row r="421" spans="1:12" x14ac:dyDescent="0.2">
      <c r="A421" s="39">
        <v>30164</v>
      </c>
      <c r="B421" s="57">
        <f>VLOOKUP(Table91213[[#This Row],[Date]],'DB Details'!$A:$L,2)</f>
        <v>40.1</v>
      </c>
      <c r="C421" s="41"/>
      <c r="D421" s="55"/>
      <c r="E421" s="88">
        <f>VLOOKUP(Table91213[[#This Row],[Date]],'DB Details'!$A:$L,5)</f>
        <v>39.200000000000003</v>
      </c>
      <c r="F421" s="88">
        <f>VLOOKUP(Table91213[[#This Row],[Date]],'DB Details'!$A:$L,6)</f>
        <v>39.9</v>
      </c>
      <c r="G421" s="95"/>
      <c r="H421" s="88">
        <f>VLOOKUP(Table91213[[#This Row],[Date]],'DB Details'!$A:$L,8)</f>
        <v>31.6</v>
      </c>
      <c r="I421" s="88">
        <f>VLOOKUP(Table91213[[#This Row],[Date]],'DB Details'!$A:$L,9)</f>
        <v>45.3</v>
      </c>
      <c r="J421" s="88">
        <f>VLOOKUP(Table91213[[#This Row],[Date]],'DB Details'!$A:$L,10)</f>
        <v>31.8</v>
      </c>
      <c r="K421" s="95"/>
      <c r="L421" s="88">
        <f>VLOOKUP(Table91213[[#This Row],[Date]],'DB Details'!$A:$L,12)</f>
        <v>38.299999999999997</v>
      </c>
    </row>
    <row r="422" spans="1:12" x14ac:dyDescent="0.2">
      <c r="A422" s="39">
        <v>30195</v>
      </c>
      <c r="B422" s="57">
        <f>VLOOKUP(Table91213[[#This Row],[Date]],'DB Details'!$A:$L,2)</f>
        <v>40.4</v>
      </c>
      <c r="C422" s="41"/>
      <c r="D422" s="55"/>
      <c r="E422" s="88">
        <f>VLOOKUP(Table91213[[#This Row],[Date]],'DB Details'!$A:$L,5)</f>
        <v>41.2</v>
      </c>
      <c r="F422" s="88">
        <f>VLOOKUP(Table91213[[#This Row],[Date]],'DB Details'!$A:$L,6)</f>
        <v>41.3</v>
      </c>
      <c r="G422" s="95"/>
      <c r="H422" s="88">
        <f>VLOOKUP(Table91213[[#This Row],[Date]],'DB Details'!$A:$L,8)</f>
        <v>33.6</v>
      </c>
      <c r="I422" s="88">
        <f>VLOOKUP(Table91213[[#This Row],[Date]],'DB Details'!$A:$L,9)</f>
        <v>45.9</v>
      </c>
      <c r="J422" s="88">
        <f>VLOOKUP(Table91213[[#This Row],[Date]],'DB Details'!$A:$L,10)</f>
        <v>30.6</v>
      </c>
      <c r="K422" s="95"/>
      <c r="L422" s="88">
        <f>VLOOKUP(Table91213[[#This Row],[Date]],'DB Details'!$A:$L,12)</f>
        <v>38.799999999999997</v>
      </c>
    </row>
    <row r="423" spans="1:12" x14ac:dyDescent="0.2">
      <c r="A423" s="39">
        <v>30225</v>
      </c>
      <c r="B423" s="57">
        <f>VLOOKUP(Table91213[[#This Row],[Date]],'DB Details'!$A:$L,2)</f>
        <v>41.9</v>
      </c>
      <c r="C423" s="41"/>
      <c r="D423" s="55"/>
      <c r="E423" s="88">
        <f>VLOOKUP(Table91213[[#This Row],[Date]],'DB Details'!$A:$L,5)</f>
        <v>41</v>
      </c>
      <c r="F423" s="88">
        <f>VLOOKUP(Table91213[[#This Row],[Date]],'DB Details'!$A:$L,6)</f>
        <v>42</v>
      </c>
      <c r="G423" s="95"/>
      <c r="H423" s="88">
        <f>VLOOKUP(Table91213[[#This Row],[Date]],'DB Details'!$A:$L,8)</f>
        <v>32.5</v>
      </c>
      <c r="I423" s="88">
        <f>VLOOKUP(Table91213[[#This Row],[Date]],'DB Details'!$A:$L,9)</f>
        <v>46.5</v>
      </c>
      <c r="J423" s="88">
        <f>VLOOKUP(Table91213[[#This Row],[Date]],'DB Details'!$A:$L,10)</f>
        <v>30.6</v>
      </c>
      <c r="K423" s="95"/>
      <c r="L423" s="88">
        <f>VLOOKUP(Table91213[[#This Row],[Date]],'DB Details'!$A:$L,12)</f>
        <v>39.4</v>
      </c>
    </row>
    <row r="424" spans="1:12" x14ac:dyDescent="0.2">
      <c r="A424" s="39">
        <v>30256</v>
      </c>
      <c r="B424" s="57">
        <f>VLOOKUP(Table91213[[#This Row],[Date]],'DB Details'!$A:$L,2)</f>
        <v>41.5</v>
      </c>
      <c r="C424" s="41"/>
      <c r="D424" s="55"/>
      <c r="E424" s="88">
        <f>VLOOKUP(Table91213[[#This Row],[Date]],'DB Details'!$A:$L,5)</f>
        <v>37.299999999999997</v>
      </c>
      <c r="F424" s="88">
        <f>VLOOKUP(Table91213[[#This Row],[Date]],'DB Details'!$A:$L,6)</f>
        <v>42.6</v>
      </c>
      <c r="G424" s="95"/>
      <c r="H424" s="88">
        <f>VLOOKUP(Table91213[[#This Row],[Date]],'DB Details'!$A:$L,8)</f>
        <v>33.6</v>
      </c>
      <c r="I424" s="88">
        <f>VLOOKUP(Table91213[[#This Row],[Date]],'DB Details'!$A:$L,9)</f>
        <v>46.9</v>
      </c>
      <c r="J424" s="88">
        <f>VLOOKUP(Table91213[[#This Row],[Date]],'DB Details'!$A:$L,10)</f>
        <v>28.2</v>
      </c>
      <c r="K424" s="95"/>
      <c r="L424" s="88">
        <f>VLOOKUP(Table91213[[#This Row],[Date]],'DB Details'!$A:$L,12)</f>
        <v>39.200000000000003</v>
      </c>
    </row>
    <row r="425" spans="1:12" x14ac:dyDescent="0.2">
      <c r="A425" s="39">
        <v>30286</v>
      </c>
      <c r="B425" s="57">
        <f>VLOOKUP(Table91213[[#This Row],[Date]],'DB Details'!$A:$L,2)</f>
        <v>46</v>
      </c>
      <c r="C425" s="41"/>
      <c r="D425" s="55"/>
      <c r="E425" s="88">
        <f>VLOOKUP(Table91213[[#This Row],[Date]],'DB Details'!$A:$L,5)</f>
        <v>39.1</v>
      </c>
      <c r="F425" s="88">
        <f>VLOOKUP(Table91213[[#This Row],[Date]],'DB Details'!$A:$L,6)</f>
        <v>44</v>
      </c>
      <c r="G425" s="95"/>
      <c r="H425" s="88">
        <f>VLOOKUP(Table91213[[#This Row],[Date]],'DB Details'!$A:$L,8)</f>
        <v>34.700000000000003</v>
      </c>
      <c r="I425" s="88">
        <f>VLOOKUP(Table91213[[#This Row],[Date]],'DB Details'!$A:$L,9)</f>
        <v>48.6</v>
      </c>
      <c r="J425" s="88">
        <f>VLOOKUP(Table91213[[#This Row],[Date]],'DB Details'!$A:$L,10)</f>
        <v>36.299999999999997</v>
      </c>
      <c r="K425" s="95"/>
      <c r="L425" s="88">
        <f>VLOOKUP(Table91213[[#This Row],[Date]],'DB Details'!$A:$L,12)</f>
        <v>42.8</v>
      </c>
    </row>
    <row r="426" spans="1:12" x14ac:dyDescent="0.2">
      <c r="A426" s="39">
        <v>30317</v>
      </c>
      <c r="B426" s="57">
        <f>VLOOKUP(Table91213[[#This Row],[Date]],'DB Details'!$A:$L,2)</f>
        <v>50.3</v>
      </c>
      <c r="C426" s="41"/>
      <c r="D426" s="55"/>
      <c r="E426" s="88">
        <f>VLOOKUP(Table91213[[#This Row],[Date]],'DB Details'!$A:$L,5)</f>
        <v>43.7</v>
      </c>
      <c r="F426" s="88">
        <f>VLOOKUP(Table91213[[#This Row],[Date]],'DB Details'!$A:$L,6)</f>
        <v>50.8</v>
      </c>
      <c r="G426" s="95"/>
      <c r="H426" s="88">
        <f>VLOOKUP(Table91213[[#This Row],[Date]],'DB Details'!$A:$L,8)</f>
        <v>36.299999999999997</v>
      </c>
      <c r="I426" s="88">
        <f>VLOOKUP(Table91213[[#This Row],[Date]],'DB Details'!$A:$L,9)</f>
        <v>46.7</v>
      </c>
      <c r="J426" s="88">
        <f>VLOOKUP(Table91213[[#This Row],[Date]],'DB Details'!$A:$L,10)</f>
        <v>37.700000000000003</v>
      </c>
      <c r="K426" s="95"/>
      <c r="L426" s="88">
        <f>VLOOKUP(Table91213[[#This Row],[Date]],'DB Details'!$A:$L,12)</f>
        <v>46</v>
      </c>
    </row>
    <row r="427" spans="1:12" x14ac:dyDescent="0.2">
      <c r="A427" s="39">
        <v>30348</v>
      </c>
      <c r="B427" s="57">
        <f>VLOOKUP(Table91213[[#This Row],[Date]],'DB Details'!$A:$L,2)</f>
        <v>60.6</v>
      </c>
      <c r="C427" s="41"/>
      <c r="D427" s="55"/>
      <c r="E427" s="88">
        <f>VLOOKUP(Table91213[[#This Row],[Date]],'DB Details'!$A:$L,5)</f>
        <v>48.7</v>
      </c>
      <c r="F427" s="88">
        <f>VLOOKUP(Table91213[[#This Row],[Date]],'DB Details'!$A:$L,6)</f>
        <v>61.1</v>
      </c>
      <c r="G427" s="95"/>
      <c r="H427" s="88">
        <f>VLOOKUP(Table91213[[#This Row],[Date]],'DB Details'!$A:$L,8)</f>
        <v>40.1</v>
      </c>
      <c r="I427" s="88">
        <f>VLOOKUP(Table91213[[#This Row],[Date]],'DB Details'!$A:$L,9)</f>
        <v>49.9</v>
      </c>
      <c r="J427" s="88">
        <f>VLOOKUP(Table91213[[#This Row],[Date]],'DB Details'!$A:$L,10)</f>
        <v>47.4</v>
      </c>
      <c r="K427" s="95"/>
      <c r="L427" s="88">
        <f>VLOOKUP(Table91213[[#This Row],[Date]],'DB Details'!$A:$L,12)</f>
        <v>54.4</v>
      </c>
    </row>
    <row r="428" spans="1:12" x14ac:dyDescent="0.2">
      <c r="A428" s="39">
        <v>30376</v>
      </c>
      <c r="B428" s="57">
        <f>VLOOKUP(Table91213[[#This Row],[Date]],'DB Details'!$A:$L,2)</f>
        <v>60.8</v>
      </c>
      <c r="C428" s="41"/>
      <c r="D428" s="55"/>
      <c r="E428" s="88">
        <f>VLOOKUP(Table91213[[#This Row],[Date]],'DB Details'!$A:$L,5)</f>
        <v>47.9</v>
      </c>
      <c r="F428" s="88">
        <f>VLOOKUP(Table91213[[#This Row],[Date]],'DB Details'!$A:$L,6)</f>
        <v>58.4</v>
      </c>
      <c r="G428" s="95"/>
      <c r="H428" s="88">
        <f>VLOOKUP(Table91213[[#This Row],[Date]],'DB Details'!$A:$L,8)</f>
        <v>44.2</v>
      </c>
      <c r="I428" s="88">
        <f>VLOOKUP(Table91213[[#This Row],[Date]],'DB Details'!$A:$L,9)</f>
        <v>50.8</v>
      </c>
      <c r="J428" s="88">
        <f>VLOOKUP(Table91213[[#This Row],[Date]],'DB Details'!$A:$L,10)</f>
        <v>45.1</v>
      </c>
      <c r="K428" s="95"/>
      <c r="L428" s="88">
        <f>VLOOKUP(Table91213[[#This Row],[Date]],'DB Details'!$A:$L,12)</f>
        <v>53.9</v>
      </c>
    </row>
    <row r="429" spans="1:12" x14ac:dyDescent="0.2">
      <c r="A429" s="39">
        <v>30407</v>
      </c>
      <c r="B429" s="57">
        <f>VLOOKUP(Table91213[[#This Row],[Date]],'DB Details'!$A:$L,2)</f>
        <v>59.4</v>
      </c>
      <c r="C429" s="41"/>
      <c r="D429" s="55"/>
      <c r="E429" s="88">
        <f>VLOOKUP(Table91213[[#This Row],[Date]],'DB Details'!$A:$L,5)</f>
        <v>55.6</v>
      </c>
      <c r="F429" s="88">
        <f>VLOOKUP(Table91213[[#This Row],[Date]],'DB Details'!$A:$L,6)</f>
        <v>58.2</v>
      </c>
      <c r="G429" s="95"/>
      <c r="H429" s="88">
        <f>VLOOKUP(Table91213[[#This Row],[Date]],'DB Details'!$A:$L,8)</f>
        <v>46</v>
      </c>
      <c r="I429" s="88">
        <f>VLOOKUP(Table91213[[#This Row],[Date]],'DB Details'!$A:$L,9)</f>
        <v>52.7</v>
      </c>
      <c r="J429" s="88">
        <f>VLOOKUP(Table91213[[#This Row],[Date]],'DB Details'!$A:$L,10)</f>
        <v>46.4</v>
      </c>
      <c r="K429" s="95"/>
      <c r="L429" s="88">
        <f>VLOOKUP(Table91213[[#This Row],[Date]],'DB Details'!$A:$L,12)</f>
        <v>54.2</v>
      </c>
    </row>
    <row r="430" spans="1:12" x14ac:dyDescent="0.2">
      <c r="A430" s="39">
        <v>30437</v>
      </c>
      <c r="B430" s="57">
        <f>VLOOKUP(Table91213[[#This Row],[Date]],'DB Details'!$A:$L,2)</f>
        <v>61.8</v>
      </c>
      <c r="C430" s="41"/>
      <c r="D430" s="55"/>
      <c r="E430" s="88">
        <f>VLOOKUP(Table91213[[#This Row],[Date]],'DB Details'!$A:$L,5)</f>
        <v>60.3</v>
      </c>
      <c r="F430" s="88">
        <f>VLOOKUP(Table91213[[#This Row],[Date]],'DB Details'!$A:$L,6)</f>
        <v>61.5</v>
      </c>
      <c r="G430" s="95"/>
      <c r="H430" s="88">
        <f>VLOOKUP(Table91213[[#This Row],[Date]],'DB Details'!$A:$L,8)</f>
        <v>45.7</v>
      </c>
      <c r="I430" s="88">
        <f>VLOOKUP(Table91213[[#This Row],[Date]],'DB Details'!$A:$L,9)</f>
        <v>51.9</v>
      </c>
      <c r="J430" s="88">
        <f>VLOOKUP(Table91213[[#This Row],[Date]],'DB Details'!$A:$L,10)</f>
        <v>49.2</v>
      </c>
      <c r="K430" s="95"/>
      <c r="L430" s="88">
        <f>VLOOKUP(Table91213[[#This Row],[Date]],'DB Details'!$A:$L,12)</f>
        <v>56.1</v>
      </c>
    </row>
    <row r="431" spans="1:12" x14ac:dyDescent="0.2">
      <c r="A431" s="39">
        <v>30468</v>
      </c>
      <c r="B431" s="57">
        <f>VLOOKUP(Table91213[[#This Row],[Date]],'DB Details'!$A:$L,2)</f>
        <v>62.3</v>
      </c>
      <c r="C431" s="41"/>
      <c r="D431" s="55"/>
      <c r="E431" s="88">
        <f>VLOOKUP(Table91213[[#This Row],[Date]],'DB Details'!$A:$L,5)</f>
        <v>61.5</v>
      </c>
      <c r="F431" s="88">
        <f>VLOOKUP(Table91213[[#This Row],[Date]],'DB Details'!$A:$L,6)</f>
        <v>63.2</v>
      </c>
      <c r="G431" s="95"/>
      <c r="H431" s="88">
        <f>VLOOKUP(Table91213[[#This Row],[Date]],'DB Details'!$A:$L,8)</f>
        <v>45.7</v>
      </c>
      <c r="I431" s="88">
        <f>VLOOKUP(Table91213[[#This Row],[Date]],'DB Details'!$A:$L,9)</f>
        <v>56.8</v>
      </c>
      <c r="J431" s="88">
        <f>VLOOKUP(Table91213[[#This Row],[Date]],'DB Details'!$A:$L,10)</f>
        <v>49.7</v>
      </c>
      <c r="K431" s="95"/>
      <c r="L431" s="88">
        <f>VLOOKUP(Table91213[[#This Row],[Date]],'DB Details'!$A:$L,12)</f>
        <v>57.5</v>
      </c>
    </row>
    <row r="432" spans="1:12" x14ac:dyDescent="0.2">
      <c r="A432" s="39">
        <v>30498</v>
      </c>
      <c r="B432" s="57">
        <f>VLOOKUP(Table91213[[#This Row],[Date]],'DB Details'!$A:$L,2)</f>
        <v>70.3</v>
      </c>
      <c r="C432" s="41"/>
      <c r="D432" s="55"/>
      <c r="E432" s="88">
        <f>VLOOKUP(Table91213[[#This Row],[Date]],'DB Details'!$A:$L,5)</f>
        <v>63.2</v>
      </c>
      <c r="F432" s="88">
        <f>VLOOKUP(Table91213[[#This Row],[Date]],'DB Details'!$A:$L,6)</f>
        <v>71.5</v>
      </c>
      <c r="G432" s="95"/>
      <c r="H432" s="88">
        <f>VLOOKUP(Table91213[[#This Row],[Date]],'DB Details'!$A:$L,8)</f>
        <v>50.8</v>
      </c>
      <c r="I432" s="88">
        <f>VLOOKUP(Table91213[[#This Row],[Date]],'DB Details'!$A:$L,9)</f>
        <v>58.9</v>
      </c>
      <c r="J432" s="88">
        <f>VLOOKUP(Table91213[[#This Row],[Date]],'DB Details'!$A:$L,10)</f>
        <v>53.7</v>
      </c>
      <c r="K432" s="95"/>
      <c r="L432" s="88">
        <f>VLOOKUP(Table91213[[#This Row],[Date]],'DB Details'!$A:$L,12)</f>
        <v>63.6</v>
      </c>
    </row>
    <row r="433" spans="1:12" x14ac:dyDescent="0.2">
      <c r="A433" s="39">
        <v>30529</v>
      </c>
      <c r="B433" s="57">
        <f>VLOOKUP(Table91213[[#This Row],[Date]],'DB Details'!$A:$L,2)</f>
        <v>68.099999999999994</v>
      </c>
      <c r="C433" s="41"/>
      <c r="D433" s="55"/>
      <c r="E433" s="88">
        <f>VLOOKUP(Table91213[[#This Row],[Date]],'DB Details'!$A:$L,5)</f>
        <v>69.400000000000006</v>
      </c>
      <c r="F433" s="88">
        <f>VLOOKUP(Table91213[[#This Row],[Date]],'DB Details'!$A:$L,6)</f>
        <v>69.900000000000006</v>
      </c>
      <c r="G433" s="95"/>
      <c r="H433" s="88">
        <f>VLOOKUP(Table91213[[#This Row],[Date]],'DB Details'!$A:$L,8)</f>
        <v>49.3</v>
      </c>
      <c r="I433" s="88">
        <f>VLOOKUP(Table91213[[#This Row],[Date]],'DB Details'!$A:$L,9)</f>
        <v>60.2</v>
      </c>
      <c r="J433" s="88">
        <f>VLOOKUP(Table91213[[#This Row],[Date]],'DB Details'!$A:$L,10)</f>
        <v>56</v>
      </c>
      <c r="K433" s="95"/>
      <c r="L433" s="88">
        <f>VLOOKUP(Table91213[[#This Row],[Date]],'DB Details'!$A:$L,12)</f>
        <v>63.1</v>
      </c>
    </row>
    <row r="434" spans="1:12" x14ac:dyDescent="0.2">
      <c r="A434" s="39">
        <v>30560</v>
      </c>
      <c r="B434" s="57">
        <f>VLOOKUP(Table91213[[#This Row],[Date]],'DB Details'!$A:$L,2)</f>
        <v>66.900000000000006</v>
      </c>
      <c r="C434" s="41"/>
      <c r="D434" s="55"/>
      <c r="E434" s="88">
        <f>VLOOKUP(Table91213[[#This Row],[Date]],'DB Details'!$A:$L,5)</f>
        <v>68</v>
      </c>
      <c r="F434" s="88">
        <f>VLOOKUP(Table91213[[#This Row],[Date]],'DB Details'!$A:$L,6)</f>
        <v>67.8</v>
      </c>
      <c r="G434" s="95"/>
      <c r="H434" s="88">
        <f>VLOOKUP(Table91213[[#This Row],[Date]],'DB Details'!$A:$L,8)</f>
        <v>48.6</v>
      </c>
      <c r="I434" s="88">
        <f>VLOOKUP(Table91213[[#This Row],[Date]],'DB Details'!$A:$L,9)</f>
        <v>60.7</v>
      </c>
      <c r="J434" s="88">
        <f>VLOOKUP(Table91213[[#This Row],[Date]],'DB Details'!$A:$L,10)</f>
        <v>57.8</v>
      </c>
      <c r="K434" s="95"/>
      <c r="L434" s="88">
        <f>VLOOKUP(Table91213[[#This Row],[Date]],'DB Details'!$A:$L,12)</f>
        <v>62.5</v>
      </c>
    </row>
    <row r="435" spans="1:12" x14ac:dyDescent="0.2">
      <c r="A435" s="39">
        <v>30590</v>
      </c>
      <c r="B435" s="57">
        <f>VLOOKUP(Table91213[[#This Row],[Date]],'DB Details'!$A:$L,2)</f>
        <v>69.5</v>
      </c>
      <c r="C435" s="41"/>
      <c r="D435" s="55"/>
      <c r="E435" s="88">
        <f>VLOOKUP(Table91213[[#This Row],[Date]],'DB Details'!$A:$L,5)</f>
        <v>69.3</v>
      </c>
      <c r="F435" s="88">
        <f>VLOOKUP(Table91213[[#This Row],[Date]],'DB Details'!$A:$L,6)</f>
        <v>69.599999999999994</v>
      </c>
      <c r="G435" s="95"/>
      <c r="H435" s="88">
        <f>VLOOKUP(Table91213[[#This Row],[Date]],'DB Details'!$A:$L,8)</f>
        <v>52.1</v>
      </c>
      <c r="I435" s="88">
        <f>VLOOKUP(Table91213[[#This Row],[Date]],'DB Details'!$A:$L,9)</f>
        <v>62.8</v>
      </c>
      <c r="J435" s="88">
        <f>VLOOKUP(Table91213[[#This Row],[Date]],'DB Details'!$A:$L,10)</f>
        <v>57.6</v>
      </c>
      <c r="K435" s="95"/>
      <c r="L435" s="88">
        <f>VLOOKUP(Table91213[[#This Row],[Date]],'DB Details'!$A:$L,12)</f>
        <v>64.400000000000006</v>
      </c>
    </row>
    <row r="436" spans="1:12" x14ac:dyDescent="0.2">
      <c r="A436" s="39">
        <v>30621</v>
      </c>
      <c r="B436" s="57">
        <f>VLOOKUP(Table91213[[#This Row],[Date]],'DB Details'!$A:$L,2)</f>
        <v>69.2</v>
      </c>
      <c r="C436" s="41"/>
      <c r="D436" s="55"/>
      <c r="E436" s="88">
        <f>VLOOKUP(Table91213[[#This Row],[Date]],'DB Details'!$A:$L,5)</f>
        <v>68.099999999999994</v>
      </c>
      <c r="F436" s="88">
        <f>VLOOKUP(Table91213[[#This Row],[Date]],'DB Details'!$A:$L,6)</f>
        <v>70.7</v>
      </c>
      <c r="G436" s="95"/>
      <c r="H436" s="88">
        <f>VLOOKUP(Table91213[[#This Row],[Date]],'DB Details'!$A:$L,8)</f>
        <v>55</v>
      </c>
      <c r="I436" s="88">
        <f>VLOOKUP(Table91213[[#This Row],[Date]],'DB Details'!$A:$L,9)</f>
        <v>67.5</v>
      </c>
      <c r="J436" s="88">
        <f>VLOOKUP(Table91213[[#This Row],[Date]],'DB Details'!$A:$L,10)</f>
        <v>59.7</v>
      </c>
      <c r="K436" s="95"/>
      <c r="L436" s="88">
        <f>VLOOKUP(Table91213[[#This Row],[Date]],'DB Details'!$A:$L,12)</f>
        <v>66</v>
      </c>
    </row>
    <row r="437" spans="1:12" x14ac:dyDescent="0.2">
      <c r="A437" s="39">
        <v>30651</v>
      </c>
      <c r="B437" s="57">
        <f>VLOOKUP(Table91213[[#This Row],[Date]],'DB Details'!$A:$L,2)</f>
        <v>74.8</v>
      </c>
      <c r="C437" s="41"/>
      <c r="D437" s="55"/>
      <c r="E437" s="88">
        <f>VLOOKUP(Table91213[[#This Row],[Date]],'DB Details'!$A:$L,5)</f>
        <v>71.400000000000006</v>
      </c>
      <c r="F437" s="88">
        <f>VLOOKUP(Table91213[[#This Row],[Date]],'DB Details'!$A:$L,6)</f>
        <v>80.599999999999994</v>
      </c>
      <c r="G437" s="95"/>
      <c r="H437" s="88">
        <f>VLOOKUP(Table91213[[#This Row],[Date]],'DB Details'!$A:$L,8)</f>
        <v>59.6</v>
      </c>
      <c r="I437" s="88">
        <f>VLOOKUP(Table91213[[#This Row],[Date]],'DB Details'!$A:$L,9)</f>
        <v>62.1</v>
      </c>
      <c r="J437" s="88">
        <f>VLOOKUP(Table91213[[#This Row],[Date]],'DB Details'!$A:$L,10)</f>
        <v>60.4</v>
      </c>
      <c r="K437" s="95"/>
      <c r="L437" s="88">
        <f>VLOOKUP(Table91213[[#This Row],[Date]],'DB Details'!$A:$L,12)</f>
        <v>69.900000000000006</v>
      </c>
    </row>
    <row r="438" spans="1:12" x14ac:dyDescent="0.2">
      <c r="A438" s="39">
        <v>30682</v>
      </c>
      <c r="B438" s="57">
        <f>VLOOKUP(Table91213[[#This Row],[Date]],'DB Details'!$A:$L,2)</f>
        <v>63.7</v>
      </c>
      <c r="C438" s="41"/>
      <c r="D438" s="55"/>
      <c r="E438" s="88">
        <f>VLOOKUP(Table91213[[#This Row],[Date]],'DB Details'!$A:$L,5)</f>
        <v>64.400000000000006</v>
      </c>
      <c r="F438" s="88">
        <f>VLOOKUP(Table91213[[#This Row],[Date]],'DB Details'!$A:$L,6)</f>
        <v>59.9</v>
      </c>
      <c r="G438" s="95"/>
      <c r="H438" s="88">
        <f>VLOOKUP(Table91213[[#This Row],[Date]],'DB Details'!$A:$L,8)</f>
        <v>52.7</v>
      </c>
      <c r="I438" s="88">
        <f>VLOOKUP(Table91213[[#This Row],[Date]],'DB Details'!$A:$L,9)</f>
        <v>64.400000000000006</v>
      </c>
      <c r="J438" s="88">
        <f>VLOOKUP(Table91213[[#This Row],[Date]],'DB Details'!$A:$L,10)</f>
        <v>57.6</v>
      </c>
      <c r="K438" s="95"/>
      <c r="L438" s="88">
        <f>VLOOKUP(Table91213[[#This Row],[Date]],'DB Details'!$A:$L,12)</f>
        <v>60.5</v>
      </c>
    </row>
    <row r="439" spans="1:12" x14ac:dyDescent="0.2">
      <c r="A439" s="39">
        <v>30713</v>
      </c>
      <c r="B439" s="57">
        <f>VLOOKUP(Table91213[[#This Row],[Date]],'DB Details'!$A:$L,2)</f>
        <v>64.900000000000006</v>
      </c>
      <c r="C439" s="41"/>
      <c r="D439" s="55"/>
      <c r="E439" s="88">
        <f>VLOOKUP(Table91213[[#This Row],[Date]],'DB Details'!$A:$L,5)</f>
        <v>71.099999999999994</v>
      </c>
      <c r="F439" s="88">
        <f>VLOOKUP(Table91213[[#This Row],[Date]],'DB Details'!$A:$L,6)</f>
        <v>64</v>
      </c>
      <c r="G439" s="95"/>
      <c r="H439" s="88">
        <f>VLOOKUP(Table91213[[#This Row],[Date]],'DB Details'!$A:$L,8)</f>
        <v>52.7</v>
      </c>
      <c r="I439" s="88">
        <f>VLOOKUP(Table91213[[#This Row],[Date]],'DB Details'!$A:$L,9)</f>
        <v>61.5</v>
      </c>
      <c r="J439" s="88">
        <f>VLOOKUP(Table91213[[#This Row],[Date]],'DB Details'!$A:$L,10)</f>
        <v>56.4</v>
      </c>
      <c r="K439" s="95"/>
      <c r="L439" s="88">
        <f>VLOOKUP(Table91213[[#This Row],[Date]],'DB Details'!$A:$L,12)</f>
        <v>61.3</v>
      </c>
    </row>
    <row r="440" spans="1:12" x14ac:dyDescent="0.2">
      <c r="A440" s="39">
        <v>30742</v>
      </c>
      <c r="B440" s="57">
        <f>VLOOKUP(Table91213[[#This Row],[Date]],'DB Details'!$A:$L,2)</f>
        <v>60.9</v>
      </c>
      <c r="C440" s="41"/>
      <c r="D440" s="55"/>
      <c r="E440" s="88">
        <f>VLOOKUP(Table91213[[#This Row],[Date]],'DB Details'!$A:$L,5)</f>
        <v>73.599999999999994</v>
      </c>
      <c r="F440" s="88">
        <f>VLOOKUP(Table91213[[#This Row],[Date]],'DB Details'!$A:$L,6)</f>
        <v>61.5</v>
      </c>
      <c r="G440" s="95"/>
      <c r="H440" s="88">
        <f>VLOOKUP(Table91213[[#This Row],[Date]],'DB Details'!$A:$L,8)</f>
        <v>52.7</v>
      </c>
      <c r="I440" s="88">
        <f>VLOOKUP(Table91213[[#This Row],[Date]],'DB Details'!$A:$L,9)</f>
        <v>65.5</v>
      </c>
      <c r="J440" s="88">
        <f>VLOOKUP(Table91213[[#This Row],[Date]],'DB Details'!$A:$L,10)</f>
        <v>51.1</v>
      </c>
      <c r="K440" s="95"/>
      <c r="L440" s="88">
        <f>VLOOKUP(Table91213[[#This Row],[Date]],'DB Details'!$A:$L,12)</f>
        <v>58.9</v>
      </c>
    </row>
    <row r="441" spans="1:12" x14ac:dyDescent="0.2">
      <c r="A441" s="39">
        <v>30773</v>
      </c>
      <c r="B441" s="57">
        <f>VLOOKUP(Table91213[[#This Row],[Date]],'DB Details'!$A:$L,2)</f>
        <v>63.2</v>
      </c>
      <c r="C441" s="41"/>
      <c r="D441" s="55"/>
      <c r="E441" s="88">
        <f>VLOOKUP(Table91213[[#This Row],[Date]],'DB Details'!$A:$L,5)</f>
        <v>71.900000000000006</v>
      </c>
      <c r="F441" s="88">
        <f>VLOOKUP(Table91213[[#This Row],[Date]],'DB Details'!$A:$L,6)</f>
        <v>62.3</v>
      </c>
      <c r="G441" s="95"/>
      <c r="H441" s="88">
        <f>VLOOKUP(Table91213[[#This Row],[Date]],'DB Details'!$A:$L,8)</f>
        <v>54</v>
      </c>
      <c r="I441" s="88">
        <f>VLOOKUP(Table91213[[#This Row],[Date]],'DB Details'!$A:$L,9)</f>
        <v>64.599999999999994</v>
      </c>
      <c r="J441" s="88">
        <f>VLOOKUP(Table91213[[#This Row],[Date]],'DB Details'!$A:$L,10)</f>
        <v>56.8</v>
      </c>
      <c r="K441" s="95"/>
      <c r="L441" s="88">
        <f>VLOOKUP(Table91213[[#This Row],[Date]],'DB Details'!$A:$L,12)</f>
        <v>61</v>
      </c>
    </row>
    <row r="442" spans="1:12" x14ac:dyDescent="0.2">
      <c r="A442" s="39">
        <v>30803</v>
      </c>
      <c r="B442" s="57">
        <f>VLOOKUP(Table91213[[#This Row],[Date]],'DB Details'!$A:$L,2)</f>
        <v>59.2</v>
      </c>
      <c r="C442" s="41"/>
      <c r="D442" s="55"/>
      <c r="E442" s="88">
        <f>VLOOKUP(Table91213[[#This Row],[Date]],'DB Details'!$A:$L,5)</f>
        <v>62.5</v>
      </c>
      <c r="F442" s="88">
        <f>VLOOKUP(Table91213[[#This Row],[Date]],'DB Details'!$A:$L,6)</f>
        <v>59.3</v>
      </c>
      <c r="G442" s="95"/>
      <c r="H442" s="88">
        <f>VLOOKUP(Table91213[[#This Row],[Date]],'DB Details'!$A:$L,8)</f>
        <v>54.1</v>
      </c>
      <c r="I442" s="88">
        <f>VLOOKUP(Table91213[[#This Row],[Date]],'DB Details'!$A:$L,9)</f>
        <v>62.5</v>
      </c>
      <c r="J442" s="88">
        <f>VLOOKUP(Table91213[[#This Row],[Date]],'DB Details'!$A:$L,10)</f>
        <v>56.2</v>
      </c>
      <c r="K442" s="95"/>
      <c r="L442" s="88">
        <f>VLOOKUP(Table91213[[#This Row],[Date]],'DB Details'!$A:$L,12)</f>
        <v>58.6</v>
      </c>
    </row>
    <row r="443" spans="1:12" x14ac:dyDescent="0.2">
      <c r="A443" s="39">
        <v>30834</v>
      </c>
      <c r="B443" s="57">
        <f>VLOOKUP(Table91213[[#This Row],[Date]],'DB Details'!$A:$L,2)</f>
        <v>60.5</v>
      </c>
      <c r="C443" s="41"/>
      <c r="D443" s="55"/>
      <c r="E443" s="88">
        <f>VLOOKUP(Table91213[[#This Row],[Date]],'DB Details'!$A:$L,5)</f>
        <v>64</v>
      </c>
      <c r="F443" s="88">
        <f>VLOOKUP(Table91213[[#This Row],[Date]],'DB Details'!$A:$L,6)</f>
        <v>62.3</v>
      </c>
      <c r="G443" s="95"/>
      <c r="H443" s="88">
        <f>VLOOKUP(Table91213[[#This Row],[Date]],'DB Details'!$A:$L,8)</f>
        <v>56.3</v>
      </c>
      <c r="I443" s="88">
        <f>VLOOKUP(Table91213[[#This Row],[Date]],'DB Details'!$A:$L,9)</f>
        <v>56.2</v>
      </c>
      <c r="J443" s="88">
        <f>VLOOKUP(Table91213[[#This Row],[Date]],'DB Details'!$A:$L,10)</f>
        <v>51.7</v>
      </c>
      <c r="K443" s="95"/>
      <c r="L443" s="88">
        <f>VLOOKUP(Table91213[[#This Row],[Date]],'DB Details'!$A:$L,12)</f>
        <v>58.1</v>
      </c>
    </row>
    <row r="444" spans="1:12" x14ac:dyDescent="0.2">
      <c r="A444" s="39">
        <v>30864</v>
      </c>
      <c r="B444" s="57">
        <f>VLOOKUP(Table91213[[#This Row],[Date]],'DB Details'!$A:$L,2)</f>
        <v>54.1</v>
      </c>
      <c r="C444" s="41"/>
      <c r="D444" s="55"/>
      <c r="E444" s="88">
        <f>VLOOKUP(Table91213[[#This Row],[Date]],'DB Details'!$A:$L,5)</f>
        <v>61.3</v>
      </c>
      <c r="F444" s="88">
        <f>VLOOKUP(Table91213[[#This Row],[Date]],'DB Details'!$A:$L,6)</f>
        <v>58.2</v>
      </c>
      <c r="G444" s="95"/>
      <c r="H444" s="88">
        <f>VLOOKUP(Table91213[[#This Row],[Date]],'DB Details'!$A:$L,8)</f>
        <v>57.8</v>
      </c>
      <c r="I444" s="88">
        <f>VLOOKUP(Table91213[[#This Row],[Date]],'DB Details'!$A:$L,9)</f>
        <v>59.1</v>
      </c>
      <c r="J444" s="88">
        <f>VLOOKUP(Table91213[[#This Row],[Date]],'DB Details'!$A:$L,10)</f>
        <v>53.5</v>
      </c>
      <c r="K444" s="95"/>
      <c r="L444" s="88">
        <f>VLOOKUP(Table91213[[#This Row],[Date]],'DB Details'!$A:$L,12)</f>
        <v>56.1</v>
      </c>
    </row>
    <row r="445" spans="1:12" x14ac:dyDescent="0.2">
      <c r="A445" s="39">
        <v>30895</v>
      </c>
      <c r="B445" s="57">
        <f>VLOOKUP(Table91213[[#This Row],[Date]],'DB Details'!$A:$L,2)</f>
        <v>54</v>
      </c>
      <c r="C445" s="41"/>
      <c r="D445" s="55"/>
      <c r="E445" s="88">
        <f>VLOOKUP(Table91213[[#This Row],[Date]],'DB Details'!$A:$L,5)</f>
        <v>58.7</v>
      </c>
      <c r="F445" s="88">
        <f>VLOOKUP(Table91213[[#This Row],[Date]],'DB Details'!$A:$L,6)</f>
        <v>54.3</v>
      </c>
      <c r="G445" s="95"/>
      <c r="H445" s="88">
        <f>VLOOKUP(Table91213[[#This Row],[Date]],'DB Details'!$A:$L,8)</f>
        <v>49.1</v>
      </c>
      <c r="I445" s="88">
        <f>VLOOKUP(Table91213[[#This Row],[Date]],'DB Details'!$A:$L,9)</f>
        <v>55.2</v>
      </c>
      <c r="J445" s="88">
        <f>VLOOKUP(Table91213[[#This Row],[Date]],'DB Details'!$A:$L,10)</f>
        <v>50.4</v>
      </c>
      <c r="K445" s="95"/>
      <c r="L445" s="88">
        <f>VLOOKUP(Table91213[[#This Row],[Date]],'DB Details'!$A:$L,12)</f>
        <v>53</v>
      </c>
    </row>
    <row r="446" spans="1:12" x14ac:dyDescent="0.2">
      <c r="A446" s="39">
        <v>30926</v>
      </c>
      <c r="B446" s="57">
        <f>VLOOKUP(Table91213[[#This Row],[Date]],'DB Details'!$A:$L,2)</f>
        <v>47.2</v>
      </c>
      <c r="C446" s="41"/>
      <c r="D446" s="55"/>
      <c r="E446" s="88">
        <f>VLOOKUP(Table91213[[#This Row],[Date]],'DB Details'!$A:$L,5)</f>
        <v>53.4</v>
      </c>
      <c r="F446" s="88">
        <f>VLOOKUP(Table91213[[#This Row],[Date]],'DB Details'!$A:$L,6)</f>
        <v>52.2</v>
      </c>
      <c r="G446" s="95"/>
      <c r="H446" s="88">
        <f>VLOOKUP(Table91213[[#This Row],[Date]],'DB Details'!$A:$L,8)</f>
        <v>46.8</v>
      </c>
      <c r="I446" s="88">
        <f>VLOOKUP(Table91213[[#This Row],[Date]],'DB Details'!$A:$L,9)</f>
        <v>52.8</v>
      </c>
      <c r="J446" s="88">
        <f>VLOOKUP(Table91213[[#This Row],[Date]],'DB Details'!$A:$L,10)</f>
        <v>51.1</v>
      </c>
      <c r="K446" s="95"/>
      <c r="L446" s="88">
        <f>VLOOKUP(Table91213[[#This Row],[Date]],'DB Details'!$A:$L,12)</f>
        <v>50</v>
      </c>
    </row>
    <row r="447" spans="1:12" x14ac:dyDescent="0.2">
      <c r="A447" s="39">
        <v>30956</v>
      </c>
      <c r="B447" s="57">
        <f>VLOOKUP(Table91213[[#This Row],[Date]],'DB Details'!$A:$L,2)</f>
        <v>52.9</v>
      </c>
      <c r="C447" s="41"/>
      <c r="D447" s="55"/>
      <c r="E447" s="88">
        <f>VLOOKUP(Table91213[[#This Row],[Date]],'DB Details'!$A:$L,5)</f>
        <v>51.7</v>
      </c>
      <c r="F447" s="88">
        <f>VLOOKUP(Table91213[[#This Row],[Date]],'DB Details'!$A:$L,6)</f>
        <v>53.4</v>
      </c>
      <c r="G447" s="95"/>
      <c r="H447" s="88">
        <f>VLOOKUP(Table91213[[#This Row],[Date]],'DB Details'!$A:$L,8)</f>
        <v>45.6</v>
      </c>
      <c r="I447" s="88">
        <f>VLOOKUP(Table91213[[#This Row],[Date]],'DB Details'!$A:$L,9)</f>
        <v>49.3</v>
      </c>
      <c r="J447" s="88">
        <f>VLOOKUP(Table91213[[#This Row],[Date]],'DB Details'!$A:$L,10)</f>
        <v>48.1</v>
      </c>
      <c r="K447" s="95"/>
      <c r="L447" s="88">
        <f>VLOOKUP(Table91213[[#This Row],[Date]],'DB Details'!$A:$L,12)</f>
        <v>50.8</v>
      </c>
    </row>
    <row r="448" spans="1:12" x14ac:dyDescent="0.2">
      <c r="A448" s="39">
        <v>30987</v>
      </c>
      <c r="B448" s="57">
        <f>VLOOKUP(Table91213[[#This Row],[Date]],'DB Details'!$A:$L,2)</f>
        <v>52</v>
      </c>
      <c r="C448" s="41"/>
      <c r="D448" s="55"/>
      <c r="E448" s="88">
        <f>VLOOKUP(Table91213[[#This Row],[Date]],'DB Details'!$A:$L,5)</f>
        <v>55</v>
      </c>
      <c r="F448" s="88">
        <f>VLOOKUP(Table91213[[#This Row],[Date]],'DB Details'!$A:$L,6)</f>
        <v>53.8</v>
      </c>
      <c r="G448" s="95"/>
      <c r="H448" s="88">
        <f>VLOOKUP(Table91213[[#This Row],[Date]],'DB Details'!$A:$L,8)</f>
        <v>45.7</v>
      </c>
      <c r="I448" s="88">
        <f>VLOOKUP(Table91213[[#This Row],[Date]],'DB Details'!$A:$L,9)</f>
        <v>48.1</v>
      </c>
      <c r="J448" s="88">
        <f>VLOOKUP(Table91213[[#This Row],[Date]],'DB Details'!$A:$L,10)</f>
        <v>47.4</v>
      </c>
      <c r="K448" s="95"/>
      <c r="L448" s="88">
        <f>VLOOKUP(Table91213[[#This Row],[Date]],'DB Details'!$A:$L,12)</f>
        <v>50.3</v>
      </c>
    </row>
    <row r="449" spans="1:12" x14ac:dyDescent="0.2">
      <c r="A449" s="39">
        <v>31017</v>
      </c>
      <c r="B449" s="57">
        <f>VLOOKUP(Table91213[[#This Row],[Date]],'DB Details'!$A:$L,2)</f>
        <v>52.8</v>
      </c>
      <c r="C449" s="41"/>
      <c r="D449" s="55"/>
      <c r="E449" s="88">
        <f>VLOOKUP(Table91213[[#This Row],[Date]],'DB Details'!$A:$L,5)</f>
        <v>50.7</v>
      </c>
      <c r="F449" s="88">
        <f>VLOOKUP(Table91213[[#This Row],[Date]],'DB Details'!$A:$L,6)</f>
        <v>54.9</v>
      </c>
      <c r="G449" s="95"/>
      <c r="H449" s="88">
        <f>VLOOKUP(Table91213[[#This Row],[Date]],'DB Details'!$A:$L,8)</f>
        <v>47.3</v>
      </c>
      <c r="I449" s="88">
        <f>VLOOKUP(Table91213[[#This Row],[Date]],'DB Details'!$A:$L,9)</f>
        <v>48.8</v>
      </c>
      <c r="J449" s="88">
        <f>VLOOKUP(Table91213[[#This Row],[Date]],'DB Details'!$A:$L,10)</f>
        <v>45.2</v>
      </c>
      <c r="K449" s="95"/>
      <c r="L449" s="88">
        <f>VLOOKUP(Table91213[[#This Row],[Date]],'DB Details'!$A:$L,12)</f>
        <v>50.6</v>
      </c>
    </row>
    <row r="450" spans="1:12" x14ac:dyDescent="0.2">
      <c r="A450" s="39">
        <v>31048</v>
      </c>
      <c r="B450" s="57">
        <f>VLOOKUP(Table91213[[#This Row],[Date]],'DB Details'!$A:$L,2)</f>
        <v>51.8</v>
      </c>
      <c r="C450" s="41"/>
      <c r="D450" s="55"/>
      <c r="E450" s="88">
        <f>VLOOKUP(Table91213[[#This Row],[Date]],'DB Details'!$A:$L,5)</f>
        <v>47.6</v>
      </c>
      <c r="F450" s="88">
        <f>VLOOKUP(Table91213[[#This Row],[Date]],'DB Details'!$A:$L,6)</f>
        <v>54.9</v>
      </c>
      <c r="G450" s="95"/>
      <c r="H450" s="88">
        <f>VLOOKUP(Table91213[[#This Row],[Date]],'DB Details'!$A:$L,8)</f>
        <v>45.9</v>
      </c>
      <c r="I450" s="88">
        <f>VLOOKUP(Table91213[[#This Row],[Date]],'DB Details'!$A:$L,9)</f>
        <v>50.4</v>
      </c>
      <c r="J450" s="88">
        <f>VLOOKUP(Table91213[[#This Row],[Date]],'DB Details'!$A:$L,10)</f>
        <v>44.4</v>
      </c>
      <c r="K450" s="95"/>
      <c r="L450" s="88">
        <f>VLOOKUP(Table91213[[#This Row],[Date]],'DB Details'!$A:$L,12)</f>
        <v>50.3</v>
      </c>
    </row>
    <row r="451" spans="1:12" x14ac:dyDescent="0.2">
      <c r="A451" s="39">
        <v>31079</v>
      </c>
      <c r="B451" s="57">
        <f>VLOOKUP(Table91213[[#This Row],[Date]],'DB Details'!$A:$L,2)</f>
        <v>51.8</v>
      </c>
      <c r="C451" s="41"/>
      <c r="D451" s="55"/>
      <c r="E451" s="88">
        <f>VLOOKUP(Table91213[[#This Row],[Date]],'DB Details'!$A:$L,5)</f>
        <v>44.8</v>
      </c>
      <c r="F451" s="88">
        <f>VLOOKUP(Table91213[[#This Row],[Date]],'DB Details'!$A:$L,6)</f>
        <v>54.2</v>
      </c>
      <c r="G451" s="95"/>
      <c r="H451" s="88">
        <f>VLOOKUP(Table91213[[#This Row],[Date]],'DB Details'!$A:$L,8)</f>
        <v>44.8</v>
      </c>
      <c r="I451" s="88">
        <f>VLOOKUP(Table91213[[#This Row],[Date]],'DB Details'!$A:$L,9)</f>
        <v>48.6</v>
      </c>
      <c r="J451" s="88">
        <f>VLOOKUP(Table91213[[#This Row],[Date]],'DB Details'!$A:$L,10)</f>
        <v>45.2</v>
      </c>
      <c r="K451" s="95"/>
      <c r="L451" s="88">
        <f>VLOOKUP(Table91213[[#This Row],[Date]],'DB Details'!$A:$L,12)</f>
        <v>49.9</v>
      </c>
    </row>
    <row r="452" spans="1:12" x14ac:dyDescent="0.2">
      <c r="A452" s="39">
        <v>31107</v>
      </c>
      <c r="B452" s="57">
        <f>VLOOKUP(Table91213[[#This Row],[Date]],'DB Details'!$A:$L,2)</f>
        <v>49.1</v>
      </c>
      <c r="C452" s="41"/>
      <c r="D452" s="55"/>
      <c r="E452" s="88">
        <f>VLOOKUP(Table91213[[#This Row],[Date]],'DB Details'!$A:$L,5)</f>
        <v>46.2</v>
      </c>
      <c r="F452" s="88">
        <f>VLOOKUP(Table91213[[#This Row],[Date]],'DB Details'!$A:$L,6)</f>
        <v>51.2</v>
      </c>
      <c r="G452" s="95"/>
      <c r="H452" s="88">
        <f>VLOOKUP(Table91213[[#This Row],[Date]],'DB Details'!$A:$L,8)</f>
        <v>44</v>
      </c>
      <c r="I452" s="88">
        <f>VLOOKUP(Table91213[[#This Row],[Date]],'DB Details'!$A:$L,9)</f>
        <v>46.7</v>
      </c>
      <c r="J452" s="88">
        <f>VLOOKUP(Table91213[[#This Row],[Date]],'DB Details'!$A:$L,10)</f>
        <v>44.2</v>
      </c>
      <c r="K452" s="95"/>
      <c r="L452" s="88">
        <f>VLOOKUP(Table91213[[#This Row],[Date]],'DB Details'!$A:$L,12)</f>
        <v>47.8</v>
      </c>
    </row>
    <row r="453" spans="1:12" x14ac:dyDescent="0.2">
      <c r="A453" s="39">
        <v>31138</v>
      </c>
      <c r="B453" s="57">
        <f>VLOOKUP(Table91213[[#This Row],[Date]],'DB Details'!$A:$L,2)</f>
        <v>51.3</v>
      </c>
      <c r="C453" s="41"/>
      <c r="D453" s="55"/>
      <c r="E453" s="88">
        <f>VLOOKUP(Table91213[[#This Row],[Date]],'DB Details'!$A:$L,5)</f>
        <v>44.1</v>
      </c>
      <c r="F453" s="88">
        <f>VLOOKUP(Table91213[[#This Row],[Date]],'DB Details'!$A:$L,6)</f>
        <v>51.6</v>
      </c>
      <c r="G453" s="95"/>
      <c r="H453" s="88">
        <f>VLOOKUP(Table91213[[#This Row],[Date]],'DB Details'!$A:$L,8)</f>
        <v>43.8</v>
      </c>
      <c r="I453" s="88">
        <f>VLOOKUP(Table91213[[#This Row],[Date]],'DB Details'!$A:$L,9)</f>
        <v>46.1</v>
      </c>
      <c r="J453" s="88">
        <f>VLOOKUP(Table91213[[#This Row],[Date]],'DB Details'!$A:$L,10)</f>
        <v>43.2</v>
      </c>
      <c r="K453" s="95"/>
      <c r="L453" s="88">
        <f>VLOOKUP(Table91213[[#This Row],[Date]],'DB Details'!$A:$L,12)</f>
        <v>48.2</v>
      </c>
    </row>
    <row r="454" spans="1:12" x14ac:dyDescent="0.2">
      <c r="A454" s="39">
        <v>31168</v>
      </c>
      <c r="B454" s="57">
        <f>VLOOKUP(Table91213[[#This Row],[Date]],'DB Details'!$A:$L,2)</f>
        <v>49.5</v>
      </c>
      <c r="C454" s="41"/>
      <c r="D454" s="55"/>
      <c r="E454" s="88">
        <f>VLOOKUP(Table91213[[#This Row],[Date]],'DB Details'!$A:$L,5)</f>
        <v>48.7</v>
      </c>
      <c r="F454" s="88">
        <f>VLOOKUP(Table91213[[#This Row],[Date]],'DB Details'!$A:$L,6)</f>
        <v>51.9</v>
      </c>
      <c r="G454" s="95"/>
      <c r="H454" s="88">
        <f>VLOOKUP(Table91213[[#This Row],[Date]],'DB Details'!$A:$L,8)</f>
        <v>40.4</v>
      </c>
      <c r="I454" s="88">
        <f>VLOOKUP(Table91213[[#This Row],[Date]],'DB Details'!$A:$L,9)</f>
        <v>48</v>
      </c>
      <c r="J454" s="88">
        <f>VLOOKUP(Table91213[[#This Row],[Date]],'DB Details'!$A:$L,10)</f>
        <v>40.4</v>
      </c>
      <c r="K454" s="95"/>
      <c r="L454" s="88">
        <f>VLOOKUP(Table91213[[#This Row],[Date]],'DB Details'!$A:$L,12)</f>
        <v>47.1</v>
      </c>
    </row>
    <row r="455" spans="1:12" x14ac:dyDescent="0.2">
      <c r="A455" s="39">
        <v>31199</v>
      </c>
      <c r="B455" s="57">
        <f>VLOOKUP(Table91213[[#This Row],[Date]],'DB Details'!$A:$L,2)</f>
        <v>50.7</v>
      </c>
      <c r="C455" s="41"/>
      <c r="D455" s="55"/>
      <c r="E455" s="88">
        <f>VLOOKUP(Table91213[[#This Row],[Date]],'DB Details'!$A:$L,5)</f>
        <v>42.4</v>
      </c>
      <c r="F455" s="88">
        <f>VLOOKUP(Table91213[[#This Row],[Date]],'DB Details'!$A:$L,6)</f>
        <v>50.5</v>
      </c>
      <c r="G455" s="95"/>
      <c r="H455" s="88">
        <f>VLOOKUP(Table91213[[#This Row],[Date]],'DB Details'!$A:$L,8)</f>
        <v>40.200000000000003</v>
      </c>
      <c r="I455" s="88">
        <f>VLOOKUP(Table91213[[#This Row],[Date]],'DB Details'!$A:$L,9)</f>
        <v>47.1</v>
      </c>
      <c r="J455" s="88">
        <f>VLOOKUP(Table91213[[#This Row],[Date]],'DB Details'!$A:$L,10)</f>
        <v>44.5</v>
      </c>
      <c r="K455" s="95"/>
      <c r="L455" s="88">
        <f>VLOOKUP(Table91213[[#This Row],[Date]],'DB Details'!$A:$L,12)</f>
        <v>47.8</v>
      </c>
    </row>
    <row r="456" spans="1:12" x14ac:dyDescent="0.2">
      <c r="A456" s="39">
        <v>31229</v>
      </c>
      <c r="B456" s="57">
        <f>VLOOKUP(Table91213[[#This Row],[Date]],'DB Details'!$A:$L,2)</f>
        <v>52.5</v>
      </c>
      <c r="C456" s="41"/>
      <c r="D456" s="55"/>
      <c r="E456" s="88">
        <f>VLOOKUP(Table91213[[#This Row],[Date]],'DB Details'!$A:$L,5)</f>
        <v>45.6</v>
      </c>
      <c r="F456" s="88">
        <f>VLOOKUP(Table91213[[#This Row],[Date]],'DB Details'!$A:$L,6)</f>
        <v>48.2</v>
      </c>
      <c r="G456" s="95"/>
      <c r="H456" s="88">
        <f>VLOOKUP(Table91213[[#This Row],[Date]],'DB Details'!$A:$L,8)</f>
        <v>41.8</v>
      </c>
      <c r="I456" s="88">
        <f>VLOOKUP(Table91213[[#This Row],[Date]],'DB Details'!$A:$L,9)</f>
        <v>45.7</v>
      </c>
      <c r="J456" s="88">
        <f>VLOOKUP(Table91213[[#This Row],[Date]],'DB Details'!$A:$L,10)</f>
        <v>45.2</v>
      </c>
      <c r="K456" s="95"/>
      <c r="L456" s="88">
        <f>VLOOKUP(Table91213[[#This Row],[Date]],'DB Details'!$A:$L,12)</f>
        <v>47.9</v>
      </c>
    </row>
    <row r="457" spans="1:12" x14ac:dyDescent="0.2">
      <c r="A457" s="39">
        <v>31260</v>
      </c>
      <c r="B457" s="57">
        <f>VLOOKUP(Table91213[[#This Row],[Date]],'DB Details'!$A:$L,2)</f>
        <v>51.8</v>
      </c>
      <c r="C457" s="41"/>
      <c r="D457" s="55"/>
      <c r="E457" s="88">
        <f>VLOOKUP(Table91213[[#This Row],[Date]],'DB Details'!$A:$L,5)</f>
        <v>44</v>
      </c>
      <c r="F457" s="88">
        <f>VLOOKUP(Table91213[[#This Row],[Date]],'DB Details'!$A:$L,6)</f>
        <v>50.6</v>
      </c>
      <c r="G457" s="95"/>
      <c r="H457" s="88">
        <f>VLOOKUP(Table91213[[#This Row],[Date]],'DB Details'!$A:$L,8)</f>
        <v>43</v>
      </c>
      <c r="I457" s="88">
        <f>VLOOKUP(Table91213[[#This Row],[Date]],'DB Details'!$A:$L,9)</f>
        <v>46.6</v>
      </c>
      <c r="J457" s="88">
        <f>VLOOKUP(Table91213[[#This Row],[Date]],'DB Details'!$A:$L,10)</f>
        <v>41.1</v>
      </c>
      <c r="K457" s="95"/>
      <c r="L457" s="88">
        <f>VLOOKUP(Table91213[[#This Row],[Date]],'DB Details'!$A:$L,12)</f>
        <v>47.7</v>
      </c>
    </row>
    <row r="458" spans="1:12" x14ac:dyDescent="0.2">
      <c r="A458" s="39">
        <v>31291</v>
      </c>
      <c r="B458" s="57">
        <f>VLOOKUP(Table91213[[#This Row],[Date]],'DB Details'!$A:$L,2)</f>
        <v>54.6</v>
      </c>
      <c r="C458" s="41"/>
      <c r="D458" s="55"/>
      <c r="E458" s="88">
        <f>VLOOKUP(Table91213[[#This Row],[Date]],'DB Details'!$A:$L,5)</f>
        <v>44.3</v>
      </c>
      <c r="F458" s="88">
        <f>VLOOKUP(Table91213[[#This Row],[Date]],'DB Details'!$A:$L,6)</f>
        <v>52.8</v>
      </c>
      <c r="G458" s="95"/>
      <c r="H458" s="88">
        <f>VLOOKUP(Table91213[[#This Row],[Date]],'DB Details'!$A:$L,8)</f>
        <v>45.5</v>
      </c>
      <c r="I458" s="88">
        <f>VLOOKUP(Table91213[[#This Row],[Date]],'DB Details'!$A:$L,9)</f>
        <v>49.5</v>
      </c>
      <c r="J458" s="88">
        <f>VLOOKUP(Table91213[[#This Row],[Date]],'DB Details'!$A:$L,10)</f>
        <v>41.8</v>
      </c>
      <c r="K458" s="95"/>
      <c r="L458" s="88">
        <f>VLOOKUP(Table91213[[#This Row],[Date]],'DB Details'!$A:$L,12)</f>
        <v>49.9</v>
      </c>
    </row>
    <row r="459" spans="1:12" x14ac:dyDescent="0.2">
      <c r="A459" s="39">
        <v>31321</v>
      </c>
      <c r="B459" s="57">
        <f>VLOOKUP(Table91213[[#This Row],[Date]],'DB Details'!$A:$L,2)</f>
        <v>53.4</v>
      </c>
      <c r="C459" s="41"/>
      <c r="D459" s="55"/>
      <c r="E459" s="88">
        <f>VLOOKUP(Table91213[[#This Row],[Date]],'DB Details'!$A:$L,5)</f>
        <v>46.4</v>
      </c>
      <c r="F459" s="88">
        <f>VLOOKUP(Table91213[[#This Row],[Date]],'DB Details'!$A:$L,6)</f>
        <v>54.9</v>
      </c>
      <c r="G459" s="95"/>
      <c r="H459" s="88">
        <f>VLOOKUP(Table91213[[#This Row],[Date]],'DB Details'!$A:$L,8)</f>
        <v>45.9</v>
      </c>
      <c r="I459" s="88">
        <f>VLOOKUP(Table91213[[#This Row],[Date]],'DB Details'!$A:$L,9)</f>
        <v>50</v>
      </c>
      <c r="J459" s="88">
        <f>VLOOKUP(Table91213[[#This Row],[Date]],'DB Details'!$A:$L,10)</f>
        <v>45.2</v>
      </c>
      <c r="K459" s="95"/>
      <c r="L459" s="88">
        <f>VLOOKUP(Table91213[[#This Row],[Date]],'DB Details'!$A:$L,12)</f>
        <v>50.9</v>
      </c>
    </row>
    <row r="460" spans="1:12" x14ac:dyDescent="0.2">
      <c r="A460" s="39">
        <v>31352</v>
      </c>
      <c r="B460" s="57">
        <f>VLOOKUP(Table91213[[#This Row],[Date]],'DB Details'!$A:$L,2)</f>
        <v>57.2</v>
      </c>
      <c r="C460" s="41"/>
      <c r="D460" s="55"/>
      <c r="E460" s="88">
        <f>VLOOKUP(Table91213[[#This Row],[Date]],'DB Details'!$A:$L,5)</f>
        <v>45.7</v>
      </c>
      <c r="F460" s="88">
        <f>VLOOKUP(Table91213[[#This Row],[Date]],'DB Details'!$A:$L,6)</f>
        <v>56.5</v>
      </c>
      <c r="G460" s="95"/>
      <c r="H460" s="88">
        <f>VLOOKUP(Table91213[[#This Row],[Date]],'DB Details'!$A:$L,8)</f>
        <v>45.2</v>
      </c>
      <c r="I460" s="88">
        <f>VLOOKUP(Table91213[[#This Row],[Date]],'DB Details'!$A:$L,9)</f>
        <v>48.5</v>
      </c>
      <c r="J460" s="88">
        <f>VLOOKUP(Table91213[[#This Row],[Date]],'DB Details'!$A:$L,10)</f>
        <v>44.5</v>
      </c>
      <c r="K460" s="95"/>
      <c r="L460" s="88">
        <f>VLOOKUP(Table91213[[#This Row],[Date]],'DB Details'!$A:$L,12)</f>
        <v>52</v>
      </c>
    </row>
    <row r="461" spans="1:12" x14ac:dyDescent="0.2">
      <c r="A461" s="39">
        <v>31382</v>
      </c>
      <c r="B461" s="57">
        <f>VLOOKUP(Table91213[[#This Row],[Date]],'DB Details'!$A:$L,2)</f>
        <v>54.8</v>
      </c>
      <c r="C461" s="41"/>
      <c r="D461" s="55"/>
      <c r="E461" s="88">
        <f>VLOOKUP(Table91213[[#This Row],[Date]],'DB Details'!$A:$L,5)</f>
        <v>48.7</v>
      </c>
      <c r="F461" s="88">
        <f>VLOOKUP(Table91213[[#This Row],[Date]],'DB Details'!$A:$L,6)</f>
        <v>55.3</v>
      </c>
      <c r="G461" s="95"/>
      <c r="H461" s="88">
        <f>VLOOKUP(Table91213[[#This Row],[Date]],'DB Details'!$A:$L,8)</f>
        <v>45.2</v>
      </c>
      <c r="I461" s="88">
        <f>VLOOKUP(Table91213[[#This Row],[Date]],'DB Details'!$A:$L,9)</f>
        <v>49.3</v>
      </c>
      <c r="J461" s="88">
        <f>VLOOKUP(Table91213[[#This Row],[Date]],'DB Details'!$A:$L,10)</f>
        <v>42.6</v>
      </c>
      <c r="K461" s="95"/>
      <c r="L461" s="88">
        <f>VLOOKUP(Table91213[[#This Row],[Date]],'DB Details'!$A:$L,12)</f>
        <v>50.7</v>
      </c>
    </row>
    <row r="462" spans="1:12" x14ac:dyDescent="0.2">
      <c r="A462" s="39">
        <v>31413</v>
      </c>
      <c r="B462" s="57">
        <f>VLOOKUP(Table91213[[#This Row],[Date]],'DB Details'!$A:$L,2)</f>
        <v>56.7</v>
      </c>
      <c r="C462" s="41"/>
      <c r="D462" s="55"/>
      <c r="E462" s="88">
        <f>VLOOKUP(Table91213[[#This Row],[Date]],'DB Details'!$A:$L,5)</f>
        <v>48.4</v>
      </c>
      <c r="F462" s="88">
        <f>VLOOKUP(Table91213[[#This Row],[Date]],'DB Details'!$A:$L,6)</f>
        <v>52.9</v>
      </c>
      <c r="G462" s="95"/>
      <c r="H462" s="88">
        <f>VLOOKUP(Table91213[[#This Row],[Date]],'DB Details'!$A:$L,8)</f>
        <v>44.9</v>
      </c>
      <c r="I462" s="88">
        <f>VLOOKUP(Table91213[[#This Row],[Date]],'DB Details'!$A:$L,9)</f>
        <v>50.1</v>
      </c>
      <c r="J462" s="88">
        <f>VLOOKUP(Table91213[[#This Row],[Date]],'DB Details'!$A:$L,10)</f>
        <v>45.1</v>
      </c>
      <c r="K462" s="95"/>
      <c r="L462" s="88">
        <f>VLOOKUP(Table91213[[#This Row],[Date]],'DB Details'!$A:$L,12)</f>
        <v>51.2</v>
      </c>
    </row>
    <row r="463" spans="1:12" x14ac:dyDescent="0.2">
      <c r="A463" s="39">
        <v>31444</v>
      </c>
      <c r="B463" s="57">
        <f>VLOOKUP(Table91213[[#This Row],[Date]],'DB Details'!$A:$L,2)</f>
        <v>57.1</v>
      </c>
      <c r="C463" s="41"/>
      <c r="D463" s="55"/>
      <c r="E463" s="88">
        <f>VLOOKUP(Table91213[[#This Row],[Date]],'DB Details'!$A:$L,5)</f>
        <v>49.7</v>
      </c>
      <c r="F463" s="88">
        <f>VLOOKUP(Table91213[[#This Row],[Date]],'DB Details'!$A:$L,6)</f>
        <v>53.6</v>
      </c>
      <c r="G463" s="95"/>
      <c r="H463" s="88">
        <f>VLOOKUP(Table91213[[#This Row],[Date]],'DB Details'!$A:$L,8)</f>
        <v>44.7</v>
      </c>
      <c r="I463" s="88">
        <f>VLOOKUP(Table91213[[#This Row],[Date]],'DB Details'!$A:$L,9)</f>
        <v>49.8</v>
      </c>
      <c r="J463" s="88">
        <f>VLOOKUP(Table91213[[#This Row],[Date]],'DB Details'!$A:$L,10)</f>
        <v>43</v>
      </c>
      <c r="K463" s="95"/>
      <c r="L463" s="88">
        <f>VLOOKUP(Table91213[[#This Row],[Date]],'DB Details'!$A:$L,12)</f>
        <v>51</v>
      </c>
    </row>
    <row r="464" spans="1:12" x14ac:dyDescent="0.2">
      <c r="A464" s="39">
        <v>31472</v>
      </c>
      <c r="B464" s="57">
        <f>VLOOKUP(Table91213[[#This Row],[Date]],'DB Details'!$A:$L,2)</f>
        <v>54.5</v>
      </c>
      <c r="C464" s="41"/>
      <c r="D464" s="55"/>
      <c r="E464" s="88">
        <f>VLOOKUP(Table91213[[#This Row],[Date]],'DB Details'!$A:$L,5)</f>
        <v>49</v>
      </c>
      <c r="F464" s="88">
        <f>VLOOKUP(Table91213[[#This Row],[Date]],'DB Details'!$A:$L,6)</f>
        <v>56</v>
      </c>
      <c r="G464" s="95"/>
      <c r="H464" s="88">
        <f>VLOOKUP(Table91213[[#This Row],[Date]],'DB Details'!$A:$L,8)</f>
        <v>43.7</v>
      </c>
      <c r="I464" s="88">
        <f>VLOOKUP(Table91213[[#This Row],[Date]],'DB Details'!$A:$L,9)</f>
        <v>50.5</v>
      </c>
      <c r="J464" s="88">
        <f>VLOOKUP(Table91213[[#This Row],[Date]],'DB Details'!$A:$L,10)</f>
        <v>43.4</v>
      </c>
      <c r="K464" s="95"/>
      <c r="L464" s="88">
        <f>VLOOKUP(Table91213[[#This Row],[Date]],'DB Details'!$A:$L,12)</f>
        <v>51</v>
      </c>
    </row>
    <row r="465" spans="1:12" x14ac:dyDescent="0.2">
      <c r="A465" s="39">
        <v>31503</v>
      </c>
      <c r="B465" s="57">
        <f>VLOOKUP(Table91213[[#This Row],[Date]],'DB Details'!$A:$L,2)</f>
        <v>54.4</v>
      </c>
      <c r="C465" s="41"/>
      <c r="D465" s="55"/>
      <c r="E465" s="88">
        <f>VLOOKUP(Table91213[[#This Row],[Date]],'DB Details'!$A:$L,5)</f>
        <v>42.8</v>
      </c>
      <c r="F465" s="88">
        <f>VLOOKUP(Table91213[[#This Row],[Date]],'DB Details'!$A:$L,6)</f>
        <v>52.5</v>
      </c>
      <c r="G465" s="95"/>
      <c r="H465" s="88">
        <f>VLOOKUP(Table91213[[#This Row],[Date]],'DB Details'!$A:$L,8)</f>
        <v>42.5</v>
      </c>
      <c r="I465" s="88">
        <f>VLOOKUP(Table91213[[#This Row],[Date]],'DB Details'!$A:$L,9)</f>
        <v>50.7</v>
      </c>
      <c r="J465" s="88">
        <f>VLOOKUP(Table91213[[#This Row],[Date]],'DB Details'!$A:$L,10)</f>
        <v>42.2</v>
      </c>
      <c r="K465" s="95"/>
      <c r="L465" s="88">
        <f>VLOOKUP(Table91213[[#This Row],[Date]],'DB Details'!$A:$L,12)</f>
        <v>49.7</v>
      </c>
    </row>
    <row r="466" spans="1:12" x14ac:dyDescent="0.2">
      <c r="A466" s="39">
        <v>31533</v>
      </c>
      <c r="B466" s="57">
        <f>VLOOKUP(Table91213[[#This Row],[Date]],'DB Details'!$A:$L,2)</f>
        <v>61.1</v>
      </c>
      <c r="C466" s="41"/>
      <c r="D466" s="55"/>
      <c r="E466" s="88">
        <f>VLOOKUP(Table91213[[#This Row],[Date]],'DB Details'!$A:$L,5)</f>
        <v>49.5</v>
      </c>
      <c r="F466" s="88">
        <f>VLOOKUP(Table91213[[#This Row],[Date]],'DB Details'!$A:$L,6)</f>
        <v>55.1</v>
      </c>
      <c r="G466" s="95"/>
      <c r="H466" s="88">
        <f>VLOOKUP(Table91213[[#This Row],[Date]],'DB Details'!$A:$L,8)</f>
        <v>46.9</v>
      </c>
      <c r="I466" s="88">
        <f>VLOOKUP(Table91213[[#This Row],[Date]],'DB Details'!$A:$L,9)</f>
        <v>50.2</v>
      </c>
      <c r="J466" s="88">
        <f>VLOOKUP(Table91213[[#This Row],[Date]],'DB Details'!$A:$L,10)</f>
        <v>45.4</v>
      </c>
      <c r="K466" s="95"/>
      <c r="L466" s="88">
        <f>VLOOKUP(Table91213[[#This Row],[Date]],'DB Details'!$A:$L,12)</f>
        <v>53.4</v>
      </c>
    </row>
    <row r="467" spans="1:12" x14ac:dyDescent="0.2">
      <c r="A467" s="39">
        <v>31564</v>
      </c>
      <c r="B467" s="57">
        <f>VLOOKUP(Table91213[[#This Row],[Date]],'DB Details'!$A:$L,2)</f>
        <v>55.3</v>
      </c>
      <c r="C467" s="41"/>
      <c r="D467" s="55"/>
      <c r="E467" s="88">
        <f>VLOOKUP(Table91213[[#This Row],[Date]],'DB Details'!$A:$L,5)</f>
        <v>51.3</v>
      </c>
      <c r="F467" s="88">
        <f>VLOOKUP(Table91213[[#This Row],[Date]],'DB Details'!$A:$L,6)</f>
        <v>53.5</v>
      </c>
      <c r="G467" s="95"/>
      <c r="H467" s="88">
        <f>VLOOKUP(Table91213[[#This Row],[Date]],'DB Details'!$A:$L,8)</f>
        <v>44.4</v>
      </c>
      <c r="I467" s="88">
        <f>VLOOKUP(Table91213[[#This Row],[Date]],'DB Details'!$A:$L,9)</f>
        <v>49.9</v>
      </c>
      <c r="J467" s="88">
        <f>VLOOKUP(Table91213[[#This Row],[Date]],'DB Details'!$A:$L,10)</f>
        <v>43.3</v>
      </c>
      <c r="K467" s="95"/>
      <c r="L467" s="88">
        <f>VLOOKUP(Table91213[[#This Row],[Date]],'DB Details'!$A:$L,12)</f>
        <v>50.5</v>
      </c>
    </row>
    <row r="468" spans="1:12" x14ac:dyDescent="0.2">
      <c r="A468" s="39">
        <v>31594</v>
      </c>
      <c r="B468" s="57">
        <f>VLOOKUP(Table91213[[#This Row],[Date]],'DB Details'!$A:$L,2)</f>
        <v>51.2</v>
      </c>
      <c r="C468" s="41"/>
      <c r="D468" s="55"/>
      <c r="E468" s="88">
        <f>VLOOKUP(Table91213[[#This Row],[Date]],'DB Details'!$A:$L,5)</f>
        <v>49.3</v>
      </c>
      <c r="F468" s="88">
        <f>VLOOKUP(Table91213[[#This Row],[Date]],'DB Details'!$A:$L,6)</f>
        <v>49.3</v>
      </c>
      <c r="G468" s="95"/>
      <c r="H468" s="88">
        <f>VLOOKUP(Table91213[[#This Row],[Date]],'DB Details'!$A:$L,8)</f>
        <v>43.9</v>
      </c>
      <c r="I468" s="88">
        <f>VLOOKUP(Table91213[[#This Row],[Date]],'DB Details'!$A:$L,9)</f>
        <v>49.9</v>
      </c>
      <c r="J468" s="88">
        <f>VLOOKUP(Table91213[[#This Row],[Date]],'DB Details'!$A:$L,10)</f>
        <v>41.9</v>
      </c>
      <c r="K468" s="95"/>
      <c r="L468" s="88">
        <f>VLOOKUP(Table91213[[#This Row],[Date]],'DB Details'!$A:$L,12)</f>
        <v>48</v>
      </c>
    </row>
    <row r="469" spans="1:12" x14ac:dyDescent="0.2">
      <c r="A469" s="39">
        <v>31625</v>
      </c>
      <c r="B469" s="57">
        <f>VLOOKUP(Table91213[[#This Row],[Date]],'DB Details'!$A:$L,2)</f>
        <v>58.4</v>
      </c>
      <c r="C469" s="41"/>
      <c r="D469" s="55"/>
      <c r="E469" s="88">
        <f>VLOOKUP(Table91213[[#This Row],[Date]],'DB Details'!$A:$L,5)</f>
        <v>51.5</v>
      </c>
      <c r="F469" s="88">
        <f>VLOOKUP(Table91213[[#This Row],[Date]],'DB Details'!$A:$L,6)</f>
        <v>56</v>
      </c>
      <c r="G469" s="95"/>
      <c r="H469" s="88">
        <f>VLOOKUP(Table91213[[#This Row],[Date]],'DB Details'!$A:$L,8)</f>
        <v>45.9</v>
      </c>
      <c r="I469" s="88">
        <f>VLOOKUP(Table91213[[#This Row],[Date]],'DB Details'!$A:$L,9)</f>
        <v>50.8</v>
      </c>
      <c r="J469" s="88">
        <f>VLOOKUP(Table91213[[#This Row],[Date]],'DB Details'!$A:$L,10)</f>
        <v>44.5</v>
      </c>
      <c r="K469" s="95"/>
      <c r="L469" s="88">
        <f>VLOOKUP(Table91213[[#This Row],[Date]],'DB Details'!$A:$L,12)</f>
        <v>52.6</v>
      </c>
    </row>
    <row r="470" spans="1:12" x14ac:dyDescent="0.2">
      <c r="A470" s="39">
        <v>31656</v>
      </c>
      <c r="B470" s="57">
        <f>VLOOKUP(Table91213[[#This Row],[Date]],'DB Details'!$A:$L,2)</f>
        <v>57.3</v>
      </c>
      <c r="C470" s="41"/>
      <c r="D470" s="55"/>
      <c r="E470" s="88">
        <f>VLOOKUP(Table91213[[#This Row],[Date]],'DB Details'!$A:$L,5)</f>
        <v>57.1</v>
      </c>
      <c r="F470" s="88">
        <f>VLOOKUP(Table91213[[#This Row],[Date]],'DB Details'!$A:$L,6)</f>
        <v>56.5</v>
      </c>
      <c r="G470" s="95"/>
      <c r="H470" s="88">
        <f>VLOOKUP(Table91213[[#This Row],[Date]],'DB Details'!$A:$L,8)</f>
        <v>48.2</v>
      </c>
      <c r="I470" s="88">
        <f>VLOOKUP(Table91213[[#This Row],[Date]],'DB Details'!$A:$L,9)</f>
        <v>49.6</v>
      </c>
      <c r="J470" s="88">
        <f>VLOOKUP(Table91213[[#This Row],[Date]],'DB Details'!$A:$L,10)</f>
        <v>43.9</v>
      </c>
      <c r="K470" s="95"/>
      <c r="L470" s="88">
        <f>VLOOKUP(Table91213[[#This Row],[Date]],'DB Details'!$A:$L,12)</f>
        <v>52.4</v>
      </c>
    </row>
    <row r="471" spans="1:12" x14ac:dyDescent="0.2">
      <c r="A471" s="39">
        <v>31686</v>
      </c>
      <c r="B471" s="57">
        <f>VLOOKUP(Table91213[[#This Row],[Date]],'DB Details'!$A:$L,2)</f>
        <v>54.5</v>
      </c>
      <c r="C471" s="41"/>
      <c r="D471" s="55"/>
      <c r="E471" s="88">
        <f>VLOOKUP(Table91213[[#This Row],[Date]],'DB Details'!$A:$L,5)</f>
        <v>56.9</v>
      </c>
      <c r="F471" s="88">
        <f>VLOOKUP(Table91213[[#This Row],[Date]],'DB Details'!$A:$L,6)</f>
        <v>54.2</v>
      </c>
      <c r="G471" s="95"/>
      <c r="H471" s="88">
        <f>VLOOKUP(Table91213[[#This Row],[Date]],'DB Details'!$A:$L,8)</f>
        <v>48.2</v>
      </c>
      <c r="I471" s="88">
        <f>VLOOKUP(Table91213[[#This Row],[Date]],'DB Details'!$A:$L,9)</f>
        <v>51.3</v>
      </c>
      <c r="J471" s="88">
        <f>VLOOKUP(Table91213[[#This Row],[Date]],'DB Details'!$A:$L,10)</f>
        <v>43.7</v>
      </c>
      <c r="K471" s="95"/>
      <c r="L471" s="88">
        <f>VLOOKUP(Table91213[[#This Row],[Date]],'DB Details'!$A:$L,12)</f>
        <v>51.2</v>
      </c>
    </row>
    <row r="472" spans="1:12" x14ac:dyDescent="0.2">
      <c r="A472" s="39">
        <v>31717</v>
      </c>
      <c r="B472" s="57">
        <f>VLOOKUP(Table91213[[#This Row],[Date]],'DB Details'!$A:$L,2)</f>
        <v>57</v>
      </c>
      <c r="C472" s="41"/>
      <c r="D472" s="55"/>
      <c r="E472" s="88">
        <f>VLOOKUP(Table91213[[#This Row],[Date]],'DB Details'!$A:$L,5)</f>
        <v>57.1</v>
      </c>
      <c r="F472" s="88">
        <f>VLOOKUP(Table91213[[#This Row],[Date]],'DB Details'!$A:$L,6)</f>
        <v>54.7</v>
      </c>
      <c r="G472" s="95"/>
      <c r="H472" s="88">
        <f>VLOOKUP(Table91213[[#This Row],[Date]],'DB Details'!$A:$L,8)</f>
        <v>42.2</v>
      </c>
      <c r="I472" s="88">
        <f>VLOOKUP(Table91213[[#This Row],[Date]],'DB Details'!$A:$L,9)</f>
        <v>52</v>
      </c>
      <c r="J472" s="88">
        <f>VLOOKUP(Table91213[[#This Row],[Date]],'DB Details'!$A:$L,10)</f>
        <v>42.2</v>
      </c>
      <c r="K472" s="95"/>
      <c r="L472" s="88">
        <f>VLOOKUP(Table91213[[#This Row],[Date]],'DB Details'!$A:$L,12)</f>
        <v>51.2</v>
      </c>
    </row>
    <row r="473" spans="1:12" x14ac:dyDescent="0.2">
      <c r="A473" s="39">
        <v>31747</v>
      </c>
      <c r="B473" s="57">
        <f>VLOOKUP(Table91213[[#This Row],[Date]],'DB Details'!$A:$L,2)</f>
        <v>55.4</v>
      </c>
      <c r="C473" s="41"/>
      <c r="D473" s="55"/>
      <c r="E473" s="88">
        <f>VLOOKUP(Table91213[[#This Row],[Date]],'DB Details'!$A:$L,5)</f>
        <v>57</v>
      </c>
      <c r="F473" s="88">
        <f>VLOOKUP(Table91213[[#This Row],[Date]],'DB Details'!$A:$L,6)</f>
        <v>53</v>
      </c>
      <c r="G473" s="95"/>
      <c r="H473" s="88">
        <f>VLOOKUP(Table91213[[#This Row],[Date]],'DB Details'!$A:$L,8)</f>
        <v>38.4</v>
      </c>
      <c r="I473" s="88">
        <f>VLOOKUP(Table91213[[#This Row],[Date]],'DB Details'!$A:$L,9)</f>
        <v>52.8</v>
      </c>
      <c r="J473" s="88">
        <f>VLOOKUP(Table91213[[#This Row],[Date]],'DB Details'!$A:$L,10)</f>
        <v>44.5</v>
      </c>
      <c r="K473" s="95"/>
      <c r="L473" s="88">
        <f>VLOOKUP(Table91213[[#This Row],[Date]],'DB Details'!$A:$L,12)</f>
        <v>50.5</v>
      </c>
    </row>
    <row r="474" spans="1:12" x14ac:dyDescent="0.2">
      <c r="A474" s="39">
        <v>31778</v>
      </c>
      <c r="B474" s="57">
        <f>VLOOKUP(Table91213[[#This Row],[Date]],'DB Details'!$A:$L,2)</f>
        <v>59.8</v>
      </c>
      <c r="C474" s="41"/>
      <c r="D474" s="55"/>
      <c r="E474" s="88">
        <f>VLOOKUP(Table91213[[#This Row],[Date]],'DB Details'!$A:$L,5)</f>
        <v>61.1</v>
      </c>
      <c r="F474" s="88">
        <f>VLOOKUP(Table91213[[#This Row],[Date]],'DB Details'!$A:$L,6)</f>
        <v>60.7</v>
      </c>
      <c r="G474" s="95"/>
      <c r="H474" s="88">
        <f>VLOOKUP(Table91213[[#This Row],[Date]],'DB Details'!$A:$L,8)</f>
        <v>46.3</v>
      </c>
      <c r="I474" s="88">
        <f>VLOOKUP(Table91213[[#This Row],[Date]],'DB Details'!$A:$L,9)</f>
        <v>51.5</v>
      </c>
      <c r="J474" s="88">
        <f>VLOOKUP(Table91213[[#This Row],[Date]],'DB Details'!$A:$L,10)</f>
        <v>47.3</v>
      </c>
      <c r="K474" s="95"/>
      <c r="L474" s="88">
        <f>VLOOKUP(Table91213[[#This Row],[Date]],'DB Details'!$A:$L,12)</f>
        <v>54.9</v>
      </c>
    </row>
    <row r="475" spans="1:12" x14ac:dyDescent="0.2">
      <c r="A475" s="39">
        <v>31809</v>
      </c>
      <c r="B475" s="57">
        <f>VLOOKUP(Table91213[[#This Row],[Date]],'DB Details'!$A:$L,2)</f>
        <v>55.4</v>
      </c>
      <c r="C475" s="41"/>
      <c r="D475" s="55"/>
      <c r="E475" s="88">
        <f>VLOOKUP(Table91213[[#This Row],[Date]],'DB Details'!$A:$L,5)</f>
        <v>62.5</v>
      </c>
      <c r="F475" s="88">
        <f>VLOOKUP(Table91213[[#This Row],[Date]],'DB Details'!$A:$L,6)</f>
        <v>57.3</v>
      </c>
      <c r="G475" s="95"/>
      <c r="H475" s="88">
        <f>VLOOKUP(Table91213[[#This Row],[Date]],'DB Details'!$A:$L,8)</f>
        <v>46.7</v>
      </c>
      <c r="I475" s="88">
        <f>VLOOKUP(Table91213[[#This Row],[Date]],'DB Details'!$A:$L,9)</f>
        <v>51.2</v>
      </c>
      <c r="J475" s="88">
        <f>VLOOKUP(Table91213[[#This Row],[Date]],'DB Details'!$A:$L,10)</f>
        <v>46.6</v>
      </c>
      <c r="K475" s="95"/>
      <c r="L475" s="88">
        <f>VLOOKUP(Table91213[[#This Row],[Date]],'DB Details'!$A:$L,12)</f>
        <v>52.6</v>
      </c>
    </row>
    <row r="476" spans="1:12" x14ac:dyDescent="0.2">
      <c r="A476" s="39">
        <v>31837</v>
      </c>
      <c r="B476" s="57">
        <f>VLOOKUP(Table91213[[#This Row],[Date]],'DB Details'!$A:$L,2)</f>
        <v>61.6</v>
      </c>
      <c r="C476" s="41"/>
      <c r="D476" s="55"/>
      <c r="E476" s="88">
        <f>VLOOKUP(Table91213[[#This Row],[Date]],'DB Details'!$A:$L,5)</f>
        <v>62.7</v>
      </c>
      <c r="F476" s="88">
        <f>VLOOKUP(Table91213[[#This Row],[Date]],'DB Details'!$A:$L,6)</f>
        <v>57.6</v>
      </c>
      <c r="G476" s="95"/>
      <c r="H476" s="88">
        <f>VLOOKUP(Table91213[[#This Row],[Date]],'DB Details'!$A:$L,8)</f>
        <v>46.5</v>
      </c>
      <c r="I476" s="88">
        <f>VLOOKUP(Table91213[[#This Row],[Date]],'DB Details'!$A:$L,9)</f>
        <v>51.9</v>
      </c>
      <c r="J476" s="88">
        <f>VLOOKUP(Table91213[[#This Row],[Date]],'DB Details'!$A:$L,10)</f>
        <v>48.3</v>
      </c>
      <c r="K476" s="95"/>
      <c r="L476" s="88">
        <f>VLOOKUP(Table91213[[#This Row],[Date]],'DB Details'!$A:$L,12)</f>
        <v>55</v>
      </c>
    </row>
    <row r="477" spans="1:12" x14ac:dyDescent="0.2">
      <c r="A477" s="39">
        <v>31868</v>
      </c>
      <c r="B477" s="57">
        <f>VLOOKUP(Table91213[[#This Row],[Date]],'DB Details'!$A:$L,2)</f>
        <v>59.8</v>
      </c>
      <c r="C477" s="41"/>
      <c r="D477" s="55"/>
      <c r="E477" s="88">
        <f>VLOOKUP(Table91213[[#This Row],[Date]],'DB Details'!$A:$L,5)</f>
        <v>65.599999999999994</v>
      </c>
      <c r="F477" s="88">
        <f>VLOOKUP(Table91213[[#This Row],[Date]],'DB Details'!$A:$L,6)</f>
        <v>59.3</v>
      </c>
      <c r="G477" s="95"/>
      <c r="H477" s="88">
        <f>VLOOKUP(Table91213[[#This Row],[Date]],'DB Details'!$A:$L,8)</f>
        <v>45.9</v>
      </c>
      <c r="I477" s="88">
        <f>VLOOKUP(Table91213[[#This Row],[Date]],'DB Details'!$A:$L,9)</f>
        <v>52.8</v>
      </c>
      <c r="J477" s="88">
        <f>VLOOKUP(Table91213[[#This Row],[Date]],'DB Details'!$A:$L,10)</f>
        <v>51.3</v>
      </c>
      <c r="K477" s="95"/>
      <c r="L477" s="88">
        <f>VLOOKUP(Table91213[[#This Row],[Date]],'DB Details'!$A:$L,12)</f>
        <v>55.5</v>
      </c>
    </row>
    <row r="478" spans="1:12" x14ac:dyDescent="0.2">
      <c r="A478" s="39">
        <v>31898</v>
      </c>
      <c r="B478" s="57">
        <f>VLOOKUP(Table91213[[#This Row],[Date]],'DB Details'!$A:$L,2)</f>
        <v>63.4</v>
      </c>
      <c r="C478" s="41"/>
      <c r="D478" s="55"/>
      <c r="E478" s="88">
        <f>VLOOKUP(Table91213[[#This Row],[Date]],'DB Details'!$A:$L,5)</f>
        <v>67.599999999999994</v>
      </c>
      <c r="F478" s="88">
        <f>VLOOKUP(Table91213[[#This Row],[Date]],'DB Details'!$A:$L,6)</f>
        <v>60.6</v>
      </c>
      <c r="G478" s="95"/>
      <c r="H478" s="88">
        <f>VLOOKUP(Table91213[[#This Row],[Date]],'DB Details'!$A:$L,8)</f>
        <v>47.5</v>
      </c>
      <c r="I478" s="88">
        <f>VLOOKUP(Table91213[[#This Row],[Date]],'DB Details'!$A:$L,9)</f>
        <v>54</v>
      </c>
      <c r="J478" s="88">
        <f>VLOOKUP(Table91213[[#This Row],[Date]],'DB Details'!$A:$L,10)</f>
        <v>50.9</v>
      </c>
      <c r="K478" s="95"/>
      <c r="L478" s="88">
        <f>VLOOKUP(Table91213[[#This Row],[Date]],'DB Details'!$A:$L,12)</f>
        <v>57.2</v>
      </c>
    </row>
    <row r="479" spans="1:12" x14ac:dyDescent="0.2">
      <c r="A479" s="39">
        <v>31929</v>
      </c>
      <c r="B479" s="57">
        <f>VLOOKUP(Table91213[[#This Row],[Date]],'DB Details'!$A:$L,2)</f>
        <v>61.2</v>
      </c>
      <c r="C479" s="41"/>
      <c r="D479" s="55"/>
      <c r="E479" s="88">
        <f>VLOOKUP(Table91213[[#This Row],[Date]],'DB Details'!$A:$L,5)</f>
        <v>72.599999999999994</v>
      </c>
      <c r="F479" s="88">
        <f>VLOOKUP(Table91213[[#This Row],[Date]],'DB Details'!$A:$L,6)</f>
        <v>60.1</v>
      </c>
      <c r="G479" s="95"/>
      <c r="H479" s="88">
        <f>VLOOKUP(Table91213[[#This Row],[Date]],'DB Details'!$A:$L,8)</f>
        <v>52.4</v>
      </c>
      <c r="I479" s="88">
        <f>VLOOKUP(Table91213[[#This Row],[Date]],'DB Details'!$A:$L,9)</f>
        <v>56.8</v>
      </c>
      <c r="J479" s="88">
        <f>VLOOKUP(Table91213[[#This Row],[Date]],'DB Details'!$A:$L,10)</f>
        <v>51.4</v>
      </c>
      <c r="K479" s="95"/>
      <c r="L479" s="88">
        <f>VLOOKUP(Table91213[[#This Row],[Date]],'DB Details'!$A:$L,12)</f>
        <v>57.4</v>
      </c>
    </row>
    <row r="480" spans="1:12" x14ac:dyDescent="0.2">
      <c r="A480" s="39">
        <v>31959</v>
      </c>
      <c r="B480" s="57">
        <f>VLOOKUP(Table91213[[#This Row],[Date]],'DB Details'!$A:$L,2)</f>
        <v>64</v>
      </c>
      <c r="C480" s="41"/>
      <c r="D480" s="55"/>
      <c r="E480" s="88">
        <f>VLOOKUP(Table91213[[#This Row],[Date]],'DB Details'!$A:$L,5)</f>
        <v>74.3</v>
      </c>
      <c r="F480" s="88">
        <f>VLOOKUP(Table91213[[#This Row],[Date]],'DB Details'!$A:$L,6)</f>
        <v>62.5</v>
      </c>
      <c r="G480" s="95"/>
      <c r="H480" s="88">
        <f>VLOOKUP(Table91213[[#This Row],[Date]],'DB Details'!$A:$L,8)</f>
        <v>44.7</v>
      </c>
      <c r="I480" s="88">
        <f>VLOOKUP(Table91213[[#This Row],[Date]],'DB Details'!$A:$L,9)</f>
        <v>58.9</v>
      </c>
      <c r="J480" s="88">
        <f>VLOOKUP(Table91213[[#This Row],[Date]],'DB Details'!$A:$L,10)</f>
        <v>46.6</v>
      </c>
      <c r="K480" s="95"/>
      <c r="L480" s="88">
        <f>VLOOKUP(Table91213[[#This Row],[Date]],'DB Details'!$A:$L,12)</f>
        <v>57.5</v>
      </c>
    </row>
    <row r="481" spans="1:12" x14ac:dyDescent="0.2">
      <c r="A481" s="39">
        <v>31990</v>
      </c>
      <c r="B481" s="57">
        <f>VLOOKUP(Table91213[[#This Row],[Date]],'DB Details'!$A:$L,2)</f>
        <v>62.7</v>
      </c>
      <c r="C481" s="41"/>
      <c r="D481" s="55"/>
      <c r="E481" s="88">
        <f>VLOOKUP(Table91213[[#This Row],[Date]],'DB Details'!$A:$L,5)</f>
        <v>77.400000000000006</v>
      </c>
      <c r="F481" s="88">
        <f>VLOOKUP(Table91213[[#This Row],[Date]],'DB Details'!$A:$L,6)</f>
        <v>64.2</v>
      </c>
      <c r="G481" s="95"/>
      <c r="H481" s="88">
        <f>VLOOKUP(Table91213[[#This Row],[Date]],'DB Details'!$A:$L,8)</f>
        <v>49.3</v>
      </c>
      <c r="I481" s="88">
        <f>VLOOKUP(Table91213[[#This Row],[Date]],'DB Details'!$A:$L,9)</f>
        <v>60.3</v>
      </c>
      <c r="J481" s="88">
        <f>VLOOKUP(Table91213[[#This Row],[Date]],'DB Details'!$A:$L,10)</f>
        <v>52.4</v>
      </c>
      <c r="K481" s="95"/>
      <c r="L481" s="88">
        <f>VLOOKUP(Table91213[[#This Row],[Date]],'DB Details'!$A:$L,12)</f>
        <v>59.3</v>
      </c>
    </row>
    <row r="482" spans="1:12" x14ac:dyDescent="0.2">
      <c r="A482" s="39">
        <v>32021</v>
      </c>
      <c r="B482" s="57">
        <f>VLOOKUP(Table91213[[#This Row],[Date]],'DB Details'!$A:$L,2)</f>
        <v>62.1</v>
      </c>
      <c r="C482" s="41"/>
      <c r="D482" s="55"/>
      <c r="E482" s="88">
        <f>VLOOKUP(Table91213[[#This Row],[Date]],'DB Details'!$A:$L,5)</f>
        <v>77.3</v>
      </c>
      <c r="F482" s="88">
        <f>VLOOKUP(Table91213[[#This Row],[Date]],'DB Details'!$A:$L,6)</f>
        <v>65.5</v>
      </c>
      <c r="G482" s="95"/>
      <c r="H482" s="88">
        <f>VLOOKUP(Table91213[[#This Row],[Date]],'DB Details'!$A:$L,8)</f>
        <v>49.2</v>
      </c>
      <c r="I482" s="88">
        <f>VLOOKUP(Table91213[[#This Row],[Date]],'DB Details'!$A:$L,9)</f>
        <v>61.5</v>
      </c>
      <c r="J482" s="88">
        <f>VLOOKUP(Table91213[[#This Row],[Date]],'DB Details'!$A:$L,10)</f>
        <v>54.5</v>
      </c>
      <c r="K482" s="95"/>
      <c r="L482" s="88">
        <f>VLOOKUP(Table91213[[#This Row],[Date]],'DB Details'!$A:$L,12)</f>
        <v>60</v>
      </c>
    </row>
    <row r="483" spans="1:12" x14ac:dyDescent="0.2">
      <c r="A483" s="39">
        <v>32051</v>
      </c>
      <c r="B483" s="57">
        <f>VLOOKUP(Table91213[[#This Row],[Date]],'DB Details'!$A:$L,2)</f>
        <v>65.3</v>
      </c>
      <c r="C483" s="41"/>
      <c r="D483" s="55"/>
      <c r="E483" s="88">
        <f>VLOOKUP(Table91213[[#This Row],[Date]],'DB Details'!$A:$L,5)</f>
        <v>78.099999999999994</v>
      </c>
      <c r="F483" s="88">
        <f>VLOOKUP(Table91213[[#This Row],[Date]],'DB Details'!$A:$L,6)</f>
        <v>63.2</v>
      </c>
      <c r="G483" s="95"/>
      <c r="H483" s="88">
        <f>VLOOKUP(Table91213[[#This Row],[Date]],'DB Details'!$A:$L,8)</f>
        <v>50.7</v>
      </c>
      <c r="I483" s="88">
        <f>VLOOKUP(Table91213[[#This Row],[Date]],'DB Details'!$A:$L,9)</f>
        <v>62.2</v>
      </c>
      <c r="J483" s="88">
        <f>VLOOKUP(Table91213[[#This Row],[Date]],'DB Details'!$A:$L,10)</f>
        <v>54.6</v>
      </c>
      <c r="K483" s="95"/>
      <c r="L483" s="88">
        <f>VLOOKUP(Table91213[[#This Row],[Date]],'DB Details'!$A:$L,12)</f>
        <v>60.7</v>
      </c>
    </row>
    <row r="484" spans="1:12" x14ac:dyDescent="0.2">
      <c r="A484" s="39">
        <v>32082</v>
      </c>
      <c r="B484" s="57">
        <f>VLOOKUP(Table91213[[#This Row],[Date]],'DB Details'!$A:$L,2)</f>
        <v>59.3</v>
      </c>
      <c r="C484" s="41"/>
      <c r="D484" s="55"/>
      <c r="E484" s="88">
        <f>VLOOKUP(Table91213[[#This Row],[Date]],'DB Details'!$A:$L,5)</f>
        <v>79.2</v>
      </c>
      <c r="F484" s="88">
        <f>VLOOKUP(Table91213[[#This Row],[Date]],'DB Details'!$A:$L,6)</f>
        <v>61.9</v>
      </c>
      <c r="G484" s="95"/>
      <c r="H484" s="88">
        <f>VLOOKUP(Table91213[[#This Row],[Date]],'DB Details'!$A:$L,8)</f>
        <v>51.2</v>
      </c>
      <c r="I484" s="88">
        <f>VLOOKUP(Table91213[[#This Row],[Date]],'DB Details'!$A:$L,9)</f>
        <v>64.900000000000006</v>
      </c>
      <c r="J484" s="88">
        <f>VLOOKUP(Table91213[[#This Row],[Date]],'DB Details'!$A:$L,10)</f>
        <v>53.7</v>
      </c>
      <c r="K484" s="95"/>
      <c r="L484" s="88">
        <f>VLOOKUP(Table91213[[#This Row],[Date]],'DB Details'!$A:$L,12)</f>
        <v>58.8</v>
      </c>
    </row>
    <row r="485" spans="1:12" x14ac:dyDescent="0.2">
      <c r="A485" s="39">
        <v>32112</v>
      </c>
      <c r="B485" s="57">
        <f>VLOOKUP(Table91213[[#This Row],[Date]],'DB Details'!$A:$L,2)</f>
        <v>61.5</v>
      </c>
      <c r="C485" s="41"/>
      <c r="D485" s="55"/>
      <c r="E485" s="88">
        <f>VLOOKUP(Table91213[[#This Row],[Date]],'DB Details'!$A:$L,5)</f>
        <v>80.2</v>
      </c>
      <c r="F485" s="88">
        <f>VLOOKUP(Table91213[[#This Row],[Date]],'DB Details'!$A:$L,6)</f>
        <v>65.099999999999994</v>
      </c>
      <c r="G485" s="95"/>
      <c r="H485" s="88">
        <f>VLOOKUP(Table91213[[#This Row],[Date]],'DB Details'!$A:$L,8)</f>
        <v>50.8</v>
      </c>
      <c r="I485" s="88">
        <f>VLOOKUP(Table91213[[#This Row],[Date]],'DB Details'!$A:$L,9)</f>
        <v>62.7</v>
      </c>
      <c r="J485" s="88">
        <f>VLOOKUP(Table91213[[#This Row],[Date]],'DB Details'!$A:$L,10)</f>
        <v>59.1</v>
      </c>
      <c r="K485" s="95"/>
      <c r="L485" s="88">
        <f>VLOOKUP(Table91213[[#This Row],[Date]],'DB Details'!$A:$L,12)</f>
        <v>61</v>
      </c>
    </row>
    <row r="486" spans="1:12" x14ac:dyDescent="0.2">
      <c r="A486" s="39">
        <v>32143</v>
      </c>
      <c r="B486" s="57">
        <f>VLOOKUP(Table91213[[#This Row],[Date]],'DB Details'!$A:$L,2)</f>
        <v>60.3</v>
      </c>
      <c r="C486" s="41"/>
      <c r="D486" s="55"/>
      <c r="E486" s="88">
        <f>VLOOKUP(Table91213[[#This Row],[Date]],'DB Details'!$A:$L,5)</f>
        <v>78.7</v>
      </c>
      <c r="F486" s="88">
        <f>VLOOKUP(Table91213[[#This Row],[Date]],'DB Details'!$A:$L,6)</f>
        <v>59.3</v>
      </c>
      <c r="G486" s="95"/>
      <c r="H486" s="88">
        <f>VLOOKUP(Table91213[[#This Row],[Date]],'DB Details'!$A:$L,8)</f>
        <v>50.7</v>
      </c>
      <c r="I486" s="88">
        <f>VLOOKUP(Table91213[[#This Row],[Date]],'DB Details'!$A:$L,9)</f>
        <v>62</v>
      </c>
      <c r="J486" s="88">
        <f>VLOOKUP(Table91213[[#This Row],[Date]],'DB Details'!$A:$L,10)</f>
        <v>51.2</v>
      </c>
      <c r="K486" s="41">
        <f>VLOOKUP(Table91213[[#This Row],[Date]],'DB Details'!$A:$L,11)</f>
        <v>66</v>
      </c>
      <c r="L486" s="88">
        <f>VLOOKUP(Table91213[[#This Row],[Date]],'DB Details'!$A:$L,12)</f>
        <v>57.5</v>
      </c>
    </row>
    <row r="487" spans="1:12" x14ac:dyDescent="0.2">
      <c r="A487" s="39">
        <v>32174</v>
      </c>
      <c r="B487" s="57">
        <f>VLOOKUP(Table91213[[#This Row],[Date]],'DB Details'!$A:$L,2)</f>
        <v>57</v>
      </c>
      <c r="C487" s="41"/>
      <c r="D487" s="55"/>
      <c r="E487" s="88">
        <f>VLOOKUP(Table91213[[#This Row],[Date]],'DB Details'!$A:$L,5)</f>
        <v>81.2</v>
      </c>
      <c r="F487" s="88">
        <f>VLOOKUP(Table91213[[#This Row],[Date]],'DB Details'!$A:$L,6)</f>
        <v>58.6</v>
      </c>
      <c r="G487" s="95"/>
      <c r="H487" s="88">
        <f>VLOOKUP(Table91213[[#This Row],[Date]],'DB Details'!$A:$L,8)</f>
        <v>48.1</v>
      </c>
      <c r="I487" s="88">
        <f>VLOOKUP(Table91213[[#This Row],[Date]],'DB Details'!$A:$L,9)</f>
        <v>61.2</v>
      </c>
      <c r="J487" s="88">
        <f>VLOOKUP(Table91213[[#This Row],[Date]],'DB Details'!$A:$L,10)</f>
        <v>52.5</v>
      </c>
      <c r="K487" s="41">
        <f>VLOOKUP(Table91213[[#This Row],[Date]],'DB Details'!$A:$L,11)</f>
        <v>65.7</v>
      </c>
      <c r="L487" s="88">
        <f>VLOOKUP(Table91213[[#This Row],[Date]],'DB Details'!$A:$L,12)</f>
        <v>56.2</v>
      </c>
    </row>
    <row r="488" spans="1:12" x14ac:dyDescent="0.2">
      <c r="A488" s="39">
        <v>32203</v>
      </c>
      <c r="B488" s="57">
        <f>VLOOKUP(Table91213[[#This Row],[Date]],'DB Details'!$A:$L,2)</f>
        <v>57.9</v>
      </c>
      <c r="C488" s="41"/>
      <c r="D488" s="55"/>
      <c r="E488" s="88">
        <f>VLOOKUP(Table91213[[#This Row],[Date]],'DB Details'!$A:$L,5)</f>
        <v>74.5</v>
      </c>
      <c r="F488" s="88">
        <f>VLOOKUP(Table91213[[#This Row],[Date]],'DB Details'!$A:$L,6)</f>
        <v>57.7</v>
      </c>
      <c r="G488" s="95"/>
      <c r="H488" s="88">
        <f>VLOOKUP(Table91213[[#This Row],[Date]],'DB Details'!$A:$L,8)</f>
        <v>41.9</v>
      </c>
      <c r="I488" s="88">
        <f>VLOOKUP(Table91213[[#This Row],[Date]],'DB Details'!$A:$L,9)</f>
        <v>57.3</v>
      </c>
      <c r="J488" s="88">
        <f>VLOOKUP(Table91213[[#This Row],[Date]],'DB Details'!$A:$L,10)</f>
        <v>50.2</v>
      </c>
      <c r="K488" s="41">
        <f>VLOOKUP(Table91213[[#This Row],[Date]],'DB Details'!$A:$L,11)</f>
        <v>64.5</v>
      </c>
      <c r="L488" s="88">
        <f>VLOOKUP(Table91213[[#This Row],[Date]],'DB Details'!$A:$L,12)</f>
        <v>54.6</v>
      </c>
    </row>
    <row r="489" spans="1:12" x14ac:dyDescent="0.2">
      <c r="A489" s="39">
        <v>32234</v>
      </c>
      <c r="B489" s="57">
        <f>VLOOKUP(Table91213[[#This Row],[Date]],'DB Details'!$A:$L,2)</f>
        <v>57.6</v>
      </c>
      <c r="C489" s="41"/>
      <c r="D489" s="55"/>
      <c r="E489" s="88">
        <f>VLOOKUP(Table91213[[#This Row],[Date]],'DB Details'!$A:$L,5)</f>
        <v>81</v>
      </c>
      <c r="F489" s="88">
        <f>VLOOKUP(Table91213[[#This Row],[Date]],'DB Details'!$A:$L,6)</f>
        <v>59.1</v>
      </c>
      <c r="G489" s="95"/>
      <c r="H489" s="88">
        <f>VLOOKUP(Table91213[[#This Row],[Date]],'DB Details'!$A:$L,8)</f>
        <v>51</v>
      </c>
      <c r="I489" s="88">
        <f>VLOOKUP(Table91213[[#This Row],[Date]],'DB Details'!$A:$L,9)</f>
        <v>58.6</v>
      </c>
      <c r="J489" s="88">
        <f>VLOOKUP(Table91213[[#This Row],[Date]],'DB Details'!$A:$L,10)</f>
        <v>49.2</v>
      </c>
      <c r="K489" s="41">
        <f>VLOOKUP(Table91213[[#This Row],[Date]],'DB Details'!$A:$L,11)</f>
        <v>64</v>
      </c>
      <c r="L489" s="88">
        <f>VLOOKUP(Table91213[[#This Row],[Date]],'DB Details'!$A:$L,12)</f>
        <v>55.8</v>
      </c>
    </row>
    <row r="490" spans="1:12" x14ac:dyDescent="0.2">
      <c r="A490" s="39">
        <v>32264</v>
      </c>
      <c r="B490" s="57">
        <f>VLOOKUP(Table91213[[#This Row],[Date]],'DB Details'!$A:$L,2)</f>
        <v>57.7</v>
      </c>
      <c r="C490" s="41"/>
      <c r="D490" s="55"/>
      <c r="E490" s="88">
        <f>VLOOKUP(Table91213[[#This Row],[Date]],'DB Details'!$A:$L,5)</f>
        <v>81.5</v>
      </c>
      <c r="F490" s="88">
        <f>VLOOKUP(Table91213[[#This Row],[Date]],'DB Details'!$A:$L,6)</f>
        <v>58</v>
      </c>
      <c r="G490" s="95"/>
      <c r="H490" s="88">
        <f>VLOOKUP(Table91213[[#This Row],[Date]],'DB Details'!$A:$L,8)</f>
        <v>51.2</v>
      </c>
      <c r="I490" s="88">
        <f>VLOOKUP(Table91213[[#This Row],[Date]],'DB Details'!$A:$L,9)</f>
        <v>56.9</v>
      </c>
      <c r="J490" s="88">
        <f>VLOOKUP(Table91213[[#This Row],[Date]],'DB Details'!$A:$L,10)</f>
        <v>50.4</v>
      </c>
      <c r="K490" s="41">
        <f>VLOOKUP(Table91213[[#This Row],[Date]],'DB Details'!$A:$L,11)</f>
        <v>65.5</v>
      </c>
      <c r="L490" s="88">
        <f>VLOOKUP(Table91213[[#This Row],[Date]],'DB Details'!$A:$L,12)</f>
        <v>55.5</v>
      </c>
    </row>
    <row r="491" spans="1:12" x14ac:dyDescent="0.2">
      <c r="A491" s="39">
        <v>32295</v>
      </c>
      <c r="B491" s="57">
        <f>VLOOKUP(Table91213[[#This Row],[Date]],'DB Details'!$A:$L,2)</f>
        <v>63.6</v>
      </c>
      <c r="C491" s="41"/>
      <c r="D491" s="55"/>
      <c r="E491" s="88">
        <f>VLOOKUP(Table91213[[#This Row],[Date]],'DB Details'!$A:$L,5)</f>
        <v>80.7</v>
      </c>
      <c r="F491" s="88">
        <f>VLOOKUP(Table91213[[#This Row],[Date]],'DB Details'!$A:$L,6)</f>
        <v>61.7</v>
      </c>
      <c r="G491" s="95"/>
      <c r="H491" s="88">
        <f>VLOOKUP(Table91213[[#This Row],[Date]],'DB Details'!$A:$L,8)</f>
        <v>48.2</v>
      </c>
      <c r="I491" s="88">
        <f>VLOOKUP(Table91213[[#This Row],[Date]],'DB Details'!$A:$L,9)</f>
        <v>65.599999999999994</v>
      </c>
      <c r="J491" s="88">
        <f>VLOOKUP(Table91213[[#This Row],[Date]],'DB Details'!$A:$L,10)</f>
        <v>50.5</v>
      </c>
      <c r="K491" s="41">
        <f>VLOOKUP(Table91213[[#This Row],[Date]],'DB Details'!$A:$L,11)</f>
        <v>66</v>
      </c>
      <c r="L491" s="88">
        <f>VLOOKUP(Table91213[[#This Row],[Date]],'DB Details'!$A:$L,12)</f>
        <v>59.3</v>
      </c>
    </row>
    <row r="492" spans="1:12" x14ac:dyDescent="0.2">
      <c r="A492" s="39">
        <v>32325</v>
      </c>
      <c r="B492" s="57">
        <f>VLOOKUP(Table91213[[#This Row],[Date]],'DB Details'!$A:$L,2)</f>
        <v>60.6</v>
      </c>
      <c r="C492" s="41"/>
      <c r="D492" s="55"/>
      <c r="E492" s="88">
        <f>VLOOKUP(Table91213[[#This Row],[Date]],'DB Details'!$A:$L,5)</f>
        <v>81</v>
      </c>
      <c r="F492" s="88">
        <f>VLOOKUP(Table91213[[#This Row],[Date]],'DB Details'!$A:$L,6)</f>
        <v>61.2</v>
      </c>
      <c r="G492" s="95"/>
      <c r="H492" s="88">
        <f>VLOOKUP(Table91213[[#This Row],[Date]],'DB Details'!$A:$L,8)</f>
        <v>54.5</v>
      </c>
      <c r="I492" s="88">
        <f>VLOOKUP(Table91213[[#This Row],[Date]],'DB Details'!$A:$L,9)</f>
        <v>58.4</v>
      </c>
      <c r="J492" s="88">
        <f>VLOOKUP(Table91213[[#This Row],[Date]],'DB Details'!$A:$L,10)</f>
        <v>52.5</v>
      </c>
      <c r="K492" s="41">
        <f>VLOOKUP(Table91213[[#This Row],[Date]],'DB Details'!$A:$L,11)</f>
        <v>67.5</v>
      </c>
      <c r="L492" s="88">
        <f>VLOOKUP(Table91213[[#This Row],[Date]],'DB Details'!$A:$L,12)</f>
        <v>58.2</v>
      </c>
    </row>
    <row r="493" spans="1:12" x14ac:dyDescent="0.2">
      <c r="A493" s="39">
        <v>32356</v>
      </c>
      <c r="B493" s="57">
        <f>VLOOKUP(Table91213[[#This Row],[Date]],'DB Details'!$A:$L,2)</f>
        <v>59.2</v>
      </c>
      <c r="C493" s="41"/>
      <c r="D493" s="55"/>
      <c r="E493" s="88">
        <f>VLOOKUP(Table91213[[#This Row],[Date]],'DB Details'!$A:$L,5)</f>
        <v>78.2</v>
      </c>
      <c r="F493" s="88">
        <f>VLOOKUP(Table91213[[#This Row],[Date]],'DB Details'!$A:$L,6)</f>
        <v>57.8</v>
      </c>
      <c r="G493" s="95"/>
      <c r="H493" s="88">
        <f>VLOOKUP(Table91213[[#This Row],[Date]],'DB Details'!$A:$L,8)</f>
        <v>49.4</v>
      </c>
      <c r="I493" s="88">
        <f>VLOOKUP(Table91213[[#This Row],[Date]],'DB Details'!$A:$L,9)</f>
        <v>57.4</v>
      </c>
      <c r="J493" s="88">
        <f>VLOOKUP(Table91213[[#This Row],[Date]],'DB Details'!$A:$L,10)</f>
        <v>51.2</v>
      </c>
      <c r="K493" s="41">
        <f>VLOOKUP(Table91213[[#This Row],[Date]],'DB Details'!$A:$L,11)</f>
        <v>59.9</v>
      </c>
      <c r="L493" s="88">
        <f>VLOOKUP(Table91213[[#This Row],[Date]],'DB Details'!$A:$L,12)</f>
        <v>56</v>
      </c>
    </row>
    <row r="494" spans="1:12" x14ac:dyDescent="0.2">
      <c r="A494" s="39">
        <v>32387</v>
      </c>
      <c r="B494" s="57">
        <f>VLOOKUP(Table91213[[#This Row],[Date]],'DB Details'!$A:$L,2)</f>
        <v>58.6</v>
      </c>
      <c r="C494" s="41"/>
      <c r="D494" s="55"/>
      <c r="E494" s="88">
        <f>VLOOKUP(Table91213[[#This Row],[Date]],'DB Details'!$A:$L,5)</f>
        <v>72.8</v>
      </c>
      <c r="F494" s="88">
        <f>VLOOKUP(Table91213[[#This Row],[Date]],'DB Details'!$A:$L,6)</f>
        <v>54.8</v>
      </c>
      <c r="G494" s="95"/>
      <c r="H494" s="88">
        <f>VLOOKUP(Table91213[[#This Row],[Date]],'DB Details'!$A:$L,8)</f>
        <v>49.5</v>
      </c>
      <c r="I494" s="88">
        <f>VLOOKUP(Table91213[[#This Row],[Date]],'DB Details'!$A:$L,9)</f>
        <v>55.2</v>
      </c>
      <c r="J494" s="88">
        <f>VLOOKUP(Table91213[[#This Row],[Date]],'DB Details'!$A:$L,10)</f>
        <v>50.2</v>
      </c>
      <c r="K494" s="41">
        <f>VLOOKUP(Table91213[[#This Row],[Date]],'DB Details'!$A:$L,11)</f>
        <v>61.7</v>
      </c>
      <c r="L494" s="88">
        <f>VLOOKUP(Table91213[[#This Row],[Date]],'DB Details'!$A:$L,12)</f>
        <v>54.5</v>
      </c>
    </row>
    <row r="495" spans="1:12" x14ac:dyDescent="0.2">
      <c r="A495" s="39">
        <v>32417</v>
      </c>
      <c r="B495" s="57">
        <f>VLOOKUP(Table91213[[#This Row],[Date]],'DB Details'!$A:$L,2)</f>
        <v>57.2</v>
      </c>
      <c r="C495" s="41"/>
      <c r="D495" s="55"/>
      <c r="E495" s="88">
        <f>VLOOKUP(Table91213[[#This Row],[Date]],'DB Details'!$A:$L,5)</f>
        <v>71.5</v>
      </c>
      <c r="F495" s="88">
        <f>VLOOKUP(Table91213[[#This Row],[Date]],'DB Details'!$A:$L,6)</f>
        <v>58.7</v>
      </c>
      <c r="G495" s="95"/>
      <c r="H495" s="88">
        <f>VLOOKUP(Table91213[[#This Row],[Date]],'DB Details'!$A:$L,8)</f>
        <v>49.2</v>
      </c>
      <c r="I495" s="88">
        <f>VLOOKUP(Table91213[[#This Row],[Date]],'DB Details'!$A:$L,9)</f>
        <v>54.8</v>
      </c>
      <c r="J495" s="88">
        <f>VLOOKUP(Table91213[[#This Row],[Date]],'DB Details'!$A:$L,10)</f>
        <v>52.4</v>
      </c>
      <c r="K495" s="41">
        <f>VLOOKUP(Table91213[[#This Row],[Date]],'DB Details'!$A:$L,11)</f>
        <v>60.8</v>
      </c>
      <c r="L495" s="88">
        <f>VLOOKUP(Table91213[[#This Row],[Date]],'DB Details'!$A:$L,12)</f>
        <v>55.4</v>
      </c>
    </row>
    <row r="496" spans="1:12" x14ac:dyDescent="0.2">
      <c r="A496" s="39">
        <v>32448</v>
      </c>
      <c r="B496" s="57">
        <f>VLOOKUP(Table91213[[#This Row],[Date]],'DB Details'!$A:$L,2)</f>
        <v>58.4</v>
      </c>
      <c r="C496" s="41"/>
      <c r="D496" s="55"/>
      <c r="E496" s="88">
        <f>VLOOKUP(Table91213[[#This Row],[Date]],'DB Details'!$A:$L,5)</f>
        <v>70.900000000000006</v>
      </c>
      <c r="F496" s="88">
        <f>VLOOKUP(Table91213[[#This Row],[Date]],'DB Details'!$A:$L,6)</f>
        <v>57.5</v>
      </c>
      <c r="G496" s="95"/>
      <c r="H496" s="88">
        <f>VLOOKUP(Table91213[[#This Row],[Date]],'DB Details'!$A:$L,8)</f>
        <v>51.6</v>
      </c>
      <c r="I496" s="88">
        <f>VLOOKUP(Table91213[[#This Row],[Date]],'DB Details'!$A:$L,9)</f>
        <v>52.1</v>
      </c>
      <c r="J496" s="88">
        <f>VLOOKUP(Table91213[[#This Row],[Date]],'DB Details'!$A:$L,10)</f>
        <v>53.8</v>
      </c>
      <c r="K496" s="41">
        <f>VLOOKUP(Table91213[[#This Row],[Date]],'DB Details'!$A:$L,11)</f>
        <v>58.1</v>
      </c>
      <c r="L496" s="88">
        <f>VLOOKUP(Table91213[[#This Row],[Date]],'DB Details'!$A:$L,12)</f>
        <v>55.6</v>
      </c>
    </row>
    <row r="497" spans="1:12" x14ac:dyDescent="0.2">
      <c r="A497" s="39">
        <v>32478</v>
      </c>
      <c r="B497" s="57">
        <f>VLOOKUP(Table91213[[#This Row],[Date]],'DB Details'!$A:$L,2)</f>
        <v>59</v>
      </c>
      <c r="C497" s="41"/>
      <c r="D497" s="55"/>
      <c r="E497" s="88">
        <f>VLOOKUP(Table91213[[#This Row],[Date]],'DB Details'!$A:$L,5)</f>
        <v>69.8</v>
      </c>
      <c r="F497" s="88">
        <f>VLOOKUP(Table91213[[#This Row],[Date]],'DB Details'!$A:$L,6)</f>
        <v>57.6</v>
      </c>
      <c r="G497" s="95"/>
      <c r="H497" s="88">
        <f>VLOOKUP(Table91213[[#This Row],[Date]],'DB Details'!$A:$L,8)</f>
        <v>49.9</v>
      </c>
      <c r="I497" s="88">
        <f>VLOOKUP(Table91213[[#This Row],[Date]],'DB Details'!$A:$L,9)</f>
        <v>53</v>
      </c>
      <c r="J497" s="88">
        <f>VLOOKUP(Table91213[[#This Row],[Date]],'DB Details'!$A:$L,10)</f>
        <v>54.8</v>
      </c>
      <c r="K497" s="41">
        <f>VLOOKUP(Table91213[[#This Row],[Date]],'DB Details'!$A:$L,11)</f>
        <v>64.3</v>
      </c>
      <c r="L497" s="88">
        <f>VLOOKUP(Table91213[[#This Row],[Date]],'DB Details'!$A:$L,12)</f>
        <v>56</v>
      </c>
    </row>
    <row r="498" spans="1:12" x14ac:dyDescent="0.2">
      <c r="A498" s="39">
        <v>32509</v>
      </c>
      <c r="B498" s="57">
        <f>VLOOKUP(Table91213[[#This Row],[Date]],'DB Details'!$A:$L,2)</f>
        <v>57.3</v>
      </c>
      <c r="C498" s="41"/>
      <c r="D498" s="55"/>
      <c r="E498" s="88">
        <f>VLOOKUP(Table91213[[#This Row],[Date]],'DB Details'!$A:$L,5)</f>
        <v>70.5</v>
      </c>
      <c r="F498" s="88">
        <f>VLOOKUP(Table91213[[#This Row],[Date]],'DB Details'!$A:$L,6)</f>
        <v>57.9</v>
      </c>
      <c r="G498" s="95"/>
      <c r="H498" s="88">
        <f>VLOOKUP(Table91213[[#This Row],[Date]],'DB Details'!$A:$L,8)</f>
        <v>46.7</v>
      </c>
      <c r="I498" s="88">
        <f>VLOOKUP(Table91213[[#This Row],[Date]],'DB Details'!$A:$L,9)</f>
        <v>53.9</v>
      </c>
      <c r="J498" s="88">
        <f>VLOOKUP(Table91213[[#This Row],[Date]],'DB Details'!$A:$L,10)</f>
        <v>51.4</v>
      </c>
      <c r="K498" s="41">
        <f>VLOOKUP(Table91213[[#This Row],[Date]],'DB Details'!$A:$L,11)</f>
        <v>60.1</v>
      </c>
      <c r="L498" s="88">
        <f>VLOOKUP(Table91213[[#This Row],[Date]],'DB Details'!$A:$L,12)</f>
        <v>54.7</v>
      </c>
    </row>
    <row r="499" spans="1:12" x14ac:dyDescent="0.2">
      <c r="A499" s="39">
        <v>32540</v>
      </c>
      <c r="B499" s="57">
        <f>VLOOKUP(Table91213[[#This Row],[Date]],'DB Details'!$A:$L,2)</f>
        <v>57.3</v>
      </c>
      <c r="C499" s="41"/>
      <c r="D499" s="55"/>
      <c r="E499" s="88">
        <f>VLOOKUP(Table91213[[#This Row],[Date]],'DB Details'!$A:$L,5)</f>
        <v>67.900000000000006</v>
      </c>
      <c r="F499" s="88">
        <f>VLOOKUP(Table91213[[#This Row],[Date]],'DB Details'!$A:$L,6)</f>
        <v>55.6</v>
      </c>
      <c r="G499" s="95"/>
      <c r="H499" s="88">
        <f>VLOOKUP(Table91213[[#This Row],[Date]],'DB Details'!$A:$L,8)</f>
        <v>49</v>
      </c>
      <c r="I499" s="88">
        <f>VLOOKUP(Table91213[[#This Row],[Date]],'DB Details'!$A:$L,9)</f>
        <v>54</v>
      </c>
      <c r="J499" s="88">
        <f>VLOOKUP(Table91213[[#This Row],[Date]],'DB Details'!$A:$L,10)</f>
        <v>50</v>
      </c>
      <c r="K499" s="41">
        <f>VLOOKUP(Table91213[[#This Row],[Date]],'DB Details'!$A:$L,11)</f>
        <v>60</v>
      </c>
      <c r="L499" s="88">
        <f>VLOOKUP(Table91213[[#This Row],[Date]],'DB Details'!$A:$L,12)</f>
        <v>54.1</v>
      </c>
    </row>
    <row r="500" spans="1:12" x14ac:dyDescent="0.2">
      <c r="A500" s="39">
        <v>32568</v>
      </c>
      <c r="B500" s="57">
        <f>VLOOKUP(Table91213[[#This Row],[Date]],'DB Details'!$A:$L,2)</f>
        <v>52</v>
      </c>
      <c r="C500" s="41"/>
      <c r="D500" s="55"/>
      <c r="E500" s="88">
        <f>VLOOKUP(Table91213[[#This Row],[Date]],'DB Details'!$A:$L,5)</f>
        <v>67.900000000000006</v>
      </c>
      <c r="F500" s="88">
        <f>VLOOKUP(Table91213[[#This Row],[Date]],'DB Details'!$A:$L,6)</f>
        <v>52.7</v>
      </c>
      <c r="G500" s="95"/>
      <c r="H500" s="88">
        <f>VLOOKUP(Table91213[[#This Row],[Date]],'DB Details'!$A:$L,8)</f>
        <v>48.3</v>
      </c>
      <c r="I500" s="88">
        <f>VLOOKUP(Table91213[[#This Row],[Date]],'DB Details'!$A:$L,9)</f>
        <v>52.5</v>
      </c>
      <c r="J500" s="88">
        <f>VLOOKUP(Table91213[[#This Row],[Date]],'DB Details'!$A:$L,10)</f>
        <v>50.2</v>
      </c>
      <c r="K500" s="41">
        <f>VLOOKUP(Table91213[[#This Row],[Date]],'DB Details'!$A:$L,11)</f>
        <v>52.8</v>
      </c>
      <c r="L500" s="88">
        <f>VLOOKUP(Table91213[[#This Row],[Date]],'DB Details'!$A:$L,12)</f>
        <v>51.5</v>
      </c>
    </row>
    <row r="501" spans="1:12" x14ac:dyDescent="0.2">
      <c r="A501" s="39">
        <v>32599</v>
      </c>
      <c r="B501" s="57">
        <f>VLOOKUP(Table91213[[#This Row],[Date]],'DB Details'!$A:$L,2)</f>
        <v>53.1</v>
      </c>
      <c r="C501" s="41"/>
      <c r="D501" s="55"/>
      <c r="E501" s="88">
        <f>VLOOKUP(Table91213[[#This Row],[Date]],'DB Details'!$A:$L,5)</f>
        <v>65.400000000000006</v>
      </c>
      <c r="F501" s="88">
        <f>VLOOKUP(Table91213[[#This Row],[Date]],'DB Details'!$A:$L,6)</f>
        <v>54.9</v>
      </c>
      <c r="G501" s="95"/>
      <c r="H501" s="88">
        <f>VLOOKUP(Table91213[[#This Row],[Date]],'DB Details'!$A:$L,8)</f>
        <v>47.4</v>
      </c>
      <c r="I501" s="88">
        <f>VLOOKUP(Table91213[[#This Row],[Date]],'DB Details'!$A:$L,9)</f>
        <v>52.2</v>
      </c>
      <c r="J501" s="88">
        <f>VLOOKUP(Table91213[[#This Row],[Date]],'DB Details'!$A:$L,10)</f>
        <v>50</v>
      </c>
      <c r="K501" s="41">
        <f>VLOOKUP(Table91213[[#This Row],[Date]],'DB Details'!$A:$L,11)</f>
        <v>58.4</v>
      </c>
      <c r="L501" s="88">
        <f>VLOOKUP(Table91213[[#This Row],[Date]],'DB Details'!$A:$L,12)</f>
        <v>52.2</v>
      </c>
    </row>
    <row r="502" spans="1:12" x14ac:dyDescent="0.2">
      <c r="A502" s="39">
        <v>32629</v>
      </c>
      <c r="B502" s="57">
        <f>VLOOKUP(Table91213[[#This Row],[Date]],'DB Details'!$A:$L,2)</f>
        <v>50.7</v>
      </c>
      <c r="C502" s="41"/>
      <c r="D502" s="55"/>
      <c r="E502" s="88">
        <f>VLOOKUP(Table91213[[#This Row],[Date]],'DB Details'!$A:$L,5)</f>
        <v>59.3</v>
      </c>
      <c r="F502" s="88">
        <f>VLOOKUP(Table91213[[#This Row],[Date]],'DB Details'!$A:$L,6)</f>
        <v>50.7</v>
      </c>
      <c r="G502" s="95"/>
      <c r="H502" s="88">
        <f>VLOOKUP(Table91213[[#This Row],[Date]],'DB Details'!$A:$L,8)</f>
        <v>44.9</v>
      </c>
      <c r="I502" s="88">
        <f>VLOOKUP(Table91213[[#This Row],[Date]],'DB Details'!$A:$L,9)</f>
        <v>49.1</v>
      </c>
      <c r="J502" s="88">
        <f>VLOOKUP(Table91213[[#This Row],[Date]],'DB Details'!$A:$L,10)</f>
        <v>47.6</v>
      </c>
      <c r="K502" s="41">
        <f>VLOOKUP(Table91213[[#This Row],[Date]],'DB Details'!$A:$L,11)</f>
        <v>60.9</v>
      </c>
      <c r="L502" s="88">
        <f>VLOOKUP(Table91213[[#This Row],[Date]],'DB Details'!$A:$L,12)</f>
        <v>49.3</v>
      </c>
    </row>
    <row r="503" spans="1:12" x14ac:dyDescent="0.2">
      <c r="A503" s="39">
        <v>32660</v>
      </c>
      <c r="B503" s="57">
        <f>VLOOKUP(Table91213[[#This Row],[Date]],'DB Details'!$A:$L,2)</f>
        <v>45.6</v>
      </c>
      <c r="C503" s="41"/>
      <c r="D503" s="55"/>
      <c r="E503" s="88">
        <f>VLOOKUP(Table91213[[#This Row],[Date]],'DB Details'!$A:$L,5)</f>
        <v>50</v>
      </c>
      <c r="F503" s="88">
        <f>VLOOKUP(Table91213[[#This Row],[Date]],'DB Details'!$A:$L,6)</f>
        <v>49.5</v>
      </c>
      <c r="G503" s="95"/>
      <c r="H503" s="88">
        <f>VLOOKUP(Table91213[[#This Row],[Date]],'DB Details'!$A:$L,8)</f>
        <v>47.5</v>
      </c>
      <c r="I503" s="88">
        <f>VLOOKUP(Table91213[[#This Row],[Date]],'DB Details'!$A:$L,9)</f>
        <v>46.5</v>
      </c>
      <c r="J503" s="88">
        <f>VLOOKUP(Table91213[[#This Row],[Date]],'DB Details'!$A:$L,10)</f>
        <v>47.4</v>
      </c>
      <c r="K503" s="41">
        <f>VLOOKUP(Table91213[[#This Row],[Date]],'DB Details'!$A:$L,11)</f>
        <v>53.3</v>
      </c>
      <c r="L503" s="88">
        <f>VLOOKUP(Table91213[[#This Row],[Date]],'DB Details'!$A:$L,12)</f>
        <v>47.3</v>
      </c>
    </row>
    <row r="504" spans="1:12" x14ac:dyDescent="0.2">
      <c r="A504" s="39">
        <v>32690</v>
      </c>
      <c r="B504" s="57">
        <f>VLOOKUP(Table91213[[#This Row],[Date]],'DB Details'!$A:$L,2)</f>
        <v>45.8</v>
      </c>
      <c r="C504" s="41"/>
      <c r="D504" s="55"/>
      <c r="E504" s="88">
        <f>VLOOKUP(Table91213[[#This Row],[Date]],'DB Details'!$A:$L,5)</f>
        <v>48.1</v>
      </c>
      <c r="F504" s="88">
        <f>VLOOKUP(Table91213[[#This Row],[Date]],'DB Details'!$A:$L,6)</f>
        <v>46.9</v>
      </c>
      <c r="G504" s="95"/>
      <c r="H504" s="88">
        <f>VLOOKUP(Table91213[[#This Row],[Date]],'DB Details'!$A:$L,8)</f>
        <v>46.2</v>
      </c>
      <c r="I504" s="88">
        <f>VLOOKUP(Table91213[[#This Row],[Date]],'DB Details'!$A:$L,9)</f>
        <v>46.1</v>
      </c>
      <c r="J504" s="88">
        <f>VLOOKUP(Table91213[[#This Row],[Date]],'DB Details'!$A:$L,10)</f>
        <v>44.5</v>
      </c>
      <c r="K504" s="41">
        <f>VLOOKUP(Table91213[[#This Row],[Date]],'DB Details'!$A:$L,11)</f>
        <v>56.1</v>
      </c>
      <c r="L504" s="88">
        <f>VLOOKUP(Table91213[[#This Row],[Date]],'DB Details'!$A:$L,12)</f>
        <v>45.9</v>
      </c>
    </row>
    <row r="505" spans="1:12" x14ac:dyDescent="0.2">
      <c r="A505" s="39">
        <v>32721</v>
      </c>
      <c r="B505" s="57">
        <f>VLOOKUP(Table91213[[#This Row],[Date]],'DB Details'!$A:$L,2)</f>
        <v>45.2</v>
      </c>
      <c r="C505" s="41"/>
      <c r="D505" s="55"/>
      <c r="E505" s="88">
        <f>VLOOKUP(Table91213[[#This Row],[Date]],'DB Details'!$A:$L,5)</f>
        <v>43.3</v>
      </c>
      <c r="F505" s="88">
        <f>VLOOKUP(Table91213[[#This Row],[Date]],'DB Details'!$A:$L,6)</f>
        <v>46.7</v>
      </c>
      <c r="G505" s="95"/>
      <c r="H505" s="88">
        <f>VLOOKUP(Table91213[[#This Row],[Date]],'DB Details'!$A:$L,8)</f>
        <v>43.5</v>
      </c>
      <c r="I505" s="88">
        <f>VLOOKUP(Table91213[[#This Row],[Date]],'DB Details'!$A:$L,9)</f>
        <v>44</v>
      </c>
      <c r="J505" s="88">
        <f>VLOOKUP(Table91213[[#This Row],[Date]],'DB Details'!$A:$L,10)</f>
        <v>44.6</v>
      </c>
      <c r="K505" s="41">
        <f>VLOOKUP(Table91213[[#This Row],[Date]],'DB Details'!$A:$L,11)</f>
        <v>57.8</v>
      </c>
      <c r="L505" s="88">
        <f>VLOOKUP(Table91213[[#This Row],[Date]],'DB Details'!$A:$L,12)</f>
        <v>45.1</v>
      </c>
    </row>
    <row r="506" spans="1:12" x14ac:dyDescent="0.2">
      <c r="A506" s="39">
        <v>32752</v>
      </c>
      <c r="B506" s="57">
        <f>VLOOKUP(Table91213[[#This Row],[Date]],'DB Details'!$A:$L,2)</f>
        <v>46</v>
      </c>
      <c r="C506" s="41"/>
      <c r="D506" s="55"/>
      <c r="E506" s="88">
        <f>VLOOKUP(Table91213[[#This Row],[Date]],'DB Details'!$A:$L,5)</f>
        <v>42.4</v>
      </c>
      <c r="F506" s="88">
        <f>VLOOKUP(Table91213[[#This Row],[Date]],'DB Details'!$A:$L,6)</f>
        <v>48</v>
      </c>
      <c r="G506" s="95"/>
      <c r="H506" s="88">
        <f>VLOOKUP(Table91213[[#This Row],[Date]],'DB Details'!$A:$L,8)</f>
        <v>44.8</v>
      </c>
      <c r="I506" s="88">
        <f>VLOOKUP(Table91213[[#This Row],[Date]],'DB Details'!$A:$L,9)</f>
        <v>43.9</v>
      </c>
      <c r="J506" s="88">
        <f>VLOOKUP(Table91213[[#This Row],[Date]],'DB Details'!$A:$L,10)</f>
        <v>45.4</v>
      </c>
      <c r="K506" s="41">
        <f>VLOOKUP(Table91213[[#This Row],[Date]],'DB Details'!$A:$L,11)</f>
        <v>61.7</v>
      </c>
      <c r="L506" s="88">
        <f>VLOOKUP(Table91213[[#This Row],[Date]],'DB Details'!$A:$L,12)</f>
        <v>46</v>
      </c>
    </row>
    <row r="507" spans="1:12" x14ac:dyDescent="0.2">
      <c r="A507" s="39">
        <v>32782</v>
      </c>
      <c r="B507" s="57">
        <f>VLOOKUP(Table91213[[#This Row],[Date]],'DB Details'!$A:$L,2)</f>
        <v>49.3</v>
      </c>
      <c r="C507" s="41">
        <f>VLOOKUP(Table91213[[#This Row],[Date]],'DB Details'!$A:$L,3)</f>
        <v>49</v>
      </c>
      <c r="D507" s="55"/>
      <c r="E507" s="88">
        <f>VLOOKUP(Table91213[[#This Row],[Date]],'DB Details'!$A:$L,5)</f>
        <v>41</v>
      </c>
      <c r="F507" s="88">
        <f>VLOOKUP(Table91213[[#This Row],[Date]],'DB Details'!$A:$L,6)</f>
        <v>48.5</v>
      </c>
      <c r="G507" s="95"/>
      <c r="H507" s="88">
        <f>VLOOKUP(Table91213[[#This Row],[Date]],'DB Details'!$A:$L,8)</f>
        <v>43.8</v>
      </c>
      <c r="I507" s="88">
        <f>VLOOKUP(Table91213[[#This Row],[Date]],'DB Details'!$A:$L,9)</f>
        <v>43.3</v>
      </c>
      <c r="J507" s="88">
        <f>VLOOKUP(Table91213[[#This Row],[Date]],'DB Details'!$A:$L,10)</f>
        <v>45</v>
      </c>
      <c r="K507" s="41">
        <f>VLOOKUP(Table91213[[#This Row],[Date]],'DB Details'!$A:$L,11)</f>
        <v>57.2</v>
      </c>
      <c r="L507" s="88">
        <f>VLOOKUP(Table91213[[#This Row],[Date]],'DB Details'!$A:$L,12)</f>
        <v>46.8</v>
      </c>
    </row>
    <row r="508" spans="1:12" x14ac:dyDescent="0.2">
      <c r="A508" s="39">
        <v>32813</v>
      </c>
      <c r="B508" s="57">
        <f>VLOOKUP(Table91213[[#This Row],[Date]],'DB Details'!$A:$L,2)</f>
        <v>49.3</v>
      </c>
      <c r="C508" s="41">
        <f>VLOOKUP(Table91213[[#This Row],[Date]],'DB Details'!$A:$L,3)</f>
        <v>47</v>
      </c>
      <c r="D508" s="55"/>
      <c r="E508" s="88">
        <f>VLOOKUP(Table91213[[#This Row],[Date]],'DB Details'!$A:$L,5)</f>
        <v>40.9</v>
      </c>
      <c r="F508" s="88">
        <f>VLOOKUP(Table91213[[#This Row],[Date]],'DB Details'!$A:$L,6)</f>
        <v>49.2</v>
      </c>
      <c r="G508" s="95"/>
      <c r="H508" s="88">
        <f>VLOOKUP(Table91213[[#This Row],[Date]],'DB Details'!$A:$L,8)</f>
        <v>41.4</v>
      </c>
      <c r="I508" s="88">
        <f>VLOOKUP(Table91213[[#This Row],[Date]],'DB Details'!$A:$L,9)</f>
        <v>42.5</v>
      </c>
      <c r="J508" s="88">
        <f>VLOOKUP(Table91213[[#This Row],[Date]],'DB Details'!$A:$L,10)</f>
        <v>45.9</v>
      </c>
      <c r="K508" s="41">
        <f>VLOOKUP(Table91213[[#This Row],[Date]],'DB Details'!$A:$L,11)</f>
        <v>56.6</v>
      </c>
      <c r="L508" s="88">
        <f>VLOOKUP(Table91213[[#This Row],[Date]],'DB Details'!$A:$L,12)</f>
        <v>46.8</v>
      </c>
    </row>
    <row r="509" spans="1:12" x14ac:dyDescent="0.2">
      <c r="A509" s="39">
        <v>32843</v>
      </c>
      <c r="B509" s="57">
        <f>VLOOKUP(Table91213[[#This Row],[Date]],'DB Details'!$A:$L,2)</f>
        <v>50.4</v>
      </c>
      <c r="C509" s="41">
        <f>VLOOKUP(Table91213[[#This Row],[Date]],'DB Details'!$A:$L,3)</f>
        <v>45.5</v>
      </c>
      <c r="D509" s="55"/>
      <c r="E509" s="88">
        <f>VLOOKUP(Table91213[[#This Row],[Date]],'DB Details'!$A:$L,5)</f>
        <v>41</v>
      </c>
      <c r="F509" s="88">
        <f>VLOOKUP(Table91213[[#This Row],[Date]],'DB Details'!$A:$L,6)</f>
        <v>49.7</v>
      </c>
      <c r="G509" s="95"/>
      <c r="H509" s="88">
        <f>VLOOKUP(Table91213[[#This Row],[Date]],'DB Details'!$A:$L,8)</f>
        <v>43.9</v>
      </c>
      <c r="I509" s="88">
        <f>VLOOKUP(Table91213[[#This Row],[Date]],'DB Details'!$A:$L,9)</f>
        <v>43.5</v>
      </c>
      <c r="J509" s="88">
        <f>VLOOKUP(Table91213[[#This Row],[Date]],'DB Details'!$A:$L,10)</f>
        <v>44.6</v>
      </c>
      <c r="K509" s="41">
        <f>VLOOKUP(Table91213[[#This Row],[Date]],'DB Details'!$A:$L,11)</f>
        <v>54.9</v>
      </c>
      <c r="L509" s="88">
        <f>VLOOKUP(Table91213[[#This Row],[Date]],'DB Details'!$A:$L,12)</f>
        <v>47.4</v>
      </c>
    </row>
    <row r="510" spans="1:12" x14ac:dyDescent="0.2">
      <c r="A510" s="39">
        <v>32874</v>
      </c>
      <c r="B510" s="57">
        <f>VLOOKUP(Table91213[[#This Row],[Date]],'DB Details'!$A:$L,2)</f>
        <v>49.1</v>
      </c>
      <c r="C510" s="41">
        <f>VLOOKUP(Table91213[[#This Row],[Date]],'DB Details'!$A:$L,3)</f>
        <v>51.8</v>
      </c>
      <c r="D510" s="55"/>
      <c r="E510" s="88">
        <f>VLOOKUP(Table91213[[#This Row],[Date]],'DB Details'!$A:$L,5)</f>
        <v>50.8</v>
      </c>
      <c r="F510" s="88">
        <f>VLOOKUP(Table91213[[#This Row],[Date]],'DB Details'!$A:$L,6)</f>
        <v>47.4</v>
      </c>
      <c r="G510" s="95"/>
      <c r="H510" s="88">
        <f>VLOOKUP(Table91213[[#This Row],[Date]],'DB Details'!$A:$L,8)</f>
        <v>42.7</v>
      </c>
      <c r="I510" s="88">
        <f>VLOOKUP(Table91213[[#This Row],[Date]],'DB Details'!$A:$L,9)</f>
        <v>48.2</v>
      </c>
      <c r="J510" s="88">
        <f>VLOOKUP(Table91213[[#This Row],[Date]],'DB Details'!$A:$L,10)</f>
        <v>45.4</v>
      </c>
      <c r="K510" s="41">
        <f>VLOOKUP(Table91213[[#This Row],[Date]],'DB Details'!$A:$L,11)</f>
        <v>54.3</v>
      </c>
      <c r="L510" s="88">
        <f>VLOOKUP(Table91213[[#This Row],[Date]],'DB Details'!$A:$L,12)</f>
        <v>47.2</v>
      </c>
    </row>
    <row r="511" spans="1:12" x14ac:dyDescent="0.2">
      <c r="A511" s="39">
        <v>32905</v>
      </c>
      <c r="B511" s="57">
        <f>VLOOKUP(Table91213[[#This Row],[Date]],'DB Details'!$A:$L,2)</f>
        <v>52.5</v>
      </c>
      <c r="C511" s="41">
        <f>VLOOKUP(Table91213[[#This Row],[Date]],'DB Details'!$A:$L,3)</f>
        <v>50.3</v>
      </c>
      <c r="D511" s="55"/>
      <c r="E511" s="88">
        <f>VLOOKUP(Table91213[[#This Row],[Date]],'DB Details'!$A:$L,5)</f>
        <v>44.6</v>
      </c>
      <c r="F511" s="88">
        <f>VLOOKUP(Table91213[[#This Row],[Date]],'DB Details'!$A:$L,6)</f>
        <v>52.8</v>
      </c>
      <c r="G511" s="95"/>
      <c r="H511" s="88">
        <f>VLOOKUP(Table91213[[#This Row],[Date]],'DB Details'!$A:$L,8)</f>
        <v>41.4</v>
      </c>
      <c r="I511" s="88">
        <f>VLOOKUP(Table91213[[#This Row],[Date]],'DB Details'!$A:$L,9)</f>
        <v>44.4</v>
      </c>
      <c r="J511" s="88">
        <f>VLOOKUP(Table91213[[#This Row],[Date]],'DB Details'!$A:$L,10)</f>
        <v>46.5</v>
      </c>
      <c r="K511" s="41">
        <f>VLOOKUP(Table91213[[#This Row],[Date]],'DB Details'!$A:$L,11)</f>
        <v>54.7</v>
      </c>
      <c r="L511" s="88">
        <f>VLOOKUP(Table91213[[#This Row],[Date]],'DB Details'!$A:$L,12)</f>
        <v>49.1</v>
      </c>
    </row>
    <row r="512" spans="1:12" x14ac:dyDescent="0.2">
      <c r="A512" s="39">
        <v>32933</v>
      </c>
      <c r="B512" s="57">
        <f>VLOOKUP(Table91213[[#This Row],[Date]],'DB Details'!$A:$L,2)</f>
        <v>52.3</v>
      </c>
      <c r="C512" s="41">
        <f>VLOOKUP(Table91213[[#This Row],[Date]],'DB Details'!$A:$L,3)</f>
        <v>48.7</v>
      </c>
      <c r="D512" s="55"/>
      <c r="E512" s="88">
        <f>VLOOKUP(Table91213[[#This Row],[Date]],'DB Details'!$A:$L,5)</f>
        <v>50.1</v>
      </c>
      <c r="F512" s="88">
        <f>VLOOKUP(Table91213[[#This Row],[Date]],'DB Details'!$A:$L,6)</f>
        <v>54.7</v>
      </c>
      <c r="G512" s="95"/>
      <c r="H512" s="88">
        <f>VLOOKUP(Table91213[[#This Row],[Date]],'DB Details'!$A:$L,8)</f>
        <v>41.2</v>
      </c>
      <c r="I512" s="88">
        <f>VLOOKUP(Table91213[[#This Row],[Date]],'DB Details'!$A:$L,9)</f>
        <v>47.2</v>
      </c>
      <c r="J512" s="88">
        <f>VLOOKUP(Table91213[[#This Row],[Date]],'DB Details'!$A:$L,10)</f>
        <v>46.5</v>
      </c>
      <c r="K512" s="41">
        <f>VLOOKUP(Table91213[[#This Row],[Date]],'DB Details'!$A:$L,11)</f>
        <v>56.3</v>
      </c>
      <c r="L512" s="88">
        <f>VLOOKUP(Table91213[[#This Row],[Date]],'DB Details'!$A:$L,12)</f>
        <v>49.9</v>
      </c>
    </row>
    <row r="513" spans="1:12" x14ac:dyDescent="0.2">
      <c r="A513" s="39">
        <v>32964</v>
      </c>
      <c r="B513" s="57">
        <f>VLOOKUP(Table91213[[#This Row],[Date]],'DB Details'!$A:$L,2)</f>
        <v>53.7</v>
      </c>
      <c r="C513" s="41">
        <f>VLOOKUP(Table91213[[#This Row],[Date]],'DB Details'!$A:$L,3)</f>
        <v>48</v>
      </c>
      <c r="D513" s="55"/>
      <c r="E513" s="88">
        <f>VLOOKUP(Table91213[[#This Row],[Date]],'DB Details'!$A:$L,5)</f>
        <v>50.9</v>
      </c>
      <c r="F513" s="88">
        <f>VLOOKUP(Table91213[[#This Row],[Date]],'DB Details'!$A:$L,6)</f>
        <v>53.5</v>
      </c>
      <c r="G513" s="95"/>
      <c r="H513" s="88">
        <f>VLOOKUP(Table91213[[#This Row],[Date]],'DB Details'!$A:$L,8)</f>
        <v>41.3</v>
      </c>
      <c r="I513" s="88">
        <f>VLOOKUP(Table91213[[#This Row],[Date]],'DB Details'!$A:$L,9)</f>
        <v>47.2</v>
      </c>
      <c r="J513" s="88">
        <f>VLOOKUP(Table91213[[#This Row],[Date]],'DB Details'!$A:$L,10)</f>
        <v>46.6</v>
      </c>
      <c r="K513" s="41">
        <f>VLOOKUP(Table91213[[#This Row],[Date]],'DB Details'!$A:$L,11)</f>
        <v>57.5</v>
      </c>
      <c r="L513" s="88">
        <f>VLOOKUP(Table91213[[#This Row],[Date]],'DB Details'!$A:$L,12)</f>
        <v>50</v>
      </c>
    </row>
    <row r="514" spans="1:12" x14ac:dyDescent="0.2">
      <c r="A514" s="39">
        <v>32994</v>
      </c>
      <c r="B514" s="57">
        <f>VLOOKUP(Table91213[[#This Row],[Date]],'DB Details'!$A:$L,2)</f>
        <v>51.7</v>
      </c>
      <c r="C514" s="41">
        <f>VLOOKUP(Table91213[[#This Row],[Date]],'DB Details'!$A:$L,3)</f>
        <v>46.5</v>
      </c>
      <c r="D514" s="55"/>
      <c r="E514" s="88">
        <f>VLOOKUP(Table91213[[#This Row],[Date]],'DB Details'!$A:$L,5)</f>
        <v>50.1</v>
      </c>
      <c r="F514" s="88">
        <f>VLOOKUP(Table91213[[#This Row],[Date]],'DB Details'!$A:$L,6)</f>
        <v>53.9</v>
      </c>
      <c r="G514" s="95"/>
      <c r="H514" s="88">
        <f>VLOOKUP(Table91213[[#This Row],[Date]],'DB Details'!$A:$L,8)</f>
        <v>40</v>
      </c>
      <c r="I514" s="88">
        <f>VLOOKUP(Table91213[[#This Row],[Date]],'DB Details'!$A:$L,9)</f>
        <v>48.2</v>
      </c>
      <c r="J514" s="88">
        <f>VLOOKUP(Table91213[[#This Row],[Date]],'DB Details'!$A:$L,10)</f>
        <v>46.2</v>
      </c>
      <c r="K514" s="41">
        <f>VLOOKUP(Table91213[[#This Row],[Date]],'DB Details'!$A:$L,11)</f>
        <v>54.3</v>
      </c>
      <c r="L514" s="88">
        <f>VLOOKUP(Table91213[[#This Row],[Date]],'DB Details'!$A:$L,12)</f>
        <v>49.5</v>
      </c>
    </row>
    <row r="515" spans="1:12" x14ac:dyDescent="0.2">
      <c r="A515" s="39">
        <v>33025</v>
      </c>
      <c r="B515" s="57">
        <f>VLOOKUP(Table91213[[#This Row],[Date]],'DB Details'!$A:$L,2)</f>
        <v>52</v>
      </c>
      <c r="C515" s="41">
        <f>VLOOKUP(Table91213[[#This Row],[Date]],'DB Details'!$A:$L,3)</f>
        <v>47.6</v>
      </c>
      <c r="D515" s="55"/>
      <c r="E515" s="88">
        <f>VLOOKUP(Table91213[[#This Row],[Date]],'DB Details'!$A:$L,5)</f>
        <v>53.2</v>
      </c>
      <c r="F515" s="88">
        <f>VLOOKUP(Table91213[[#This Row],[Date]],'DB Details'!$A:$L,6)</f>
        <v>51.3</v>
      </c>
      <c r="G515" s="95"/>
      <c r="H515" s="88">
        <f>VLOOKUP(Table91213[[#This Row],[Date]],'DB Details'!$A:$L,8)</f>
        <v>42.6</v>
      </c>
      <c r="I515" s="88">
        <f>VLOOKUP(Table91213[[#This Row],[Date]],'DB Details'!$A:$L,9)</f>
        <v>49.8</v>
      </c>
      <c r="J515" s="88">
        <f>VLOOKUP(Table91213[[#This Row],[Date]],'DB Details'!$A:$L,10)</f>
        <v>45.4</v>
      </c>
      <c r="K515" s="41">
        <f>VLOOKUP(Table91213[[#This Row],[Date]],'DB Details'!$A:$L,11)</f>
        <v>56</v>
      </c>
      <c r="L515" s="88">
        <f>VLOOKUP(Table91213[[#This Row],[Date]],'DB Details'!$A:$L,12)</f>
        <v>49.2</v>
      </c>
    </row>
    <row r="516" spans="1:12" x14ac:dyDescent="0.2">
      <c r="A516" s="39">
        <v>33055</v>
      </c>
      <c r="B516" s="57">
        <f>VLOOKUP(Table91213[[#This Row],[Date]],'DB Details'!$A:$L,2)</f>
        <v>46.7</v>
      </c>
      <c r="C516" s="41">
        <f>VLOOKUP(Table91213[[#This Row],[Date]],'DB Details'!$A:$L,3)</f>
        <v>47.5</v>
      </c>
      <c r="D516" s="55"/>
      <c r="E516" s="88">
        <f>VLOOKUP(Table91213[[#This Row],[Date]],'DB Details'!$A:$L,5)</f>
        <v>51.4</v>
      </c>
      <c r="F516" s="88">
        <f>VLOOKUP(Table91213[[#This Row],[Date]],'DB Details'!$A:$L,6)</f>
        <v>49.8</v>
      </c>
      <c r="G516" s="95"/>
      <c r="H516" s="88">
        <f>VLOOKUP(Table91213[[#This Row],[Date]],'DB Details'!$A:$L,8)</f>
        <v>39.6</v>
      </c>
      <c r="I516" s="88">
        <f>VLOOKUP(Table91213[[#This Row],[Date]],'DB Details'!$A:$L,9)</f>
        <v>46.4</v>
      </c>
      <c r="J516" s="88">
        <f>VLOOKUP(Table91213[[#This Row],[Date]],'DB Details'!$A:$L,10)</f>
        <v>46.3</v>
      </c>
      <c r="K516" s="41">
        <f>VLOOKUP(Table91213[[#This Row],[Date]],'DB Details'!$A:$L,11)</f>
        <v>57.2</v>
      </c>
      <c r="L516" s="88">
        <f>VLOOKUP(Table91213[[#This Row],[Date]],'DB Details'!$A:$L,12)</f>
        <v>46.6</v>
      </c>
    </row>
    <row r="517" spans="1:12" x14ac:dyDescent="0.2">
      <c r="A517" s="39">
        <v>33086</v>
      </c>
      <c r="B517" s="57">
        <f>VLOOKUP(Table91213[[#This Row],[Date]],'DB Details'!$A:$L,2)</f>
        <v>45.5</v>
      </c>
      <c r="C517" s="41">
        <f>VLOOKUP(Table91213[[#This Row],[Date]],'DB Details'!$A:$L,3)</f>
        <v>46.9</v>
      </c>
      <c r="D517" s="55"/>
      <c r="E517" s="88">
        <f>VLOOKUP(Table91213[[#This Row],[Date]],'DB Details'!$A:$L,5)</f>
        <v>53.1</v>
      </c>
      <c r="F517" s="88">
        <f>VLOOKUP(Table91213[[#This Row],[Date]],'DB Details'!$A:$L,6)</f>
        <v>47.9</v>
      </c>
      <c r="G517" s="95"/>
      <c r="H517" s="88">
        <f>VLOOKUP(Table91213[[#This Row],[Date]],'DB Details'!$A:$L,8)</f>
        <v>43</v>
      </c>
      <c r="I517" s="88">
        <f>VLOOKUP(Table91213[[#This Row],[Date]],'DB Details'!$A:$L,9)</f>
        <v>50.1</v>
      </c>
      <c r="J517" s="88">
        <f>VLOOKUP(Table91213[[#This Row],[Date]],'DB Details'!$A:$L,10)</f>
        <v>43.1</v>
      </c>
      <c r="K517" s="41">
        <f>VLOOKUP(Table91213[[#This Row],[Date]],'DB Details'!$A:$L,11)</f>
        <v>54.6</v>
      </c>
      <c r="L517" s="88">
        <f>VLOOKUP(Table91213[[#This Row],[Date]],'DB Details'!$A:$L,12)</f>
        <v>46.1</v>
      </c>
    </row>
    <row r="518" spans="1:12" x14ac:dyDescent="0.2">
      <c r="A518" s="39">
        <v>33117</v>
      </c>
      <c r="B518" s="57">
        <f>VLOOKUP(Table91213[[#This Row],[Date]],'DB Details'!$A:$L,2)</f>
        <v>44.9</v>
      </c>
      <c r="C518" s="41">
        <f>VLOOKUP(Table91213[[#This Row],[Date]],'DB Details'!$A:$L,3)</f>
        <v>46</v>
      </c>
      <c r="D518" s="55"/>
      <c r="E518" s="88">
        <f>VLOOKUP(Table91213[[#This Row],[Date]],'DB Details'!$A:$L,5)</f>
        <v>70.2</v>
      </c>
      <c r="F518" s="88">
        <f>VLOOKUP(Table91213[[#This Row],[Date]],'DB Details'!$A:$L,6)</f>
        <v>45.5</v>
      </c>
      <c r="G518" s="95"/>
      <c r="H518" s="88">
        <f>VLOOKUP(Table91213[[#This Row],[Date]],'DB Details'!$A:$L,8)</f>
        <v>40.799999999999997</v>
      </c>
      <c r="I518" s="88">
        <f>VLOOKUP(Table91213[[#This Row],[Date]],'DB Details'!$A:$L,9)</f>
        <v>48.9</v>
      </c>
      <c r="J518" s="88">
        <f>VLOOKUP(Table91213[[#This Row],[Date]],'DB Details'!$A:$L,10)</f>
        <v>41.3</v>
      </c>
      <c r="K518" s="41">
        <f>VLOOKUP(Table91213[[#This Row],[Date]],'DB Details'!$A:$L,11)</f>
        <v>54.7</v>
      </c>
      <c r="L518" s="88">
        <f>VLOOKUP(Table91213[[#This Row],[Date]],'DB Details'!$A:$L,12)</f>
        <v>44.5</v>
      </c>
    </row>
    <row r="519" spans="1:12" x14ac:dyDescent="0.2">
      <c r="A519" s="39">
        <v>33147</v>
      </c>
      <c r="B519" s="57">
        <f>VLOOKUP(Table91213[[#This Row],[Date]],'DB Details'!$A:$L,2)</f>
        <v>43.1</v>
      </c>
      <c r="C519" s="41">
        <f>VLOOKUP(Table91213[[#This Row],[Date]],'DB Details'!$A:$L,3)</f>
        <v>47.4</v>
      </c>
      <c r="D519" s="55"/>
      <c r="E519" s="88">
        <f>VLOOKUP(Table91213[[#This Row],[Date]],'DB Details'!$A:$L,5)</f>
        <v>73.400000000000006</v>
      </c>
      <c r="F519" s="88">
        <f>VLOOKUP(Table91213[[#This Row],[Date]],'DB Details'!$A:$L,6)</f>
        <v>43.6</v>
      </c>
      <c r="G519" s="95"/>
      <c r="H519" s="88">
        <f>VLOOKUP(Table91213[[#This Row],[Date]],'DB Details'!$A:$L,8)</f>
        <v>41.2</v>
      </c>
      <c r="I519" s="88">
        <f>VLOOKUP(Table91213[[#This Row],[Date]],'DB Details'!$A:$L,9)</f>
        <v>48.1</v>
      </c>
      <c r="J519" s="88">
        <f>VLOOKUP(Table91213[[#This Row],[Date]],'DB Details'!$A:$L,10)</f>
        <v>40.200000000000003</v>
      </c>
      <c r="K519" s="41">
        <f>VLOOKUP(Table91213[[#This Row],[Date]],'DB Details'!$A:$L,11)</f>
        <v>51.5</v>
      </c>
      <c r="L519" s="88">
        <f>VLOOKUP(Table91213[[#This Row],[Date]],'DB Details'!$A:$L,12)</f>
        <v>43.2</v>
      </c>
    </row>
    <row r="520" spans="1:12" x14ac:dyDescent="0.2">
      <c r="A520" s="39">
        <v>33178</v>
      </c>
      <c r="B520" s="57">
        <f>VLOOKUP(Table91213[[#This Row],[Date]],'DB Details'!$A:$L,2)</f>
        <v>40.4</v>
      </c>
      <c r="C520" s="41">
        <f>VLOOKUP(Table91213[[#This Row],[Date]],'DB Details'!$A:$L,3)</f>
        <v>43.1</v>
      </c>
      <c r="D520" s="55"/>
      <c r="E520" s="88">
        <f>VLOOKUP(Table91213[[#This Row],[Date]],'DB Details'!$A:$L,5)</f>
        <v>64.2</v>
      </c>
      <c r="F520" s="88">
        <f>VLOOKUP(Table91213[[#This Row],[Date]],'DB Details'!$A:$L,6)</f>
        <v>42.1</v>
      </c>
      <c r="G520" s="95"/>
      <c r="H520" s="88">
        <f>VLOOKUP(Table91213[[#This Row],[Date]],'DB Details'!$A:$L,8)</f>
        <v>40.9</v>
      </c>
      <c r="I520" s="88">
        <f>VLOOKUP(Table91213[[#This Row],[Date]],'DB Details'!$A:$L,9)</f>
        <v>48.6</v>
      </c>
      <c r="J520" s="88">
        <f>VLOOKUP(Table91213[[#This Row],[Date]],'DB Details'!$A:$L,10)</f>
        <v>36.200000000000003</v>
      </c>
      <c r="K520" s="41">
        <f>VLOOKUP(Table91213[[#This Row],[Date]],'DB Details'!$A:$L,11)</f>
        <v>55.5</v>
      </c>
      <c r="L520" s="88">
        <f>VLOOKUP(Table91213[[#This Row],[Date]],'DB Details'!$A:$L,12)</f>
        <v>41.3</v>
      </c>
    </row>
    <row r="521" spans="1:12" x14ac:dyDescent="0.2">
      <c r="A521" s="39">
        <v>33208</v>
      </c>
      <c r="B521" s="57">
        <f>VLOOKUP(Table91213[[#This Row],[Date]],'DB Details'!$A:$L,2)</f>
        <v>38.5</v>
      </c>
      <c r="C521" s="41">
        <f>VLOOKUP(Table91213[[#This Row],[Date]],'DB Details'!$A:$L,3)</f>
        <v>46.5</v>
      </c>
      <c r="D521" s="55"/>
      <c r="E521" s="88">
        <f>VLOOKUP(Table91213[[#This Row],[Date]],'DB Details'!$A:$L,5)</f>
        <v>58.9</v>
      </c>
      <c r="F521" s="88">
        <f>VLOOKUP(Table91213[[#This Row],[Date]],'DB Details'!$A:$L,6)</f>
        <v>41.8</v>
      </c>
      <c r="G521" s="95"/>
      <c r="H521" s="88">
        <f>VLOOKUP(Table91213[[#This Row],[Date]],'DB Details'!$A:$L,8)</f>
        <v>39.6</v>
      </c>
      <c r="I521" s="88">
        <f>VLOOKUP(Table91213[[#This Row],[Date]],'DB Details'!$A:$L,9)</f>
        <v>47.2</v>
      </c>
      <c r="J521" s="88">
        <f>VLOOKUP(Table91213[[#This Row],[Date]],'DB Details'!$A:$L,10)</f>
        <v>38.799999999999997</v>
      </c>
      <c r="K521" s="41">
        <f>VLOOKUP(Table91213[[#This Row],[Date]],'DB Details'!$A:$L,11)</f>
        <v>56.5</v>
      </c>
      <c r="L521" s="88">
        <f>VLOOKUP(Table91213[[#This Row],[Date]],'DB Details'!$A:$L,12)</f>
        <v>40.799999999999997</v>
      </c>
    </row>
    <row r="522" spans="1:12" x14ac:dyDescent="0.2">
      <c r="A522" s="39">
        <v>33239</v>
      </c>
      <c r="B522" s="57">
        <f>VLOOKUP(Table91213[[#This Row],[Date]],'DB Details'!$A:$L,2)</f>
        <v>38.1</v>
      </c>
      <c r="C522" s="41">
        <f>VLOOKUP(Table91213[[#This Row],[Date]],'DB Details'!$A:$L,3)</f>
        <v>44.6</v>
      </c>
      <c r="D522" s="55"/>
      <c r="E522" s="88">
        <f>VLOOKUP(Table91213[[#This Row],[Date]],'DB Details'!$A:$L,5)</f>
        <v>51.6</v>
      </c>
      <c r="F522" s="88">
        <f>VLOOKUP(Table91213[[#This Row],[Date]],'DB Details'!$A:$L,6)</f>
        <v>38.9</v>
      </c>
      <c r="G522" s="95"/>
      <c r="H522" s="88">
        <f>VLOOKUP(Table91213[[#This Row],[Date]],'DB Details'!$A:$L,8)</f>
        <v>39.6</v>
      </c>
      <c r="I522" s="88">
        <f>VLOOKUP(Table91213[[#This Row],[Date]],'DB Details'!$A:$L,9)</f>
        <v>44.4</v>
      </c>
      <c r="J522" s="88">
        <f>VLOOKUP(Table91213[[#This Row],[Date]],'DB Details'!$A:$L,10)</f>
        <v>37.299999999999997</v>
      </c>
      <c r="K522" s="41">
        <f>VLOOKUP(Table91213[[#This Row],[Date]],'DB Details'!$A:$L,11)</f>
        <v>55.9</v>
      </c>
      <c r="L522" s="88">
        <f>VLOOKUP(Table91213[[#This Row],[Date]],'DB Details'!$A:$L,12)</f>
        <v>39.200000000000003</v>
      </c>
    </row>
    <row r="523" spans="1:12" x14ac:dyDescent="0.2">
      <c r="A523" s="39">
        <v>33270</v>
      </c>
      <c r="B523" s="57">
        <f>VLOOKUP(Table91213[[#This Row],[Date]],'DB Details'!$A:$L,2)</f>
        <v>39.200000000000003</v>
      </c>
      <c r="C523" s="41">
        <f>VLOOKUP(Table91213[[#This Row],[Date]],'DB Details'!$A:$L,3)</f>
        <v>45.8</v>
      </c>
      <c r="D523" s="55"/>
      <c r="E523" s="88">
        <f>VLOOKUP(Table91213[[#This Row],[Date]],'DB Details'!$A:$L,5)</f>
        <v>44.5</v>
      </c>
      <c r="F523" s="88">
        <f>VLOOKUP(Table91213[[#This Row],[Date]],'DB Details'!$A:$L,6)</f>
        <v>39.1</v>
      </c>
      <c r="G523" s="95"/>
      <c r="H523" s="88">
        <f>VLOOKUP(Table91213[[#This Row],[Date]],'DB Details'!$A:$L,8)</f>
        <v>39.9</v>
      </c>
      <c r="I523" s="88">
        <f>VLOOKUP(Table91213[[#This Row],[Date]],'DB Details'!$A:$L,9)</f>
        <v>44.7</v>
      </c>
      <c r="J523" s="88">
        <f>VLOOKUP(Table91213[[#This Row],[Date]],'DB Details'!$A:$L,10)</f>
        <v>35.6</v>
      </c>
      <c r="K523" s="41">
        <f>VLOOKUP(Table91213[[#This Row],[Date]],'DB Details'!$A:$L,11)</f>
        <v>53.3</v>
      </c>
      <c r="L523" s="88">
        <f>VLOOKUP(Table91213[[#This Row],[Date]],'DB Details'!$A:$L,12)</f>
        <v>39.4</v>
      </c>
    </row>
    <row r="524" spans="1:12" x14ac:dyDescent="0.2">
      <c r="A524" s="39">
        <v>33298</v>
      </c>
      <c r="B524" s="57">
        <f>VLOOKUP(Table91213[[#This Row],[Date]],'DB Details'!$A:$L,2)</f>
        <v>42.4</v>
      </c>
      <c r="C524" s="41">
        <f>VLOOKUP(Table91213[[#This Row],[Date]],'DB Details'!$A:$L,3)</f>
        <v>45.8</v>
      </c>
      <c r="D524" s="55"/>
      <c r="E524" s="88">
        <f>VLOOKUP(Table91213[[#This Row],[Date]],'DB Details'!$A:$L,5)</f>
        <v>41.2</v>
      </c>
      <c r="F524" s="88">
        <f>VLOOKUP(Table91213[[#This Row],[Date]],'DB Details'!$A:$L,6)</f>
        <v>41.2</v>
      </c>
      <c r="G524" s="95"/>
      <c r="H524" s="88">
        <f>VLOOKUP(Table91213[[#This Row],[Date]],'DB Details'!$A:$L,8)</f>
        <v>43.6</v>
      </c>
      <c r="I524" s="88">
        <f>VLOOKUP(Table91213[[#This Row],[Date]],'DB Details'!$A:$L,9)</f>
        <v>43.9</v>
      </c>
      <c r="J524" s="88">
        <f>VLOOKUP(Table91213[[#This Row],[Date]],'DB Details'!$A:$L,10)</f>
        <v>33.6</v>
      </c>
      <c r="K524" s="41">
        <f>VLOOKUP(Table91213[[#This Row],[Date]],'DB Details'!$A:$L,11)</f>
        <v>55.9</v>
      </c>
      <c r="L524" s="88">
        <f>VLOOKUP(Table91213[[#This Row],[Date]],'DB Details'!$A:$L,12)</f>
        <v>40.700000000000003</v>
      </c>
    </row>
    <row r="525" spans="1:12" x14ac:dyDescent="0.2">
      <c r="A525" s="39">
        <v>33329</v>
      </c>
      <c r="B525" s="57">
        <f>VLOOKUP(Table91213[[#This Row],[Date]],'DB Details'!$A:$L,2)</f>
        <v>46.1</v>
      </c>
      <c r="C525" s="41">
        <f>VLOOKUP(Table91213[[#This Row],[Date]],'DB Details'!$A:$L,3)</f>
        <v>45.2</v>
      </c>
      <c r="D525" s="55"/>
      <c r="E525" s="88">
        <f>VLOOKUP(Table91213[[#This Row],[Date]],'DB Details'!$A:$L,5)</f>
        <v>38.799999999999997</v>
      </c>
      <c r="F525" s="88">
        <f>VLOOKUP(Table91213[[#This Row],[Date]],'DB Details'!$A:$L,6)</f>
        <v>44.5</v>
      </c>
      <c r="G525" s="95"/>
      <c r="H525" s="88">
        <f>VLOOKUP(Table91213[[#This Row],[Date]],'DB Details'!$A:$L,8)</f>
        <v>39.6</v>
      </c>
      <c r="I525" s="88">
        <f>VLOOKUP(Table91213[[#This Row],[Date]],'DB Details'!$A:$L,9)</f>
        <v>45</v>
      </c>
      <c r="J525" s="88">
        <f>VLOOKUP(Table91213[[#This Row],[Date]],'DB Details'!$A:$L,10)</f>
        <v>35.799999999999997</v>
      </c>
      <c r="K525" s="41">
        <f>VLOOKUP(Table91213[[#This Row],[Date]],'DB Details'!$A:$L,11)</f>
        <v>53.9</v>
      </c>
      <c r="L525" s="88">
        <f>VLOOKUP(Table91213[[#This Row],[Date]],'DB Details'!$A:$L,12)</f>
        <v>42.8</v>
      </c>
    </row>
    <row r="526" spans="1:12" x14ac:dyDescent="0.2">
      <c r="A526" s="39">
        <v>33359</v>
      </c>
      <c r="B526" s="57">
        <f>VLOOKUP(Table91213[[#This Row],[Date]],'DB Details'!$A:$L,2)</f>
        <v>48.9</v>
      </c>
      <c r="C526" s="41">
        <f>VLOOKUP(Table91213[[#This Row],[Date]],'DB Details'!$A:$L,3)</f>
        <v>47</v>
      </c>
      <c r="D526" s="55"/>
      <c r="E526" s="88">
        <f>VLOOKUP(Table91213[[#This Row],[Date]],'DB Details'!$A:$L,5)</f>
        <v>38.200000000000003</v>
      </c>
      <c r="F526" s="88">
        <f>VLOOKUP(Table91213[[#This Row],[Date]],'DB Details'!$A:$L,6)</f>
        <v>46.9</v>
      </c>
      <c r="G526" s="95"/>
      <c r="H526" s="88">
        <f>VLOOKUP(Table91213[[#This Row],[Date]],'DB Details'!$A:$L,8)</f>
        <v>37.299999999999997</v>
      </c>
      <c r="I526" s="88">
        <f>VLOOKUP(Table91213[[#This Row],[Date]],'DB Details'!$A:$L,9)</f>
        <v>46</v>
      </c>
      <c r="J526" s="88">
        <f>VLOOKUP(Table91213[[#This Row],[Date]],'DB Details'!$A:$L,10)</f>
        <v>37.4</v>
      </c>
      <c r="K526" s="41">
        <f>VLOOKUP(Table91213[[#This Row],[Date]],'DB Details'!$A:$L,11)</f>
        <v>53.2</v>
      </c>
      <c r="L526" s="88">
        <f>VLOOKUP(Table91213[[#This Row],[Date]],'DB Details'!$A:$L,12)</f>
        <v>44.5</v>
      </c>
    </row>
    <row r="527" spans="1:12" x14ac:dyDescent="0.2">
      <c r="A527" s="39">
        <v>33390</v>
      </c>
      <c r="B527" s="57">
        <f>VLOOKUP(Table91213[[#This Row],[Date]],'DB Details'!$A:$L,2)</f>
        <v>58.4</v>
      </c>
      <c r="C527" s="41">
        <f>VLOOKUP(Table91213[[#This Row],[Date]],'DB Details'!$A:$L,3)</f>
        <v>47</v>
      </c>
      <c r="D527" s="55"/>
      <c r="E527" s="88">
        <f>VLOOKUP(Table91213[[#This Row],[Date]],'DB Details'!$A:$L,5)</f>
        <v>39.6</v>
      </c>
      <c r="F527" s="88">
        <f>VLOOKUP(Table91213[[#This Row],[Date]],'DB Details'!$A:$L,6)</f>
        <v>53.7</v>
      </c>
      <c r="G527" s="95"/>
      <c r="H527" s="88">
        <f>VLOOKUP(Table91213[[#This Row],[Date]],'DB Details'!$A:$L,8)</f>
        <v>37.1</v>
      </c>
      <c r="I527" s="88">
        <f>VLOOKUP(Table91213[[#This Row],[Date]],'DB Details'!$A:$L,9)</f>
        <v>47.1</v>
      </c>
      <c r="J527" s="88">
        <f>VLOOKUP(Table91213[[#This Row],[Date]],'DB Details'!$A:$L,10)</f>
        <v>43</v>
      </c>
      <c r="K527" s="41">
        <f>VLOOKUP(Table91213[[#This Row],[Date]],'DB Details'!$A:$L,11)</f>
        <v>54.8</v>
      </c>
      <c r="L527" s="88">
        <f>VLOOKUP(Table91213[[#This Row],[Date]],'DB Details'!$A:$L,12)</f>
        <v>50.3</v>
      </c>
    </row>
    <row r="528" spans="1:12" x14ac:dyDescent="0.2">
      <c r="A528" s="39">
        <v>33420</v>
      </c>
      <c r="B528" s="57">
        <f>VLOOKUP(Table91213[[#This Row],[Date]],'DB Details'!$A:$L,2)</f>
        <v>55.6</v>
      </c>
      <c r="C528" s="41">
        <f>VLOOKUP(Table91213[[#This Row],[Date]],'DB Details'!$A:$L,3)</f>
        <v>47.6</v>
      </c>
      <c r="D528" s="55"/>
      <c r="E528" s="88">
        <f>VLOOKUP(Table91213[[#This Row],[Date]],'DB Details'!$A:$L,5)</f>
        <v>38.4</v>
      </c>
      <c r="F528" s="88">
        <f>VLOOKUP(Table91213[[#This Row],[Date]],'DB Details'!$A:$L,6)</f>
        <v>57.2</v>
      </c>
      <c r="G528" s="95"/>
      <c r="H528" s="88">
        <f>VLOOKUP(Table91213[[#This Row],[Date]],'DB Details'!$A:$L,8)</f>
        <v>39.1</v>
      </c>
      <c r="I528" s="88">
        <f>VLOOKUP(Table91213[[#This Row],[Date]],'DB Details'!$A:$L,9)</f>
        <v>49.6</v>
      </c>
      <c r="J528" s="88">
        <f>VLOOKUP(Table91213[[#This Row],[Date]],'DB Details'!$A:$L,10)</f>
        <v>41.3</v>
      </c>
      <c r="K528" s="41">
        <f>VLOOKUP(Table91213[[#This Row],[Date]],'DB Details'!$A:$L,11)</f>
        <v>52.8</v>
      </c>
      <c r="L528" s="88">
        <f>VLOOKUP(Table91213[[#This Row],[Date]],'DB Details'!$A:$L,12)</f>
        <v>50.6</v>
      </c>
    </row>
    <row r="529" spans="1:12" x14ac:dyDescent="0.2">
      <c r="A529" s="39">
        <v>33451</v>
      </c>
      <c r="B529" s="57">
        <f>VLOOKUP(Table91213[[#This Row],[Date]],'DB Details'!$A:$L,2)</f>
        <v>60.1</v>
      </c>
      <c r="C529" s="41">
        <f>VLOOKUP(Table91213[[#This Row],[Date]],'DB Details'!$A:$L,3)</f>
        <v>49.5</v>
      </c>
      <c r="D529" s="55"/>
      <c r="E529" s="88">
        <f>VLOOKUP(Table91213[[#This Row],[Date]],'DB Details'!$A:$L,5)</f>
        <v>41.8</v>
      </c>
      <c r="F529" s="88">
        <f>VLOOKUP(Table91213[[#This Row],[Date]],'DB Details'!$A:$L,6)</f>
        <v>59.8</v>
      </c>
      <c r="G529" s="95"/>
      <c r="H529" s="88">
        <f>VLOOKUP(Table91213[[#This Row],[Date]],'DB Details'!$A:$L,8)</f>
        <v>39</v>
      </c>
      <c r="I529" s="88">
        <f>VLOOKUP(Table91213[[#This Row],[Date]],'DB Details'!$A:$L,9)</f>
        <v>48.3</v>
      </c>
      <c r="J529" s="88">
        <f>VLOOKUP(Table91213[[#This Row],[Date]],'DB Details'!$A:$L,10)</f>
        <v>44</v>
      </c>
      <c r="K529" s="41">
        <f>VLOOKUP(Table91213[[#This Row],[Date]],'DB Details'!$A:$L,11)</f>
        <v>56.5</v>
      </c>
      <c r="L529" s="88">
        <f>VLOOKUP(Table91213[[#This Row],[Date]],'DB Details'!$A:$L,12)</f>
        <v>52.9</v>
      </c>
    </row>
    <row r="530" spans="1:12" x14ac:dyDescent="0.2">
      <c r="A530" s="39">
        <v>33482</v>
      </c>
      <c r="B530" s="57">
        <f>VLOOKUP(Table91213[[#This Row],[Date]],'DB Details'!$A:$L,2)</f>
        <v>60.7</v>
      </c>
      <c r="C530" s="41">
        <f>VLOOKUP(Table91213[[#This Row],[Date]],'DB Details'!$A:$L,3)</f>
        <v>49.5</v>
      </c>
      <c r="D530" s="55"/>
      <c r="E530" s="88">
        <f>VLOOKUP(Table91213[[#This Row],[Date]],'DB Details'!$A:$L,5)</f>
        <v>45.5</v>
      </c>
      <c r="F530" s="88">
        <f>VLOOKUP(Table91213[[#This Row],[Date]],'DB Details'!$A:$L,6)</f>
        <v>61.2</v>
      </c>
      <c r="G530" s="95"/>
      <c r="H530" s="88">
        <f>VLOOKUP(Table91213[[#This Row],[Date]],'DB Details'!$A:$L,8)</f>
        <v>45.9</v>
      </c>
      <c r="I530" s="88">
        <f>VLOOKUP(Table91213[[#This Row],[Date]],'DB Details'!$A:$L,9)</f>
        <v>48.8</v>
      </c>
      <c r="J530" s="88">
        <f>VLOOKUP(Table91213[[#This Row],[Date]],'DB Details'!$A:$L,10)</f>
        <v>47.3</v>
      </c>
      <c r="K530" s="41">
        <f>VLOOKUP(Table91213[[#This Row],[Date]],'DB Details'!$A:$L,11)</f>
        <v>53.8</v>
      </c>
      <c r="L530" s="88">
        <f>VLOOKUP(Table91213[[#This Row],[Date]],'DB Details'!$A:$L,12)</f>
        <v>54.9</v>
      </c>
    </row>
    <row r="531" spans="1:12" x14ac:dyDescent="0.2">
      <c r="A531" s="39">
        <v>33512</v>
      </c>
      <c r="B531" s="57">
        <f>VLOOKUP(Table91213[[#This Row],[Date]],'DB Details'!$A:$L,2)</f>
        <v>58</v>
      </c>
      <c r="C531" s="41">
        <f>VLOOKUP(Table91213[[#This Row],[Date]],'DB Details'!$A:$L,3)</f>
        <v>48.4</v>
      </c>
      <c r="D531" s="55"/>
      <c r="E531" s="88">
        <f>VLOOKUP(Table91213[[#This Row],[Date]],'DB Details'!$A:$L,5)</f>
        <v>50</v>
      </c>
      <c r="F531" s="88">
        <f>VLOOKUP(Table91213[[#This Row],[Date]],'DB Details'!$A:$L,6)</f>
        <v>60.7</v>
      </c>
      <c r="G531" s="95"/>
      <c r="H531" s="88">
        <f>VLOOKUP(Table91213[[#This Row],[Date]],'DB Details'!$A:$L,8)</f>
        <v>40.5</v>
      </c>
      <c r="I531" s="88">
        <f>VLOOKUP(Table91213[[#This Row],[Date]],'DB Details'!$A:$L,9)</f>
        <v>50.2</v>
      </c>
      <c r="J531" s="88">
        <f>VLOOKUP(Table91213[[#This Row],[Date]],'DB Details'!$A:$L,10)</f>
        <v>44.7</v>
      </c>
      <c r="K531" s="41">
        <f>VLOOKUP(Table91213[[#This Row],[Date]],'DB Details'!$A:$L,11)</f>
        <v>55.7</v>
      </c>
      <c r="L531" s="88">
        <f>VLOOKUP(Table91213[[#This Row],[Date]],'DB Details'!$A:$L,12)</f>
        <v>53.1</v>
      </c>
    </row>
    <row r="532" spans="1:12" x14ac:dyDescent="0.2">
      <c r="A532" s="39">
        <v>33543</v>
      </c>
      <c r="B532" s="57">
        <f>VLOOKUP(Table91213[[#This Row],[Date]],'DB Details'!$A:$L,2)</f>
        <v>53.5</v>
      </c>
      <c r="C532" s="41">
        <f>VLOOKUP(Table91213[[#This Row],[Date]],'DB Details'!$A:$L,3)</f>
        <v>46.1</v>
      </c>
      <c r="D532" s="55"/>
      <c r="E532" s="88">
        <f>VLOOKUP(Table91213[[#This Row],[Date]],'DB Details'!$A:$L,5)</f>
        <v>47.6</v>
      </c>
      <c r="F532" s="88">
        <f>VLOOKUP(Table91213[[#This Row],[Date]],'DB Details'!$A:$L,6)</f>
        <v>52.1</v>
      </c>
      <c r="G532" s="95"/>
      <c r="H532" s="88">
        <f>VLOOKUP(Table91213[[#This Row],[Date]],'DB Details'!$A:$L,8)</f>
        <v>42.8</v>
      </c>
      <c r="I532" s="88">
        <f>VLOOKUP(Table91213[[#This Row],[Date]],'DB Details'!$A:$L,9)</f>
        <v>50.1</v>
      </c>
      <c r="J532" s="88">
        <f>VLOOKUP(Table91213[[#This Row],[Date]],'DB Details'!$A:$L,10)</f>
        <v>43</v>
      </c>
      <c r="K532" s="41">
        <f>VLOOKUP(Table91213[[#This Row],[Date]],'DB Details'!$A:$L,11)</f>
        <v>55.2</v>
      </c>
      <c r="L532" s="88">
        <f>VLOOKUP(Table91213[[#This Row],[Date]],'DB Details'!$A:$L,12)</f>
        <v>49.5</v>
      </c>
    </row>
    <row r="533" spans="1:12" x14ac:dyDescent="0.2">
      <c r="A533" s="39">
        <v>33573</v>
      </c>
      <c r="B533" s="57">
        <f>VLOOKUP(Table91213[[#This Row],[Date]],'DB Details'!$A:$L,2)</f>
        <v>49.5</v>
      </c>
      <c r="C533" s="41">
        <f>VLOOKUP(Table91213[[#This Row],[Date]],'DB Details'!$A:$L,3)</f>
        <v>47.6</v>
      </c>
      <c r="D533" s="55"/>
      <c r="E533" s="88">
        <f>VLOOKUP(Table91213[[#This Row],[Date]],'DB Details'!$A:$L,5)</f>
        <v>48.9</v>
      </c>
      <c r="F533" s="88">
        <f>VLOOKUP(Table91213[[#This Row],[Date]],'DB Details'!$A:$L,6)</f>
        <v>50.6</v>
      </c>
      <c r="G533" s="95"/>
      <c r="H533" s="88">
        <f>VLOOKUP(Table91213[[#This Row],[Date]],'DB Details'!$A:$L,8)</f>
        <v>38.799999999999997</v>
      </c>
      <c r="I533" s="88">
        <f>VLOOKUP(Table91213[[#This Row],[Date]],'DB Details'!$A:$L,9)</f>
        <v>49.4</v>
      </c>
      <c r="J533" s="88">
        <f>VLOOKUP(Table91213[[#This Row],[Date]],'DB Details'!$A:$L,10)</f>
        <v>39.799999999999997</v>
      </c>
      <c r="K533" s="41">
        <f>VLOOKUP(Table91213[[#This Row],[Date]],'DB Details'!$A:$L,11)</f>
        <v>53.6</v>
      </c>
      <c r="L533" s="88">
        <f>VLOOKUP(Table91213[[#This Row],[Date]],'DB Details'!$A:$L,12)</f>
        <v>46.8</v>
      </c>
    </row>
    <row r="534" spans="1:12" x14ac:dyDescent="0.2">
      <c r="A534" s="39">
        <v>33604</v>
      </c>
      <c r="B534" s="57">
        <f>VLOOKUP(Table91213[[#This Row],[Date]],'DB Details'!$A:$L,2)</f>
        <v>49.6</v>
      </c>
      <c r="C534" s="41">
        <f>VLOOKUP(Table91213[[#This Row],[Date]],'DB Details'!$A:$L,3)</f>
        <v>47</v>
      </c>
      <c r="D534" s="55"/>
      <c r="E534" s="88">
        <f>VLOOKUP(Table91213[[#This Row],[Date]],'DB Details'!$A:$L,5)</f>
        <v>45.4</v>
      </c>
      <c r="F534" s="88">
        <f>VLOOKUP(Table91213[[#This Row],[Date]],'DB Details'!$A:$L,6)</f>
        <v>50.4</v>
      </c>
      <c r="G534" s="95"/>
      <c r="H534" s="88">
        <f>VLOOKUP(Table91213[[#This Row],[Date]],'DB Details'!$A:$L,8)</f>
        <v>44.1</v>
      </c>
      <c r="I534" s="88">
        <f>VLOOKUP(Table91213[[#This Row],[Date]],'DB Details'!$A:$L,9)</f>
        <v>48.7</v>
      </c>
      <c r="J534" s="88">
        <f>VLOOKUP(Table91213[[#This Row],[Date]],'DB Details'!$A:$L,10)</f>
        <v>40.6</v>
      </c>
      <c r="K534" s="41">
        <f>VLOOKUP(Table91213[[#This Row],[Date]],'DB Details'!$A:$L,11)</f>
        <v>51.9</v>
      </c>
      <c r="L534" s="88">
        <f>VLOOKUP(Table91213[[#This Row],[Date]],'DB Details'!$A:$L,12)</f>
        <v>47.3</v>
      </c>
    </row>
    <row r="535" spans="1:12" x14ac:dyDescent="0.2">
      <c r="A535" s="39">
        <v>33635</v>
      </c>
      <c r="B535" s="57">
        <f>VLOOKUP(Table91213[[#This Row],[Date]],'DB Details'!$A:$L,2)</f>
        <v>58.3</v>
      </c>
      <c r="C535" s="41">
        <f>VLOOKUP(Table91213[[#This Row],[Date]],'DB Details'!$A:$L,3)</f>
        <v>47.2</v>
      </c>
      <c r="D535" s="55"/>
      <c r="E535" s="88">
        <f>VLOOKUP(Table91213[[#This Row],[Date]],'DB Details'!$A:$L,5)</f>
        <v>45.9</v>
      </c>
      <c r="F535" s="88">
        <f>VLOOKUP(Table91213[[#This Row],[Date]],'DB Details'!$A:$L,6)</f>
        <v>58.7</v>
      </c>
      <c r="G535" s="95"/>
      <c r="H535" s="88">
        <f>VLOOKUP(Table91213[[#This Row],[Date]],'DB Details'!$A:$L,8)</f>
        <v>44</v>
      </c>
      <c r="I535" s="88">
        <f>VLOOKUP(Table91213[[#This Row],[Date]],'DB Details'!$A:$L,9)</f>
        <v>49.3</v>
      </c>
      <c r="J535" s="88">
        <f>VLOOKUP(Table91213[[#This Row],[Date]],'DB Details'!$A:$L,10)</f>
        <v>43.9</v>
      </c>
      <c r="K535" s="41">
        <f>VLOOKUP(Table91213[[#This Row],[Date]],'DB Details'!$A:$L,11)</f>
        <v>54.7</v>
      </c>
      <c r="L535" s="88">
        <f>VLOOKUP(Table91213[[#This Row],[Date]],'DB Details'!$A:$L,12)</f>
        <v>52.7</v>
      </c>
    </row>
    <row r="536" spans="1:12" x14ac:dyDescent="0.2">
      <c r="A536" s="39">
        <v>33664</v>
      </c>
      <c r="B536" s="57">
        <f>VLOOKUP(Table91213[[#This Row],[Date]],'DB Details'!$A:$L,2)</f>
        <v>63.3</v>
      </c>
      <c r="C536" s="41">
        <f>VLOOKUP(Table91213[[#This Row],[Date]],'DB Details'!$A:$L,3)</f>
        <v>49.8</v>
      </c>
      <c r="D536" s="55"/>
      <c r="E536" s="88">
        <f>VLOOKUP(Table91213[[#This Row],[Date]],'DB Details'!$A:$L,5)</f>
        <v>48.1</v>
      </c>
      <c r="F536" s="88">
        <f>VLOOKUP(Table91213[[#This Row],[Date]],'DB Details'!$A:$L,6)</f>
        <v>59.7</v>
      </c>
      <c r="G536" s="95"/>
      <c r="H536" s="88">
        <f>VLOOKUP(Table91213[[#This Row],[Date]],'DB Details'!$A:$L,8)</f>
        <v>44.3</v>
      </c>
      <c r="I536" s="88">
        <f>VLOOKUP(Table91213[[#This Row],[Date]],'DB Details'!$A:$L,9)</f>
        <v>50.3</v>
      </c>
      <c r="J536" s="88">
        <f>VLOOKUP(Table91213[[#This Row],[Date]],'DB Details'!$A:$L,10)</f>
        <v>43.7</v>
      </c>
      <c r="K536" s="41">
        <f>VLOOKUP(Table91213[[#This Row],[Date]],'DB Details'!$A:$L,11)</f>
        <v>54.7</v>
      </c>
      <c r="L536" s="88">
        <f>VLOOKUP(Table91213[[#This Row],[Date]],'DB Details'!$A:$L,12)</f>
        <v>54.6</v>
      </c>
    </row>
    <row r="537" spans="1:12" x14ac:dyDescent="0.2">
      <c r="A537" s="39">
        <v>33695</v>
      </c>
      <c r="B537" s="57">
        <f>VLOOKUP(Table91213[[#This Row],[Date]],'DB Details'!$A:$L,2)</f>
        <v>59.1</v>
      </c>
      <c r="C537" s="41">
        <f>VLOOKUP(Table91213[[#This Row],[Date]],'DB Details'!$A:$L,3)</f>
        <v>52.1</v>
      </c>
      <c r="D537" s="55"/>
      <c r="E537" s="88">
        <f>VLOOKUP(Table91213[[#This Row],[Date]],'DB Details'!$A:$L,5)</f>
        <v>51.1</v>
      </c>
      <c r="F537" s="88">
        <f>VLOOKUP(Table91213[[#This Row],[Date]],'DB Details'!$A:$L,6)</f>
        <v>57.8</v>
      </c>
      <c r="G537" s="95"/>
      <c r="H537" s="88">
        <f>VLOOKUP(Table91213[[#This Row],[Date]],'DB Details'!$A:$L,8)</f>
        <v>43.2</v>
      </c>
      <c r="I537" s="88">
        <f>VLOOKUP(Table91213[[#This Row],[Date]],'DB Details'!$A:$L,9)</f>
        <v>47.4</v>
      </c>
      <c r="J537" s="88">
        <f>VLOOKUP(Table91213[[#This Row],[Date]],'DB Details'!$A:$L,10)</f>
        <v>45</v>
      </c>
      <c r="K537" s="41">
        <f>VLOOKUP(Table91213[[#This Row],[Date]],'DB Details'!$A:$L,11)</f>
        <v>53.4</v>
      </c>
      <c r="L537" s="88">
        <f>VLOOKUP(Table91213[[#This Row],[Date]],'DB Details'!$A:$L,12)</f>
        <v>52.6</v>
      </c>
    </row>
    <row r="538" spans="1:12" x14ac:dyDescent="0.2">
      <c r="A538" s="39">
        <v>33725</v>
      </c>
      <c r="B538" s="57">
        <f>VLOOKUP(Table91213[[#This Row],[Date]],'DB Details'!$A:$L,2)</f>
        <v>60.9</v>
      </c>
      <c r="C538" s="41">
        <f>VLOOKUP(Table91213[[#This Row],[Date]],'DB Details'!$A:$L,3)</f>
        <v>53.9</v>
      </c>
      <c r="D538" s="55"/>
      <c r="E538" s="88">
        <f>VLOOKUP(Table91213[[#This Row],[Date]],'DB Details'!$A:$L,5)</f>
        <v>55</v>
      </c>
      <c r="F538" s="88">
        <f>VLOOKUP(Table91213[[#This Row],[Date]],'DB Details'!$A:$L,6)</f>
        <v>61.2</v>
      </c>
      <c r="G538" s="95"/>
      <c r="H538" s="88">
        <f>VLOOKUP(Table91213[[#This Row],[Date]],'DB Details'!$A:$L,8)</f>
        <v>47</v>
      </c>
      <c r="I538" s="88">
        <f>VLOOKUP(Table91213[[#This Row],[Date]],'DB Details'!$A:$L,9)</f>
        <v>50</v>
      </c>
      <c r="J538" s="88">
        <f>VLOOKUP(Table91213[[#This Row],[Date]],'DB Details'!$A:$L,10)</f>
        <v>49.5</v>
      </c>
      <c r="K538" s="41">
        <f>VLOOKUP(Table91213[[#This Row],[Date]],'DB Details'!$A:$L,11)</f>
        <v>56.2</v>
      </c>
      <c r="L538" s="88">
        <f>VLOOKUP(Table91213[[#This Row],[Date]],'DB Details'!$A:$L,12)</f>
        <v>55.7</v>
      </c>
    </row>
    <row r="539" spans="1:12" x14ac:dyDescent="0.2">
      <c r="A539" s="39">
        <v>33756</v>
      </c>
      <c r="B539" s="57">
        <f>VLOOKUP(Table91213[[#This Row],[Date]],'DB Details'!$A:$L,2)</f>
        <v>59.8</v>
      </c>
      <c r="C539" s="41">
        <f>VLOOKUP(Table91213[[#This Row],[Date]],'DB Details'!$A:$L,3)</f>
        <v>49.1</v>
      </c>
      <c r="D539" s="55"/>
      <c r="E539" s="88">
        <f>VLOOKUP(Table91213[[#This Row],[Date]],'DB Details'!$A:$L,5)</f>
        <v>53.9</v>
      </c>
      <c r="F539" s="88">
        <f>VLOOKUP(Table91213[[#This Row],[Date]],'DB Details'!$A:$L,6)</f>
        <v>57.6</v>
      </c>
      <c r="G539" s="95"/>
      <c r="H539" s="88">
        <f>VLOOKUP(Table91213[[#This Row],[Date]],'DB Details'!$A:$L,8)</f>
        <v>43.1</v>
      </c>
      <c r="I539" s="88">
        <f>VLOOKUP(Table91213[[#This Row],[Date]],'DB Details'!$A:$L,9)</f>
        <v>50.8</v>
      </c>
      <c r="J539" s="88">
        <f>VLOOKUP(Table91213[[#This Row],[Date]],'DB Details'!$A:$L,10)</f>
        <v>46.6</v>
      </c>
      <c r="K539" s="41">
        <f>VLOOKUP(Table91213[[#This Row],[Date]],'DB Details'!$A:$L,11)</f>
        <v>53.1</v>
      </c>
      <c r="L539" s="88">
        <f>VLOOKUP(Table91213[[#This Row],[Date]],'DB Details'!$A:$L,12)</f>
        <v>53.6</v>
      </c>
    </row>
    <row r="540" spans="1:12" x14ac:dyDescent="0.2">
      <c r="A540" s="39">
        <v>33786</v>
      </c>
      <c r="B540" s="57">
        <f>VLOOKUP(Table91213[[#This Row],[Date]],'DB Details'!$A:$L,2)</f>
        <v>59.5</v>
      </c>
      <c r="C540" s="41">
        <f>VLOOKUP(Table91213[[#This Row],[Date]],'DB Details'!$A:$L,3)</f>
        <v>49.7</v>
      </c>
      <c r="D540" s="55"/>
      <c r="E540" s="88">
        <f>VLOOKUP(Table91213[[#This Row],[Date]],'DB Details'!$A:$L,5)</f>
        <v>56.2</v>
      </c>
      <c r="F540" s="88">
        <f>VLOOKUP(Table91213[[#This Row],[Date]],'DB Details'!$A:$L,6)</f>
        <v>57.4</v>
      </c>
      <c r="G540" s="95"/>
      <c r="H540" s="88">
        <f>VLOOKUP(Table91213[[#This Row],[Date]],'DB Details'!$A:$L,8)</f>
        <v>46.9</v>
      </c>
      <c r="I540" s="88">
        <f>VLOOKUP(Table91213[[#This Row],[Date]],'DB Details'!$A:$L,9)</f>
        <v>52.5</v>
      </c>
      <c r="J540" s="88">
        <f>VLOOKUP(Table91213[[#This Row],[Date]],'DB Details'!$A:$L,10)</f>
        <v>45.5</v>
      </c>
      <c r="K540" s="41">
        <f>VLOOKUP(Table91213[[#This Row],[Date]],'DB Details'!$A:$L,11)</f>
        <v>55.2</v>
      </c>
      <c r="L540" s="88">
        <f>VLOOKUP(Table91213[[#This Row],[Date]],'DB Details'!$A:$L,12)</f>
        <v>53.9</v>
      </c>
    </row>
    <row r="541" spans="1:12" x14ac:dyDescent="0.2">
      <c r="A541" s="39">
        <v>33817</v>
      </c>
      <c r="B541" s="57">
        <f>VLOOKUP(Table91213[[#This Row],[Date]],'DB Details'!$A:$L,2)</f>
        <v>58.8</v>
      </c>
      <c r="C541" s="41">
        <f>VLOOKUP(Table91213[[#This Row],[Date]],'DB Details'!$A:$L,3)</f>
        <v>48.6</v>
      </c>
      <c r="D541" s="55"/>
      <c r="E541" s="88">
        <f>VLOOKUP(Table91213[[#This Row],[Date]],'DB Details'!$A:$L,5)</f>
        <v>53.7</v>
      </c>
      <c r="F541" s="88">
        <f>VLOOKUP(Table91213[[#This Row],[Date]],'DB Details'!$A:$L,6)</f>
        <v>56.8</v>
      </c>
      <c r="G541" s="95"/>
      <c r="H541" s="88">
        <f>VLOOKUP(Table91213[[#This Row],[Date]],'DB Details'!$A:$L,8)</f>
        <v>45.8</v>
      </c>
      <c r="I541" s="88">
        <f>VLOOKUP(Table91213[[#This Row],[Date]],'DB Details'!$A:$L,9)</f>
        <v>50.3</v>
      </c>
      <c r="J541" s="88">
        <f>VLOOKUP(Table91213[[#This Row],[Date]],'DB Details'!$A:$L,10)</f>
        <v>47.3</v>
      </c>
      <c r="K541" s="41">
        <f>VLOOKUP(Table91213[[#This Row],[Date]],'DB Details'!$A:$L,11)</f>
        <v>53.3</v>
      </c>
      <c r="L541" s="88">
        <f>VLOOKUP(Table91213[[#This Row],[Date]],'DB Details'!$A:$L,12)</f>
        <v>53.4</v>
      </c>
    </row>
    <row r="542" spans="1:12" x14ac:dyDescent="0.2">
      <c r="A542" s="39">
        <v>33848</v>
      </c>
      <c r="B542" s="57">
        <f>VLOOKUP(Table91213[[#This Row],[Date]],'DB Details'!$A:$L,2)</f>
        <v>51.1</v>
      </c>
      <c r="C542" s="41">
        <f>VLOOKUP(Table91213[[#This Row],[Date]],'DB Details'!$A:$L,3)</f>
        <v>46.7</v>
      </c>
      <c r="D542" s="55"/>
      <c r="E542" s="88">
        <f>VLOOKUP(Table91213[[#This Row],[Date]],'DB Details'!$A:$L,5)</f>
        <v>51.6</v>
      </c>
      <c r="F542" s="88">
        <f>VLOOKUP(Table91213[[#This Row],[Date]],'DB Details'!$A:$L,6)</f>
        <v>53.9</v>
      </c>
      <c r="G542" s="95"/>
      <c r="H542" s="88">
        <f>VLOOKUP(Table91213[[#This Row],[Date]],'DB Details'!$A:$L,8)</f>
        <v>42.3</v>
      </c>
      <c r="I542" s="88">
        <f>VLOOKUP(Table91213[[#This Row],[Date]],'DB Details'!$A:$L,9)</f>
        <v>51.2</v>
      </c>
      <c r="J542" s="88">
        <f>VLOOKUP(Table91213[[#This Row],[Date]],'DB Details'!$A:$L,10)</f>
        <v>45.1</v>
      </c>
      <c r="K542" s="41">
        <f>VLOOKUP(Table91213[[#This Row],[Date]],'DB Details'!$A:$L,11)</f>
        <v>55.8</v>
      </c>
      <c r="L542" s="88">
        <f>VLOOKUP(Table91213[[#This Row],[Date]],'DB Details'!$A:$L,12)</f>
        <v>49.7</v>
      </c>
    </row>
    <row r="543" spans="1:12" x14ac:dyDescent="0.2">
      <c r="A543" s="39">
        <v>33878</v>
      </c>
      <c r="B543" s="57">
        <f>VLOOKUP(Table91213[[#This Row],[Date]],'DB Details'!$A:$L,2)</f>
        <v>53.8</v>
      </c>
      <c r="C543" s="41">
        <f>VLOOKUP(Table91213[[#This Row],[Date]],'DB Details'!$A:$L,3)</f>
        <v>47.7</v>
      </c>
      <c r="D543" s="55"/>
      <c r="E543" s="88">
        <f>VLOOKUP(Table91213[[#This Row],[Date]],'DB Details'!$A:$L,5)</f>
        <v>46.4</v>
      </c>
      <c r="F543" s="88">
        <f>VLOOKUP(Table91213[[#This Row],[Date]],'DB Details'!$A:$L,6)</f>
        <v>54.7</v>
      </c>
      <c r="G543" s="95"/>
      <c r="H543" s="88">
        <f>VLOOKUP(Table91213[[#This Row],[Date]],'DB Details'!$A:$L,8)</f>
        <v>42.4</v>
      </c>
      <c r="I543" s="88">
        <f>VLOOKUP(Table91213[[#This Row],[Date]],'DB Details'!$A:$L,9)</f>
        <v>48.6</v>
      </c>
      <c r="J543" s="88">
        <f>VLOOKUP(Table91213[[#This Row],[Date]],'DB Details'!$A:$L,10)</f>
        <v>44.7</v>
      </c>
      <c r="K543" s="41">
        <f>VLOOKUP(Table91213[[#This Row],[Date]],'DB Details'!$A:$L,11)</f>
        <v>53.8</v>
      </c>
      <c r="L543" s="88">
        <f>VLOOKUP(Table91213[[#This Row],[Date]],'DB Details'!$A:$L,12)</f>
        <v>50.3</v>
      </c>
    </row>
    <row r="544" spans="1:12" x14ac:dyDescent="0.2">
      <c r="A544" s="39">
        <v>33909</v>
      </c>
      <c r="B544" s="57">
        <f>VLOOKUP(Table91213[[#This Row],[Date]],'DB Details'!$A:$L,2)</f>
        <v>58.8</v>
      </c>
      <c r="C544" s="41">
        <f>VLOOKUP(Table91213[[#This Row],[Date]],'DB Details'!$A:$L,3)</f>
        <v>48</v>
      </c>
      <c r="D544" s="55"/>
      <c r="E544" s="88">
        <f>VLOOKUP(Table91213[[#This Row],[Date]],'DB Details'!$A:$L,5)</f>
        <v>42.1</v>
      </c>
      <c r="F544" s="88">
        <f>VLOOKUP(Table91213[[#This Row],[Date]],'DB Details'!$A:$L,6)</f>
        <v>58.6</v>
      </c>
      <c r="G544" s="95"/>
      <c r="H544" s="88">
        <f>VLOOKUP(Table91213[[#This Row],[Date]],'DB Details'!$A:$L,8)</f>
        <v>42.1</v>
      </c>
      <c r="I544" s="88">
        <f>VLOOKUP(Table91213[[#This Row],[Date]],'DB Details'!$A:$L,9)</f>
        <v>51.3</v>
      </c>
      <c r="J544" s="88">
        <f>VLOOKUP(Table91213[[#This Row],[Date]],'DB Details'!$A:$L,10)</f>
        <v>47.1</v>
      </c>
      <c r="K544" s="41">
        <f>VLOOKUP(Table91213[[#This Row],[Date]],'DB Details'!$A:$L,11)</f>
        <v>52.9</v>
      </c>
      <c r="L544" s="88">
        <f>VLOOKUP(Table91213[[#This Row],[Date]],'DB Details'!$A:$L,12)</f>
        <v>53.6</v>
      </c>
    </row>
    <row r="545" spans="1:12" x14ac:dyDescent="0.2">
      <c r="A545" s="39">
        <v>33939</v>
      </c>
      <c r="B545" s="57">
        <f>VLOOKUP(Table91213[[#This Row],[Date]],'DB Details'!$A:$L,2)</f>
        <v>61</v>
      </c>
      <c r="C545" s="41">
        <f>VLOOKUP(Table91213[[#This Row],[Date]],'DB Details'!$A:$L,3)</f>
        <v>51.4</v>
      </c>
      <c r="D545" s="55"/>
      <c r="E545" s="88">
        <f>VLOOKUP(Table91213[[#This Row],[Date]],'DB Details'!$A:$L,5)</f>
        <v>48</v>
      </c>
      <c r="F545" s="88">
        <f>VLOOKUP(Table91213[[#This Row],[Date]],'DB Details'!$A:$L,6)</f>
        <v>57.9</v>
      </c>
      <c r="G545" s="95"/>
      <c r="H545" s="88">
        <f>VLOOKUP(Table91213[[#This Row],[Date]],'DB Details'!$A:$L,8)</f>
        <v>45</v>
      </c>
      <c r="I545" s="88">
        <f>VLOOKUP(Table91213[[#This Row],[Date]],'DB Details'!$A:$L,9)</f>
        <v>51.5</v>
      </c>
      <c r="J545" s="88">
        <f>VLOOKUP(Table91213[[#This Row],[Date]],'DB Details'!$A:$L,10)</f>
        <v>45.9</v>
      </c>
      <c r="K545" s="41">
        <f>VLOOKUP(Table91213[[#This Row],[Date]],'DB Details'!$A:$L,11)</f>
        <v>53.1</v>
      </c>
      <c r="L545" s="88">
        <f>VLOOKUP(Table91213[[#This Row],[Date]],'DB Details'!$A:$L,12)</f>
        <v>54.2</v>
      </c>
    </row>
    <row r="546" spans="1:12" x14ac:dyDescent="0.2">
      <c r="A546" s="39">
        <v>33970</v>
      </c>
      <c r="B546" s="57">
        <f>VLOOKUP(Table91213[[#This Row],[Date]],'DB Details'!$A:$L,2)</f>
        <v>63</v>
      </c>
      <c r="C546" s="41">
        <f>VLOOKUP(Table91213[[#This Row],[Date]],'DB Details'!$A:$L,3)</f>
        <v>49.4</v>
      </c>
      <c r="D546" s="55">
        <f>VLOOKUP(Table91213[[#This Row],[Date]],'DB Details'!$A:$L,4)</f>
        <v>56.5</v>
      </c>
      <c r="E546" s="88">
        <f>VLOOKUP(Table91213[[#This Row],[Date]],'DB Details'!$A:$L,5)</f>
        <v>49.8</v>
      </c>
      <c r="F546" s="88">
        <f>VLOOKUP(Table91213[[#This Row],[Date]],'DB Details'!$A:$L,6)</f>
        <v>61.5</v>
      </c>
      <c r="G546" s="95"/>
      <c r="H546" s="88">
        <f>VLOOKUP(Table91213[[#This Row],[Date]],'DB Details'!$A:$L,8)</f>
        <v>43.3</v>
      </c>
      <c r="I546" s="88">
        <f>VLOOKUP(Table91213[[#This Row],[Date]],'DB Details'!$A:$L,9)</f>
        <v>52.3</v>
      </c>
      <c r="J546" s="88">
        <f>VLOOKUP(Table91213[[#This Row],[Date]],'DB Details'!$A:$L,10)</f>
        <v>46.9</v>
      </c>
      <c r="K546" s="41">
        <f>VLOOKUP(Table91213[[#This Row],[Date]],'DB Details'!$A:$L,11)</f>
        <v>53.4</v>
      </c>
      <c r="L546" s="88">
        <f>VLOOKUP(Table91213[[#This Row],[Date]],'DB Details'!$A:$L,12)</f>
        <v>55.8</v>
      </c>
    </row>
    <row r="547" spans="1:12" x14ac:dyDescent="0.2">
      <c r="A547" s="39">
        <v>34001</v>
      </c>
      <c r="B547" s="57">
        <f>VLOOKUP(Table91213[[#This Row],[Date]],'DB Details'!$A:$L,2)</f>
        <v>59.7</v>
      </c>
      <c r="C547" s="41">
        <f>VLOOKUP(Table91213[[#This Row],[Date]],'DB Details'!$A:$L,3)</f>
        <v>49.5</v>
      </c>
      <c r="D547" s="55">
        <f>VLOOKUP(Table91213[[#This Row],[Date]],'DB Details'!$A:$L,4)</f>
        <v>56</v>
      </c>
      <c r="E547" s="88">
        <f>VLOOKUP(Table91213[[#This Row],[Date]],'DB Details'!$A:$L,5)</f>
        <v>53.9</v>
      </c>
      <c r="F547" s="88">
        <f>VLOOKUP(Table91213[[#This Row],[Date]],'DB Details'!$A:$L,6)</f>
        <v>63.5</v>
      </c>
      <c r="G547" s="95"/>
      <c r="H547" s="88">
        <f>VLOOKUP(Table91213[[#This Row],[Date]],'DB Details'!$A:$L,8)</f>
        <v>42.6</v>
      </c>
      <c r="I547" s="88">
        <f>VLOOKUP(Table91213[[#This Row],[Date]],'DB Details'!$A:$L,9)</f>
        <v>51.7</v>
      </c>
      <c r="J547" s="88">
        <f>VLOOKUP(Table91213[[#This Row],[Date]],'DB Details'!$A:$L,10)</f>
        <v>47</v>
      </c>
      <c r="K547" s="41">
        <f>VLOOKUP(Table91213[[#This Row],[Date]],'DB Details'!$A:$L,11)</f>
        <v>53.2</v>
      </c>
      <c r="L547" s="88">
        <f>VLOOKUP(Table91213[[#This Row],[Date]],'DB Details'!$A:$L,12)</f>
        <v>55.2</v>
      </c>
    </row>
    <row r="548" spans="1:12" x14ac:dyDescent="0.2">
      <c r="A548" s="39">
        <v>34029</v>
      </c>
      <c r="B548" s="57">
        <f>VLOOKUP(Table91213[[#This Row],[Date]],'DB Details'!$A:$L,2)</f>
        <v>58.1</v>
      </c>
      <c r="C548" s="41">
        <f>VLOOKUP(Table91213[[#This Row],[Date]],'DB Details'!$A:$L,3)</f>
        <v>49.4</v>
      </c>
      <c r="D548" s="55">
        <f>VLOOKUP(Table91213[[#This Row],[Date]],'DB Details'!$A:$L,4)</f>
        <v>54.5</v>
      </c>
      <c r="E548" s="88">
        <f>VLOOKUP(Table91213[[#This Row],[Date]],'DB Details'!$A:$L,5)</f>
        <v>53.6</v>
      </c>
      <c r="F548" s="88">
        <f>VLOOKUP(Table91213[[#This Row],[Date]],'DB Details'!$A:$L,6)</f>
        <v>56.7</v>
      </c>
      <c r="G548" s="95"/>
      <c r="H548" s="88">
        <f>VLOOKUP(Table91213[[#This Row],[Date]],'DB Details'!$A:$L,8)</f>
        <v>45.6</v>
      </c>
      <c r="I548" s="88">
        <f>VLOOKUP(Table91213[[#This Row],[Date]],'DB Details'!$A:$L,9)</f>
        <v>52.7</v>
      </c>
      <c r="J548" s="88">
        <f>VLOOKUP(Table91213[[#This Row],[Date]],'DB Details'!$A:$L,10)</f>
        <v>47.1</v>
      </c>
      <c r="K548" s="41">
        <f>VLOOKUP(Table91213[[#This Row],[Date]],'DB Details'!$A:$L,11)</f>
        <v>52.3</v>
      </c>
      <c r="L548" s="88">
        <f>VLOOKUP(Table91213[[#This Row],[Date]],'DB Details'!$A:$L,12)</f>
        <v>53.5</v>
      </c>
    </row>
    <row r="549" spans="1:12" x14ac:dyDescent="0.2">
      <c r="A549" s="39">
        <v>34060</v>
      </c>
      <c r="B549" s="57">
        <f>VLOOKUP(Table91213[[#This Row],[Date]],'DB Details'!$A:$L,2)</f>
        <v>53</v>
      </c>
      <c r="C549" s="41">
        <f>VLOOKUP(Table91213[[#This Row],[Date]],'DB Details'!$A:$L,3)</f>
        <v>50.1</v>
      </c>
      <c r="D549" s="55">
        <f>VLOOKUP(Table91213[[#This Row],[Date]],'DB Details'!$A:$L,4)</f>
        <v>51</v>
      </c>
      <c r="E549" s="88">
        <f>VLOOKUP(Table91213[[#This Row],[Date]],'DB Details'!$A:$L,5)</f>
        <v>54.6</v>
      </c>
      <c r="F549" s="88">
        <f>VLOOKUP(Table91213[[#This Row],[Date]],'DB Details'!$A:$L,6)</f>
        <v>51.6</v>
      </c>
      <c r="G549" s="95"/>
      <c r="H549" s="88">
        <f>VLOOKUP(Table91213[[#This Row],[Date]],'DB Details'!$A:$L,8)</f>
        <v>44.7</v>
      </c>
      <c r="I549" s="88">
        <f>VLOOKUP(Table91213[[#This Row],[Date]],'DB Details'!$A:$L,9)</f>
        <v>52.8</v>
      </c>
      <c r="J549" s="88">
        <f>VLOOKUP(Table91213[[#This Row],[Date]],'DB Details'!$A:$L,10)</f>
        <v>44.8</v>
      </c>
      <c r="K549" s="41">
        <f>VLOOKUP(Table91213[[#This Row],[Date]],'DB Details'!$A:$L,11)</f>
        <v>53.5</v>
      </c>
      <c r="L549" s="88">
        <f>VLOOKUP(Table91213[[#This Row],[Date]],'DB Details'!$A:$L,12)</f>
        <v>50.2</v>
      </c>
    </row>
    <row r="550" spans="1:12" x14ac:dyDescent="0.2">
      <c r="A550" s="39">
        <v>34090</v>
      </c>
      <c r="B550" s="57">
        <f>VLOOKUP(Table91213[[#This Row],[Date]],'DB Details'!$A:$L,2)</f>
        <v>55.2</v>
      </c>
      <c r="C550" s="41">
        <f>VLOOKUP(Table91213[[#This Row],[Date]],'DB Details'!$A:$L,3)</f>
        <v>47.4</v>
      </c>
      <c r="D550" s="55">
        <f>VLOOKUP(Table91213[[#This Row],[Date]],'DB Details'!$A:$L,4)</f>
        <v>51.5</v>
      </c>
      <c r="E550" s="88">
        <f>VLOOKUP(Table91213[[#This Row],[Date]],'DB Details'!$A:$L,5)</f>
        <v>50.4</v>
      </c>
      <c r="F550" s="88">
        <f>VLOOKUP(Table91213[[#This Row],[Date]],'DB Details'!$A:$L,6)</f>
        <v>55</v>
      </c>
      <c r="G550" s="95"/>
      <c r="H550" s="88">
        <f>VLOOKUP(Table91213[[#This Row],[Date]],'DB Details'!$A:$L,8)</f>
        <v>44.8</v>
      </c>
      <c r="I550" s="88">
        <f>VLOOKUP(Table91213[[#This Row],[Date]],'DB Details'!$A:$L,9)</f>
        <v>51.5</v>
      </c>
      <c r="J550" s="88">
        <f>VLOOKUP(Table91213[[#This Row],[Date]],'DB Details'!$A:$L,10)</f>
        <v>43.6</v>
      </c>
      <c r="K550" s="41">
        <f>VLOOKUP(Table91213[[#This Row],[Date]],'DB Details'!$A:$L,11)</f>
        <v>54.2</v>
      </c>
      <c r="L550" s="88">
        <f>VLOOKUP(Table91213[[#This Row],[Date]],'DB Details'!$A:$L,12)</f>
        <v>51.2</v>
      </c>
    </row>
    <row r="551" spans="1:12" x14ac:dyDescent="0.2">
      <c r="A551" s="39">
        <v>34121</v>
      </c>
      <c r="B551" s="57">
        <f>VLOOKUP(Table91213[[#This Row],[Date]],'DB Details'!$A:$L,2)</f>
        <v>51.6</v>
      </c>
      <c r="C551" s="41">
        <f>VLOOKUP(Table91213[[#This Row],[Date]],'DB Details'!$A:$L,3)</f>
        <v>49.8</v>
      </c>
      <c r="D551" s="55">
        <f>VLOOKUP(Table91213[[#This Row],[Date]],'DB Details'!$A:$L,4)</f>
        <v>52</v>
      </c>
      <c r="E551" s="88">
        <f>VLOOKUP(Table91213[[#This Row],[Date]],'DB Details'!$A:$L,5)</f>
        <v>50.6</v>
      </c>
      <c r="F551" s="88">
        <f>VLOOKUP(Table91213[[#This Row],[Date]],'DB Details'!$A:$L,6)</f>
        <v>53.1</v>
      </c>
      <c r="G551" s="95"/>
      <c r="H551" s="88">
        <f>VLOOKUP(Table91213[[#This Row],[Date]],'DB Details'!$A:$L,8)</f>
        <v>46.5</v>
      </c>
      <c r="I551" s="88">
        <f>VLOOKUP(Table91213[[#This Row],[Date]],'DB Details'!$A:$L,9)</f>
        <v>50.4</v>
      </c>
      <c r="J551" s="88">
        <f>VLOOKUP(Table91213[[#This Row],[Date]],'DB Details'!$A:$L,10)</f>
        <v>43.2</v>
      </c>
      <c r="K551" s="41">
        <f>VLOOKUP(Table91213[[#This Row],[Date]],'DB Details'!$A:$L,11)</f>
        <v>52.4</v>
      </c>
      <c r="L551" s="88">
        <f>VLOOKUP(Table91213[[#This Row],[Date]],'DB Details'!$A:$L,12)</f>
        <v>49.6</v>
      </c>
    </row>
    <row r="552" spans="1:12" x14ac:dyDescent="0.2">
      <c r="A552" s="39">
        <v>34151</v>
      </c>
      <c r="B552" s="57">
        <f>VLOOKUP(Table91213[[#This Row],[Date]],'DB Details'!$A:$L,2)</f>
        <v>53.8</v>
      </c>
      <c r="C552" s="41">
        <f>VLOOKUP(Table91213[[#This Row],[Date]],'DB Details'!$A:$L,3)</f>
        <v>48.7</v>
      </c>
      <c r="D552" s="55">
        <f>VLOOKUP(Table91213[[#This Row],[Date]],'DB Details'!$A:$L,4)</f>
        <v>45</v>
      </c>
      <c r="E552" s="88">
        <f>VLOOKUP(Table91213[[#This Row],[Date]],'DB Details'!$A:$L,5)</f>
        <v>51.4</v>
      </c>
      <c r="F552" s="88">
        <f>VLOOKUP(Table91213[[#This Row],[Date]],'DB Details'!$A:$L,6)</f>
        <v>52.7</v>
      </c>
      <c r="G552" s="95"/>
      <c r="H552" s="88">
        <f>VLOOKUP(Table91213[[#This Row],[Date]],'DB Details'!$A:$L,8)</f>
        <v>45.5</v>
      </c>
      <c r="I552" s="88">
        <f>VLOOKUP(Table91213[[#This Row],[Date]],'DB Details'!$A:$L,9)</f>
        <v>51</v>
      </c>
      <c r="J552" s="88">
        <f>VLOOKUP(Table91213[[#This Row],[Date]],'DB Details'!$A:$L,10)</f>
        <v>43.6</v>
      </c>
      <c r="K552" s="41">
        <f>VLOOKUP(Table91213[[#This Row],[Date]],'DB Details'!$A:$L,11)</f>
        <v>50.1</v>
      </c>
      <c r="L552" s="88">
        <f>VLOOKUP(Table91213[[#This Row],[Date]],'DB Details'!$A:$L,12)</f>
        <v>50.2</v>
      </c>
    </row>
    <row r="553" spans="1:12" x14ac:dyDescent="0.2">
      <c r="A553" s="39">
        <v>34182</v>
      </c>
      <c r="B553" s="57">
        <f>VLOOKUP(Table91213[[#This Row],[Date]],'DB Details'!$A:$L,2)</f>
        <v>55.3</v>
      </c>
      <c r="C553" s="41">
        <f>VLOOKUP(Table91213[[#This Row],[Date]],'DB Details'!$A:$L,3)</f>
        <v>49.4</v>
      </c>
      <c r="D553" s="55">
        <f>VLOOKUP(Table91213[[#This Row],[Date]],'DB Details'!$A:$L,4)</f>
        <v>51</v>
      </c>
      <c r="E553" s="88">
        <f>VLOOKUP(Table91213[[#This Row],[Date]],'DB Details'!$A:$L,5)</f>
        <v>52.3</v>
      </c>
      <c r="F553" s="88">
        <f>VLOOKUP(Table91213[[#This Row],[Date]],'DB Details'!$A:$L,6)</f>
        <v>53.9</v>
      </c>
      <c r="G553" s="95"/>
      <c r="H553" s="88">
        <f>VLOOKUP(Table91213[[#This Row],[Date]],'DB Details'!$A:$L,8)</f>
        <v>44.4</v>
      </c>
      <c r="I553" s="88">
        <f>VLOOKUP(Table91213[[#This Row],[Date]],'DB Details'!$A:$L,9)</f>
        <v>51.8</v>
      </c>
      <c r="J553" s="88">
        <f>VLOOKUP(Table91213[[#This Row],[Date]],'DB Details'!$A:$L,10)</f>
        <v>41.9</v>
      </c>
      <c r="K553" s="41">
        <f>VLOOKUP(Table91213[[#This Row],[Date]],'DB Details'!$A:$L,11)</f>
        <v>52.6</v>
      </c>
      <c r="L553" s="88">
        <f>VLOOKUP(Table91213[[#This Row],[Date]],'DB Details'!$A:$L,12)</f>
        <v>50.7</v>
      </c>
    </row>
    <row r="554" spans="1:12" x14ac:dyDescent="0.2">
      <c r="A554" s="39">
        <v>34213</v>
      </c>
      <c r="B554" s="57">
        <f>VLOOKUP(Table91213[[#This Row],[Date]],'DB Details'!$A:$L,2)</f>
        <v>52.6</v>
      </c>
      <c r="C554" s="41">
        <f>VLOOKUP(Table91213[[#This Row],[Date]],'DB Details'!$A:$L,3)</f>
        <v>49.9</v>
      </c>
      <c r="D554" s="55">
        <f>VLOOKUP(Table91213[[#This Row],[Date]],'DB Details'!$A:$L,4)</f>
        <v>49</v>
      </c>
      <c r="E554" s="88">
        <f>VLOOKUP(Table91213[[#This Row],[Date]],'DB Details'!$A:$L,5)</f>
        <v>49</v>
      </c>
      <c r="F554" s="88">
        <f>VLOOKUP(Table91213[[#This Row],[Date]],'DB Details'!$A:$L,6)</f>
        <v>55.2</v>
      </c>
      <c r="G554" s="95"/>
      <c r="H554" s="88">
        <f>VLOOKUP(Table91213[[#This Row],[Date]],'DB Details'!$A:$L,8)</f>
        <v>46.2</v>
      </c>
      <c r="I554" s="88">
        <f>VLOOKUP(Table91213[[#This Row],[Date]],'DB Details'!$A:$L,9)</f>
        <v>51.3</v>
      </c>
      <c r="J554" s="88">
        <f>VLOOKUP(Table91213[[#This Row],[Date]],'DB Details'!$A:$L,10)</f>
        <v>44.5</v>
      </c>
      <c r="K554" s="41">
        <f>VLOOKUP(Table91213[[#This Row],[Date]],'DB Details'!$A:$L,11)</f>
        <v>51.7</v>
      </c>
      <c r="L554" s="88">
        <f>VLOOKUP(Table91213[[#This Row],[Date]],'DB Details'!$A:$L,12)</f>
        <v>50.8</v>
      </c>
    </row>
    <row r="555" spans="1:12" x14ac:dyDescent="0.2">
      <c r="A555" s="39">
        <v>34243</v>
      </c>
      <c r="B555" s="57">
        <f>VLOOKUP(Table91213[[#This Row],[Date]],'DB Details'!$A:$L,2)</f>
        <v>58.9</v>
      </c>
      <c r="C555" s="41">
        <f>VLOOKUP(Table91213[[#This Row],[Date]],'DB Details'!$A:$L,3)</f>
        <v>49.4</v>
      </c>
      <c r="D555" s="55">
        <f>VLOOKUP(Table91213[[#This Row],[Date]],'DB Details'!$A:$L,4)</f>
        <v>55.5</v>
      </c>
      <c r="E555" s="88">
        <f>VLOOKUP(Table91213[[#This Row],[Date]],'DB Details'!$A:$L,5)</f>
        <v>50.9</v>
      </c>
      <c r="F555" s="88">
        <f>VLOOKUP(Table91213[[#This Row],[Date]],'DB Details'!$A:$L,6)</f>
        <v>56.1</v>
      </c>
      <c r="G555" s="95"/>
      <c r="H555" s="88">
        <f>VLOOKUP(Table91213[[#This Row],[Date]],'DB Details'!$A:$L,8)</f>
        <v>48.6</v>
      </c>
      <c r="I555" s="88">
        <f>VLOOKUP(Table91213[[#This Row],[Date]],'DB Details'!$A:$L,9)</f>
        <v>50.7</v>
      </c>
      <c r="J555" s="88">
        <f>VLOOKUP(Table91213[[#This Row],[Date]],'DB Details'!$A:$L,10)</f>
        <v>46</v>
      </c>
      <c r="K555" s="41">
        <f>VLOOKUP(Table91213[[#This Row],[Date]],'DB Details'!$A:$L,11)</f>
        <v>54.1</v>
      </c>
      <c r="L555" s="88">
        <f>VLOOKUP(Table91213[[#This Row],[Date]],'DB Details'!$A:$L,12)</f>
        <v>53.4</v>
      </c>
    </row>
    <row r="556" spans="1:12" x14ac:dyDescent="0.2">
      <c r="A556" s="39">
        <v>34274</v>
      </c>
      <c r="B556" s="57">
        <f>VLOOKUP(Table91213[[#This Row],[Date]],'DB Details'!$A:$L,2)</f>
        <v>60.4</v>
      </c>
      <c r="C556" s="41">
        <f>VLOOKUP(Table91213[[#This Row],[Date]],'DB Details'!$A:$L,3)</f>
        <v>51.5</v>
      </c>
      <c r="D556" s="55">
        <f>VLOOKUP(Table91213[[#This Row],[Date]],'DB Details'!$A:$L,4)</f>
        <v>56.5</v>
      </c>
      <c r="E556" s="88">
        <f>VLOOKUP(Table91213[[#This Row],[Date]],'DB Details'!$A:$L,5)</f>
        <v>52.7</v>
      </c>
      <c r="F556" s="88">
        <f>VLOOKUP(Table91213[[#This Row],[Date]],'DB Details'!$A:$L,6)</f>
        <v>57.5</v>
      </c>
      <c r="G556" s="95"/>
      <c r="H556" s="88">
        <f>VLOOKUP(Table91213[[#This Row],[Date]],'DB Details'!$A:$L,8)</f>
        <v>45.5</v>
      </c>
      <c r="I556" s="88">
        <f>VLOOKUP(Table91213[[#This Row],[Date]],'DB Details'!$A:$L,9)</f>
        <v>50.9</v>
      </c>
      <c r="J556" s="88">
        <f>VLOOKUP(Table91213[[#This Row],[Date]],'DB Details'!$A:$L,10)</f>
        <v>45.5</v>
      </c>
      <c r="K556" s="41">
        <f>VLOOKUP(Table91213[[#This Row],[Date]],'DB Details'!$A:$L,11)</f>
        <v>55</v>
      </c>
      <c r="L556" s="88">
        <f>VLOOKUP(Table91213[[#This Row],[Date]],'DB Details'!$A:$L,12)</f>
        <v>53.8</v>
      </c>
    </row>
    <row r="557" spans="1:12" x14ac:dyDescent="0.2">
      <c r="A557" s="39">
        <v>34304</v>
      </c>
      <c r="B557" s="57">
        <f>VLOOKUP(Table91213[[#This Row],[Date]],'DB Details'!$A:$L,2)</f>
        <v>62.4</v>
      </c>
      <c r="C557" s="41">
        <f>VLOOKUP(Table91213[[#This Row],[Date]],'DB Details'!$A:$L,3)</f>
        <v>50.3</v>
      </c>
      <c r="D557" s="55">
        <f>VLOOKUP(Table91213[[#This Row],[Date]],'DB Details'!$A:$L,4)</f>
        <v>54.5</v>
      </c>
      <c r="E557" s="88">
        <f>VLOOKUP(Table91213[[#This Row],[Date]],'DB Details'!$A:$L,5)</f>
        <v>53.1</v>
      </c>
      <c r="F557" s="88">
        <f>VLOOKUP(Table91213[[#This Row],[Date]],'DB Details'!$A:$L,6)</f>
        <v>61.7</v>
      </c>
      <c r="G557" s="95"/>
      <c r="H557" s="88">
        <f>VLOOKUP(Table91213[[#This Row],[Date]],'DB Details'!$A:$L,8)</f>
        <v>43.2</v>
      </c>
      <c r="I557" s="88">
        <f>VLOOKUP(Table91213[[#This Row],[Date]],'DB Details'!$A:$L,9)</f>
        <v>51.5</v>
      </c>
      <c r="J557" s="88">
        <f>VLOOKUP(Table91213[[#This Row],[Date]],'DB Details'!$A:$L,10)</f>
        <v>47.1</v>
      </c>
      <c r="K557" s="41">
        <f>VLOOKUP(Table91213[[#This Row],[Date]],'DB Details'!$A:$L,11)</f>
        <v>53.8</v>
      </c>
      <c r="L557" s="88">
        <f>VLOOKUP(Table91213[[#This Row],[Date]],'DB Details'!$A:$L,12)</f>
        <v>55.6</v>
      </c>
    </row>
    <row r="558" spans="1:12" x14ac:dyDescent="0.2">
      <c r="A558" s="39">
        <v>34335</v>
      </c>
      <c r="B558" s="57">
        <f>VLOOKUP(Table91213[[#This Row],[Date]],'DB Details'!$A:$L,2)</f>
        <v>63.5</v>
      </c>
      <c r="C558" s="41">
        <f>VLOOKUP(Table91213[[#This Row],[Date]],'DB Details'!$A:$L,3)</f>
        <v>52.4</v>
      </c>
      <c r="D558" s="55">
        <f>VLOOKUP(Table91213[[#This Row],[Date]],'DB Details'!$A:$L,4)</f>
        <v>58</v>
      </c>
      <c r="E558" s="88">
        <f>VLOOKUP(Table91213[[#This Row],[Date]],'DB Details'!$A:$L,5)</f>
        <v>58.9</v>
      </c>
      <c r="F558" s="88">
        <f>VLOOKUP(Table91213[[#This Row],[Date]],'DB Details'!$A:$L,6)</f>
        <v>59.7</v>
      </c>
      <c r="G558" s="95"/>
      <c r="H558" s="88">
        <f>VLOOKUP(Table91213[[#This Row],[Date]],'DB Details'!$A:$L,8)</f>
        <v>43.9</v>
      </c>
      <c r="I558" s="88">
        <f>VLOOKUP(Table91213[[#This Row],[Date]],'DB Details'!$A:$L,9)</f>
        <v>54.4</v>
      </c>
      <c r="J558" s="88">
        <f>VLOOKUP(Table91213[[#This Row],[Date]],'DB Details'!$A:$L,10)</f>
        <v>47.5</v>
      </c>
      <c r="K558" s="41">
        <f>VLOOKUP(Table91213[[#This Row],[Date]],'DB Details'!$A:$L,11)</f>
        <v>55.3</v>
      </c>
      <c r="L558" s="88">
        <f>VLOOKUP(Table91213[[#This Row],[Date]],'DB Details'!$A:$L,12)</f>
        <v>56</v>
      </c>
    </row>
    <row r="559" spans="1:12" x14ac:dyDescent="0.2">
      <c r="A559" s="39">
        <v>34366</v>
      </c>
      <c r="B559" s="57">
        <f>VLOOKUP(Table91213[[#This Row],[Date]],'DB Details'!$A:$L,2)</f>
        <v>62.2</v>
      </c>
      <c r="C559" s="41">
        <f>VLOOKUP(Table91213[[#This Row],[Date]],'DB Details'!$A:$L,3)</f>
        <v>51.9</v>
      </c>
      <c r="D559" s="55">
        <f>VLOOKUP(Table91213[[#This Row],[Date]],'DB Details'!$A:$L,4)</f>
        <v>56.5</v>
      </c>
      <c r="E559" s="88">
        <f>VLOOKUP(Table91213[[#This Row],[Date]],'DB Details'!$A:$L,5)</f>
        <v>63</v>
      </c>
      <c r="F559" s="88">
        <f>VLOOKUP(Table91213[[#This Row],[Date]],'DB Details'!$A:$L,6)</f>
        <v>60.2</v>
      </c>
      <c r="G559" s="95"/>
      <c r="H559" s="88">
        <f>VLOOKUP(Table91213[[#This Row],[Date]],'DB Details'!$A:$L,8)</f>
        <v>44.6</v>
      </c>
      <c r="I559" s="88">
        <f>VLOOKUP(Table91213[[#This Row],[Date]],'DB Details'!$A:$L,9)</f>
        <v>57</v>
      </c>
      <c r="J559" s="88">
        <f>VLOOKUP(Table91213[[#This Row],[Date]],'DB Details'!$A:$L,10)</f>
        <v>48.7</v>
      </c>
      <c r="K559" s="41">
        <f>VLOOKUP(Table91213[[#This Row],[Date]],'DB Details'!$A:$L,11)</f>
        <v>58.3</v>
      </c>
      <c r="L559" s="88">
        <f>VLOOKUP(Table91213[[#This Row],[Date]],'DB Details'!$A:$L,12)</f>
        <v>56.5</v>
      </c>
    </row>
    <row r="560" spans="1:12" x14ac:dyDescent="0.2">
      <c r="A560" s="39">
        <v>34394</v>
      </c>
      <c r="B560" s="57">
        <f>VLOOKUP(Table91213[[#This Row],[Date]],'DB Details'!$A:$L,2)</f>
        <v>62.8</v>
      </c>
      <c r="C560" s="41">
        <f>VLOOKUP(Table91213[[#This Row],[Date]],'DB Details'!$A:$L,3)</f>
        <v>51.8</v>
      </c>
      <c r="D560" s="55">
        <f>VLOOKUP(Table91213[[#This Row],[Date]],'DB Details'!$A:$L,4)</f>
        <v>56.5</v>
      </c>
      <c r="E560" s="88">
        <f>VLOOKUP(Table91213[[#This Row],[Date]],'DB Details'!$A:$L,5)</f>
        <v>62.9</v>
      </c>
      <c r="F560" s="88">
        <f>VLOOKUP(Table91213[[#This Row],[Date]],'DB Details'!$A:$L,6)</f>
        <v>63.4</v>
      </c>
      <c r="G560" s="95"/>
      <c r="H560" s="88">
        <f>VLOOKUP(Table91213[[#This Row],[Date]],'DB Details'!$A:$L,8)</f>
        <v>43</v>
      </c>
      <c r="I560" s="88">
        <f>VLOOKUP(Table91213[[#This Row],[Date]],'DB Details'!$A:$L,9)</f>
        <v>55.4</v>
      </c>
      <c r="J560" s="88">
        <f>VLOOKUP(Table91213[[#This Row],[Date]],'DB Details'!$A:$L,10)</f>
        <v>48.2</v>
      </c>
      <c r="K560" s="41">
        <f>VLOOKUP(Table91213[[#This Row],[Date]],'DB Details'!$A:$L,11)</f>
        <v>55.2</v>
      </c>
      <c r="L560" s="88">
        <f>VLOOKUP(Table91213[[#This Row],[Date]],'DB Details'!$A:$L,12)</f>
        <v>56.9</v>
      </c>
    </row>
    <row r="561" spans="1:12" x14ac:dyDescent="0.2">
      <c r="A561" s="39">
        <v>34425</v>
      </c>
      <c r="B561" s="57">
        <f>VLOOKUP(Table91213[[#This Row],[Date]],'DB Details'!$A:$L,2)</f>
        <v>62.7</v>
      </c>
      <c r="C561" s="41">
        <f>VLOOKUP(Table91213[[#This Row],[Date]],'DB Details'!$A:$L,3)</f>
        <v>51.8</v>
      </c>
      <c r="D561" s="55">
        <f>VLOOKUP(Table91213[[#This Row],[Date]],'DB Details'!$A:$L,4)</f>
        <v>61.5</v>
      </c>
      <c r="E561" s="88">
        <f>VLOOKUP(Table91213[[#This Row],[Date]],'DB Details'!$A:$L,5)</f>
        <v>63.5</v>
      </c>
      <c r="F561" s="88">
        <f>VLOOKUP(Table91213[[#This Row],[Date]],'DB Details'!$A:$L,6)</f>
        <v>61.4</v>
      </c>
      <c r="G561" s="95"/>
      <c r="H561" s="88">
        <f>VLOOKUP(Table91213[[#This Row],[Date]],'DB Details'!$A:$L,8)</f>
        <v>45.9</v>
      </c>
      <c r="I561" s="88">
        <f>VLOOKUP(Table91213[[#This Row],[Date]],'DB Details'!$A:$L,9)</f>
        <v>57.2</v>
      </c>
      <c r="J561" s="88">
        <f>VLOOKUP(Table91213[[#This Row],[Date]],'DB Details'!$A:$L,10)</f>
        <v>50.1</v>
      </c>
      <c r="K561" s="41">
        <f>VLOOKUP(Table91213[[#This Row],[Date]],'DB Details'!$A:$L,11)</f>
        <v>56.9</v>
      </c>
      <c r="L561" s="88">
        <f>VLOOKUP(Table91213[[#This Row],[Date]],'DB Details'!$A:$L,12)</f>
        <v>57.4</v>
      </c>
    </row>
    <row r="562" spans="1:12" x14ac:dyDescent="0.2">
      <c r="A562" s="39">
        <v>34455</v>
      </c>
      <c r="B562" s="57">
        <f>VLOOKUP(Table91213[[#This Row],[Date]],'DB Details'!$A:$L,2)</f>
        <v>61.6</v>
      </c>
      <c r="C562" s="41">
        <f>VLOOKUP(Table91213[[#This Row],[Date]],'DB Details'!$A:$L,3)</f>
        <v>53.4</v>
      </c>
      <c r="D562" s="55">
        <f>VLOOKUP(Table91213[[#This Row],[Date]],'DB Details'!$A:$L,4)</f>
        <v>61.5</v>
      </c>
      <c r="E562" s="88">
        <f>VLOOKUP(Table91213[[#This Row],[Date]],'DB Details'!$A:$L,5)</f>
        <v>67.8</v>
      </c>
      <c r="F562" s="88">
        <f>VLOOKUP(Table91213[[#This Row],[Date]],'DB Details'!$A:$L,6)</f>
        <v>62.7</v>
      </c>
      <c r="G562" s="95"/>
      <c r="H562" s="88">
        <f>VLOOKUP(Table91213[[#This Row],[Date]],'DB Details'!$A:$L,8)</f>
        <v>47.6</v>
      </c>
      <c r="I562" s="88">
        <f>VLOOKUP(Table91213[[#This Row],[Date]],'DB Details'!$A:$L,9)</f>
        <v>60.2</v>
      </c>
      <c r="J562" s="88">
        <f>VLOOKUP(Table91213[[#This Row],[Date]],'DB Details'!$A:$L,10)</f>
        <v>51.4</v>
      </c>
      <c r="K562" s="41">
        <f>VLOOKUP(Table91213[[#This Row],[Date]],'DB Details'!$A:$L,11)</f>
        <v>54.9</v>
      </c>
      <c r="L562" s="88">
        <f>VLOOKUP(Table91213[[#This Row],[Date]],'DB Details'!$A:$L,12)</f>
        <v>58.2</v>
      </c>
    </row>
    <row r="563" spans="1:12" x14ac:dyDescent="0.2">
      <c r="A563" s="39">
        <v>34486</v>
      </c>
      <c r="B563" s="57">
        <f>VLOOKUP(Table91213[[#This Row],[Date]],'DB Details'!$A:$L,2)</f>
        <v>65</v>
      </c>
      <c r="C563" s="41">
        <f>VLOOKUP(Table91213[[#This Row],[Date]],'DB Details'!$A:$L,3)</f>
        <v>55.2</v>
      </c>
      <c r="D563" s="55">
        <f>VLOOKUP(Table91213[[#This Row],[Date]],'DB Details'!$A:$L,4)</f>
        <v>60</v>
      </c>
      <c r="E563" s="88">
        <f>VLOOKUP(Table91213[[#This Row],[Date]],'DB Details'!$A:$L,5)</f>
        <v>69.7</v>
      </c>
      <c r="F563" s="88">
        <f>VLOOKUP(Table91213[[#This Row],[Date]],'DB Details'!$A:$L,6)</f>
        <v>62</v>
      </c>
      <c r="G563" s="95"/>
      <c r="H563" s="88">
        <f>VLOOKUP(Table91213[[#This Row],[Date]],'DB Details'!$A:$L,8)</f>
        <v>48.3</v>
      </c>
      <c r="I563" s="88">
        <f>VLOOKUP(Table91213[[#This Row],[Date]],'DB Details'!$A:$L,9)</f>
        <v>60.3</v>
      </c>
      <c r="J563" s="88">
        <f>VLOOKUP(Table91213[[#This Row],[Date]],'DB Details'!$A:$L,10)</f>
        <v>49.5</v>
      </c>
      <c r="K563" s="41">
        <f>VLOOKUP(Table91213[[#This Row],[Date]],'DB Details'!$A:$L,11)</f>
        <v>57.8</v>
      </c>
      <c r="L563" s="88">
        <f>VLOOKUP(Table91213[[#This Row],[Date]],'DB Details'!$A:$L,12)</f>
        <v>58.8</v>
      </c>
    </row>
    <row r="564" spans="1:12" x14ac:dyDescent="0.2">
      <c r="A564" s="39">
        <v>34516</v>
      </c>
      <c r="B564" s="57">
        <f>VLOOKUP(Table91213[[#This Row],[Date]],'DB Details'!$A:$L,2)</f>
        <v>64.2</v>
      </c>
      <c r="C564" s="41">
        <f>VLOOKUP(Table91213[[#This Row],[Date]],'DB Details'!$A:$L,3)</f>
        <v>51.1</v>
      </c>
      <c r="D564" s="55">
        <f>VLOOKUP(Table91213[[#This Row],[Date]],'DB Details'!$A:$L,4)</f>
        <v>59.5</v>
      </c>
      <c r="E564" s="88">
        <f>VLOOKUP(Table91213[[#This Row],[Date]],'DB Details'!$A:$L,5)</f>
        <v>71.599999999999994</v>
      </c>
      <c r="F564" s="88">
        <f>VLOOKUP(Table91213[[#This Row],[Date]],'DB Details'!$A:$L,6)</f>
        <v>62.3</v>
      </c>
      <c r="G564" s="95"/>
      <c r="H564" s="88">
        <f>VLOOKUP(Table91213[[#This Row],[Date]],'DB Details'!$A:$L,8)</f>
        <v>45.1</v>
      </c>
      <c r="I564" s="88">
        <f>VLOOKUP(Table91213[[#This Row],[Date]],'DB Details'!$A:$L,9)</f>
        <v>58.1</v>
      </c>
      <c r="J564" s="88">
        <f>VLOOKUP(Table91213[[#This Row],[Date]],'DB Details'!$A:$L,10)</f>
        <v>52.3</v>
      </c>
      <c r="K564" s="41">
        <f>VLOOKUP(Table91213[[#This Row],[Date]],'DB Details'!$A:$L,11)</f>
        <v>56.7</v>
      </c>
      <c r="L564" s="88">
        <f>VLOOKUP(Table91213[[#This Row],[Date]],'DB Details'!$A:$L,12)</f>
        <v>58.5</v>
      </c>
    </row>
    <row r="565" spans="1:12" x14ac:dyDescent="0.2">
      <c r="A565" s="39">
        <v>34547</v>
      </c>
      <c r="B565" s="57">
        <f>VLOOKUP(Table91213[[#This Row],[Date]],'DB Details'!$A:$L,2)</f>
        <v>63</v>
      </c>
      <c r="C565" s="41">
        <f>VLOOKUP(Table91213[[#This Row],[Date]],'DB Details'!$A:$L,3)</f>
        <v>51.3</v>
      </c>
      <c r="D565" s="55">
        <f>VLOOKUP(Table91213[[#This Row],[Date]],'DB Details'!$A:$L,4)</f>
        <v>60.5</v>
      </c>
      <c r="E565" s="88">
        <f>VLOOKUP(Table91213[[#This Row],[Date]],'DB Details'!$A:$L,5)</f>
        <v>75.2</v>
      </c>
      <c r="F565" s="88">
        <f>VLOOKUP(Table91213[[#This Row],[Date]],'DB Details'!$A:$L,6)</f>
        <v>60.2</v>
      </c>
      <c r="G565" s="95"/>
      <c r="H565" s="88">
        <f>VLOOKUP(Table91213[[#This Row],[Date]],'DB Details'!$A:$L,8)</f>
        <v>44.9</v>
      </c>
      <c r="I565" s="88">
        <f>VLOOKUP(Table91213[[#This Row],[Date]],'DB Details'!$A:$L,9)</f>
        <v>61.6</v>
      </c>
      <c r="J565" s="88">
        <f>VLOOKUP(Table91213[[#This Row],[Date]],'DB Details'!$A:$L,10)</f>
        <v>51.4</v>
      </c>
      <c r="K565" s="41">
        <f>VLOOKUP(Table91213[[#This Row],[Date]],'DB Details'!$A:$L,11)</f>
        <v>57.7</v>
      </c>
      <c r="L565" s="88">
        <f>VLOOKUP(Table91213[[#This Row],[Date]],'DB Details'!$A:$L,12)</f>
        <v>58</v>
      </c>
    </row>
    <row r="566" spans="1:12" x14ac:dyDescent="0.2">
      <c r="A566" s="39">
        <v>34578</v>
      </c>
      <c r="B566" s="57">
        <f>VLOOKUP(Table91213[[#This Row],[Date]],'DB Details'!$A:$L,2)</f>
        <v>62.7</v>
      </c>
      <c r="C566" s="41">
        <f>VLOOKUP(Table91213[[#This Row],[Date]],'DB Details'!$A:$L,3)</f>
        <v>53</v>
      </c>
      <c r="D566" s="55">
        <f>VLOOKUP(Table91213[[#This Row],[Date]],'DB Details'!$A:$L,4)</f>
        <v>60.5</v>
      </c>
      <c r="E566" s="88">
        <f>VLOOKUP(Table91213[[#This Row],[Date]],'DB Details'!$A:$L,5)</f>
        <v>80.3</v>
      </c>
      <c r="F566" s="88">
        <f>VLOOKUP(Table91213[[#This Row],[Date]],'DB Details'!$A:$L,6)</f>
        <v>62.8</v>
      </c>
      <c r="G566" s="95"/>
      <c r="H566" s="88">
        <f>VLOOKUP(Table91213[[#This Row],[Date]],'DB Details'!$A:$L,8)</f>
        <v>46.1</v>
      </c>
      <c r="I566" s="88">
        <f>VLOOKUP(Table91213[[#This Row],[Date]],'DB Details'!$A:$L,9)</f>
        <v>62.5</v>
      </c>
      <c r="J566" s="88">
        <f>VLOOKUP(Table91213[[#This Row],[Date]],'DB Details'!$A:$L,10)</f>
        <v>52.5</v>
      </c>
      <c r="K566" s="41">
        <f>VLOOKUP(Table91213[[#This Row],[Date]],'DB Details'!$A:$L,11)</f>
        <v>60</v>
      </c>
      <c r="L566" s="88">
        <f>VLOOKUP(Table91213[[#This Row],[Date]],'DB Details'!$A:$L,12)</f>
        <v>59</v>
      </c>
    </row>
    <row r="567" spans="1:12" x14ac:dyDescent="0.2">
      <c r="A567" s="39">
        <v>34608</v>
      </c>
      <c r="B567" s="57">
        <f>VLOOKUP(Table91213[[#This Row],[Date]],'DB Details'!$A:$L,2)</f>
        <v>63</v>
      </c>
      <c r="C567" s="41">
        <f>VLOOKUP(Table91213[[#This Row],[Date]],'DB Details'!$A:$L,3)</f>
        <v>53.7</v>
      </c>
      <c r="D567" s="55">
        <f>VLOOKUP(Table91213[[#This Row],[Date]],'DB Details'!$A:$L,4)</f>
        <v>60.5</v>
      </c>
      <c r="E567" s="88">
        <f>VLOOKUP(Table91213[[#This Row],[Date]],'DB Details'!$A:$L,5)</f>
        <v>84.1</v>
      </c>
      <c r="F567" s="88">
        <f>VLOOKUP(Table91213[[#This Row],[Date]],'DB Details'!$A:$L,6)</f>
        <v>63.3</v>
      </c>
      <c r="G567" s="95"/>
      <c r="H567" s="88">
        <f>VLOOKUP(Table91213[[#This Row],[Date]],'DB Details'!$A:$L,8)</f>
        <v>47.6</v>
      </c>
      <c r="I567" s="88">
        <f>VLOOKUP(Table91213[[#This Row],[Date]],'DB Details'!$A:$L,9)</f>
        <v>64.900000000000006</v>
      </c>
      <c r="J567" s="88">
        <f>VLOOKUP(Table91213[[#This Row],[Date]],'DB Details'!$A:$L,10)</f>
        <v>51.1</v>
      </c>
      <c r="K567" s="41">
        <f>VLOOKUP(Table91213[[#This Row],[Date]],'DB Details'!$A:$L,11)</f>
        <v>58.5</v>
      </c>
      <c r="L567" s="88">
        <f>VLOOKUP(Table91213[[#This Row],[Date]],'DB Details'!$A:$L,12)</f>
        <v>59.4</v>
      </c>
    </row>
    <row r="568" spans="1:12" x14ac:dyDescent="0.2">
      <c r="A568" s="39">
        <v>34639</v>
      </c>
      <c r="B568" s="57">
        <f>VLOOKUP(Table91213[[#This Row],[Date]],'DB Details'!$A:$L,2)</f>
        <v>61.5</v>
      </c>
      <c r="C568" s="41">
        <f>VLOOKUP(Table91213[[#This Row],[Date]],'DB Details'!$A:$L,3)</f>
        <v>53.2</v>
      </c>
      <c r="D568" s="55">
        <f>VLOOKUP(Table91213[[#This Row],[Date]],'DB Details'!$A:$L,4)</f>
        <v>58</v>
      </c>
      <c r="E568" s="88">
        <f>VLOOKUP(Table91213[[#This Row],[Date]],'DB Details'!$A:$L,5)</f>
        <v>84.5</v>
      </c>
      <c r="F568" s="88">
        <f>VLOOKUP(Table91213[[#This Row],[Date]],'DB Details'!$A:$L,6)</f>
        <v>63.9</v>
      </c>
      <c r="G568" s="95"/>
      <c r="H568" s="88">
        <f>VLOOKUP(Table91213[[#This Row],[Date]],'DB Details'!$A:$L,8)</f>
        <v>47.3</v>
      </c>
      <c r="I568" s="88">
        <f>VLOOKUP(Table91213[[#This Row],[Date]],'DB Details'!$A:$L,9)</f>
        <v>64.7</v>
      </c>
      <c r="J568" s="88">
        <f>VLOOKUP(Table91213[[#This Row],[Date]],'DB Details'!$A:$L,10)</f>
        <v>51.6</v>
      </c>
      <c r="K568" s="41">
        <f>VLOOKUP(Table91213[[#This Row],[Date]],'DB Details'!$A:$L,11)</f>
        <v>56.1</v>
      </c>
      <c r="L568" s="88">
        <f>VLOOKUP(Table91213[[#This Row],[Date]],'DB Details'!$A:$L,12)</f>
        <v>59.2</v>
      </c>
    </row>
    <row r="569" spans="1:12" x14ac:dyDescent="0.2">
      <c r="A569" s="39">
        <v>34669</v>
      </c>
      <c r="B569" s="57">
        <f>VLOOKUP(Table91213[[#This Row],[Date]],'DB Details'!$A:$L,2)</f>
        <v>58.9</v>
      </c>
      <c r="C569" s="41">
        <f>VLOOKUP(Table91213[[#This Row],[Date]],'DB Details'!$A:$L,3)</f>
        <v>52.6</v>
      </c>
      <c r="D569" s="55">
        <f>VLOOKUP(Table91213[[#This Row],[Date]],'DB Details'!$A:$L,4)</f>
        <v>53.5</v>
      </c>
      <c r="E569" s="88">
        <f>VLOOKUP(Table91213[[#This Row],[Date]],'DB Details'!$A:$L,5)</f>
        <v>87.1</v>
      </c>
      <c r="F569" s="88">
        <f>VLOOKUP(Table91213[[#This Row],[Date]],'DB Details'!$A:$L,6)</f>
        <v>59.5</v>
      </c>
      <c r="G569" s="95"/>
      <c r="H569" s="88">
        <f>VLOOKUP(Table91213[[#This Row],[Date]],'DB Details'!$A:$L,8)</f>
        <v>45</v>
      </c>
      <c r="I569" s="88">
        <f>VLOOKUP(Table91213[[#This Row],[Date]],'DB Details'!$A:$L,9)</f>
        <v>64.8</v>
      </c>
      <c r="J569" s="88">
        <f>VLOOKUP(Table91213[[#This Row],[Date]],'DB Details'!$A:$L,10)</f>
        <v>46.7</v>
      </c>
      <c r="K569" s="41">
        <f>VLOOKUP(Table91213[[#This Row],[Date]],'DB Details'!$A:$L,11)</f>
        <v>58.4</v>
      </c>
      <c r="L569" s="88">
        <f>VLOOKUP(Table91213[[#This Row],[Date]],'DB Details'!$A:$L,12)</f>
        <v>56.1</v>
      </c>
    </row>
    <row r="570" spans="1:12" x14ac:dyDescent="0.2">
      <c r="A570" s="39">
        <v>34700</v>
      </c>
      <c r="B570" s="57">
        <f>VLOOKUP(Table91213[[#This Row],[Date]],'DB Details'!$A:$L,2)</f>
        <v>59.7</v>
      </c>
      <c r="C570" s="41">
        <f>VLOOKUP(Table91213[[#This Row],[Date]],'DB Details'!$A:$L,3)</f>
        <v>52.2</v>
      </c>
      <c r="D570" s="55">
        <f>VLOOKUP(Table91213[[#This Row],[Date]],'DB Details'!$A:$L,4)</f>
        <v>54</v>
      </c>
      <c r="E570" s="88">
        <f>VLOOKUP(Table91213[[#This Row],[Date]],'DB Details'!$A:$L,5)</f>
        <v>86</v>
      </c>
      <c r="F570" s="88">
        <f>VLOOKUP(Table91213[[#This Row],[Date]],'DB Details'!$A:$L,6)</f>
        <v>60.9</v>
      </c>
      <c r="G570" s="95"/>
      <c r="H570" s="88">
        <f>VLOOKUP(Table91213[[#This Row],[Date]],'DB Details'!$A:$L,8)</f>
        <v>45.2</v>
      </c>
      <c r="I570" s="88">
        <f>VLOOKUP(Table91213[[#This Row],[Date]],'DB Details'!$A:$L,9)</f>
        <v>62.7</v>
      </c>
      <c r="J570" s="88">
        <f>VLOOKUP(Table91213[[#This Row],[Date]],'DB Details'!$A:$L,10)</f>
        <v>51.9</v>
      </c>
      <c r="K570" s="41">
        <f>VLOOKUP(Table91213[[#This Row],[Date]],'DB Details'!$A:$L,11)</f>
        <v>59.1</v>
      </c>
      <c r="L570" s="88">
        <f>VLOOKUP(Table91213[[#This Row],[Date]],'DB Details'!$A:$L,12)</f>
        <v>57.4</v>
      </c>
    </row>
    <row r="571" spans="1:12" x14ac:dyDescent="0.2">
      <c r="A571" s="39">
        <v>34731</v>
      </c>
      <c r="B571" s="57">
        <f>VLOOKUP(Table91213[[#This Row],[Date]],'DB Details'!$A:$L,2)</f>
        <v>56.6</v>
      </c>
      <c r="C571" s="41">
        <f>VLOOKUP(Table91213[[#This Row],[Date]],'DB Details'!$A:$L,3)</f>
        <v>53</v>
      </c>
      <c r="D571" s="55">
        <f>VLOOKUP(Table91213[[#This Row],[Date]],'DB Details'!$A:$L,4)</f>
        <v>55</v>
      </c>
      <c r="E571" s="88">
        <f>VLOOKUP(Table91213[[#This Row],[Date]],'DB Details'!$A:$L,5)</f>
        <v>81.7</v>
      </c>
      <c r="F571" s="88">
        <f>VLOOKUP(Table91213[[#This Row],[Date]],'DB Details'!$A:$L,6)</f>
        <v>57.4</v>
      </c>
      <c r="G571" s="95"/>
      <c r="H571" s="88">
        <f>VLOOKUP(Table91213[[#This Row],[Date]],'DB Details'!$A:$L,8)</f>
        <v>47</v>
      </c>
      <c r="I571" s="88">
        <f>VLOOKUP(Table91213[[#This Row],[Date]],'DB Details'!$A:$L,9)</f>
        <v>60.7</v>
      </c>
      <c r="J571" s="88">
        <f>VLOOKUP(Table91213[[#This Row],[Date]],'DB Details'!$A:$L,10)</f>
        <v>50</v>
      </c>
      <c r="K571" s="41">
        <f>VLOOKUP(Table91213[[#This Row],[Date]],'DB Details'!$A:$L,11)</f>
        <v>58.7</v>
      </c>
      <c r="L571" s="88">
        <f>VLOOKUP(Table91213[[#This Row],[Date]],'DB Details'!$A:$L,12)</f>
        <v>55.1</v>
      </c>
    </row>
    <row r="572" spans="1:12" x14ac:dyDescent="0.2">
      <c r="A572" s="39">
        <v>34759</v>
      </c>
      <c r="B572" s="57">
        <f>VLOOKUP(Table91213[[#This Row],[Date]],'DB Details'!$A:$L,2)</f>
        <v>51.9</v>
      </c>
      <c r="C572" s="41">
        <f>VLOOKUP(Table91213[[#This Row],[Date]],'DB Details'!$A:$L,3)</f>
        <v>52</v>
      </c>
      <c r="D572" s="55">
        <f>VLOOKUP(Table91213[[#This Row],[Date]],'DB Details'!$A:$L,4)</f>
        <v>51</v>
      </c>
      <c r="E572" s="88">
        <f>VLOOKUP(Table91213[[#This Row],[Date]],'DB Details'!$A:$L,5)</f>
        <v>78.900000000000006</v>
      </c>
      <c r="F572" s="88">
        <f>VLOOKUP(Table91213[[#This Row],[Date]],'DB Details'!$A:$L,6)</f>
        <v>54.8</v>
      </c>
      <c r="G572" s="95"/>
      <c r="H572" s="88">
        <f>VLOOKUP(Table91213[[#This Row],[Date]],'DB Details'!$A:$L,8)</f>
        <v>47</v>
      </c>
      <c r="I572" s="88">
        <f>VLOOKUP(Table91213[[#This Row],[Date]],'DB Details'!$A:$L,9)</f>
        <v>56.9</v>
      </c>
      <c r="J572" s="88">
        <f>VLOOKUP(Table91213[[#This Row],[Date]],'DB Details'!$A:$L,10)</f>
        <v>48.1</v>
      </c>
      <c r="K572" s="41">
        <f>VLOOKUP(Table91213[[#This Row],[Date]],'DB Details'!$A:$L,11)</f>
        <v>56.9</v>
      </c>
      <c r="L572" s="88">
        <f>VLOOKUP(Table91213[[#This Row],[Date]],'DB Details'!$A:$L,12)</f>
        <v>52.1</v>
      </c>
    </row>
    <row r="573" spans="1:12" x14ac:dyDescent="0.2">
      <c r="A573" s="39">
        <v>34790</v>
      </c>
      <c r="B573" s="57">
        <f>VLOOKUP(Table91213[[#This Row],[Date]],'DB Details'!$A:$L,2)</f>
        <v>52.2</v>
      </c>
      <c r="C573" s="41">
        <f>VLOOKUP(Table91213[[#This Row],[Date]],'DB Details'!$A:$L,3)</f>
        <v>49.8</v>
      </c>
      <c r="D573" s="55">
        <f>VLOOKUP(Table91213[[#This Row],[Date]],'DB Details'!$A:$L,4)</f>
        <v>47.5</v>
      </c>
      <c r="E573" s="88">
        <f>VLOOKUP(Table91213[[#This Row],[Date]],'DB Details'!$A:$L,5)</f>
        <v>74.5</v>
      </c>
      <c r="F573" s="88">
        <f>VLOOKUP(Table91213[[#This Row],[Date]],'DB Details'!$A:$L,6)</f>
        <v>54.1</v>
      </c>
      <c r="G573" s="95"/>
      <c r="H573" s="88">
        <f>VLOOKUP(Table91213[[#This Row],[Date]],'DB Details'!$A:$L,8)</f>
        <v>44.2</v>
      </c>
      <c r="I573" s="88">
        <f>VLOOKUP(Table91213[[#This Row],[Date]],'DB Details'!$A:$L,9)</f>
        <v>56.3</v>
      </c>
      <c r="J573" s="88">
        <f>VLOOKUP(Table91213[[#This Row],[Date]],'DB Details'!$A:$L,10)</f>
        <v>47.4</v>
      </c>
      <c r="K573" s="41">
        <f>VLOOKUP(Table91213[[#This Row],[Date]],'DB Details'!$A:$L,11)</f>
        <v>55.6</v>
      </c>
      <c r="L573" s="88">
        <f>VLOOKUP(Table91213[[#This Row],[Date]],'DB Details'!$A:$L,12)</f>
        <v>51.5</v>
      </c>
    </row>
    <row r="574" spans="1:12" x14ac:dyDescent="0.2">
      <c r="A574" s="39">
        <v>34820</v>
      </c>
      <c r="B574" s="57">
        <f>VLOOKUP(Table91213[[#This Row],[Date]],'DB Details'!$A:$L,2)</f>
        <v>44</v>
      </c>
      <c r="C574" s="41">
        <f>VLOOKUP(Table91213[[#This Row],[Date]],'DB Details'!$A:$L,3)</f>
        <v>47.9</v>
      </c>
      <c r="D574" s="55">
        <f>VLOOKUP(Table91213[[#This Row],[Date]],'DB Details'!$A:$L,4)</f>
        <v>42</v>
      </c>
      <c r="E574" s="88">
        <f>VLOOKUP(Table91213[[#This Row],[Date]],'DB Details'!$A:$L,5)</f>
        <v>70.5</v>
      </c>
      <c r="F574" s="88">
        <f>VLOOKUP(Table91213[[#This Row],[Date]],'DB Details'!$A:$L,6)</f>
        <v>49.9</v>
      </c>
      <c r="G574" s="95"/>
      <c r="H574" s="88">
        <f>VLOOKUP(Table91213[[#This Row],[Date]],'DB Details'!$A:$L,8)</f>
        <v>43.3</v>
      </c>
      <c r="I574" s="88">
        <f>VLOOKUP(Table91213[[#This Row],[Date]],'DB Details'!$A:$L,9)</f>
        <v>53.3</v>
      </c>
      <c r="J574" s="88">
        <f>VLOOKUP(Table91213[[#This Row],[Date]],'DB Details'!$A:$L,10)</f>
        <v>43.7</v>
      </c>
      <c r="K574" s="41">
        <f>VLOOKUP(Table91213[[#This Row],[Date]],'DB Details'!$A:$L,11)</f>
        <v>56.3</v>
      </c>
      <c r="L574" s="88">
        <f>VLOOKUP(Table91213[[#This Row],[Date]],'DB Details'!$A:$L,12)</f>
        <v>46.7</v>
      </c>
    </row>
    <row r="575" spans="1:12" x14ac:dyDescent="0.2">
      <c r="A575" s="39">
        <v>34851</v>
      </c>
      <c r="B575" s="57">
        <f>VLOOKUP(Table91213[[#This Row],[Date]],'DB Details'!$A:$L,2)</f>
        <v>43.5</v>
      </c>
      <c r="C575" s="41">
        <f>VLOOKUP(Table91213[[#This Row],[Date]],'DB Details'!$A:$L,3)</f>
        <v>49.3</v>
      </c>
      <c r="D575" s="55">
        <f>VLOOKUP(Table91213[[#This Row],[Date]],'DB Details'!$A:$L,4)</f>
        <v>36</v>
      </c>
      <c r="E575" s="88">
        <f>VLOOKUP(Table91213[[#This Row],[Date]],'DB Details'!$A:$L,5)</f>
        <v>64.7</v>
      </c>
      <c r="F575" s="88">
        <f>VLOOKUP(Table91213[[#This Row],[Date]],'DB Details'!$A:$L,6)</f>
        <v>46.1</v>
      </c>
      <c r="G575" s="95"/>
      <c r="H575" s="88">
        <f>VLOOKUP(Table91213[[#This Row],[Date]],'DB Details'!$A:$L,8)</f>
        <v>43</v>
      </c>
      <c r="I575" s="88">
        <f>VLOOKUP(Table91213[[#This Row],[Date]],'DB Details'!$A:$L,9)</f>
        <v>51.8</v>
      </c>
      <c r="J575" s="88">
        <f>VLOOKUP(Table91213[[#This Row],[Date]],'DB Details'!$A:$L,10)</f>
        <v>46.5</v>
      </c>
      <c r="K575" s="41">
        <f>VLOOKUP(Table91213[[#This Row],[Date]],'DB Details'!$A:$L,11)</f>
        <v>56.1</v>
      </c>
      <c r="L575" s="88">
        <f>VLOOKUP(Table91213[[#This Row],[Date]],'DB Details'!$A:$L,12)</f>
        <v>45.9</v>
      </c>
    </row>
    <row r="576" spans="1:12" x14ac:dyDescent="0.2">
      <c r="A576" s="39">
        <v>34881</v>
      </c>
      <c r="B576" s="57">
        <f>VLOOKUP(Table91213[[#This Row],[Date]],'DB Details'!$A:$L,2)</f>
        <v>52.7</v>
      </c>
      <c r="C576" s="41">
        <f>VLOOKUP(Table91213[[#This Row],[Date]],'DB Details'!$A:$L,3)</f>
        <v>53.3</v>
      </c>
      <c r="D576" s="55">
        <f>VLOOKUP(Table91213[[#This Row],[Date]],'DB Details'!$A:$L,4)</f>
        <v>41.5</v>
      </c>
      <c r="E576" s="88">
        <f>VLOOKUP(Table91213[[#This Row],[Date]],'DB Details'!$A:$L,5)</f>
        <v>58.6</v>
      </c>
      <c r="F576" s="88">
        <f>VLOOKUP(Table91213[[#This Row],[Date]],'DB Details'!$A:$L,6)</f>
        <v>51.6</v>
      </c>
      <c r="G576" s="95"/>
      <c r="H576" s="88">
        <f>VLOOKUP(Table91213[[#This Row],[Date]],'DB Details'!$A:$L,8)</f>
        <v>46.5</v>
      </c>
      <c r="I576" s="88">
        <f>VLOOKUP(Table91213[[#This Row],[Date]],'DB Details'!$A:$L,9)</f>
        <v>51.3</v>
      </c>
      <c r="J576" s="88">
        <f>VLOOKUP(Table91213[[#This Row],[Date]],'DB Details'!$A:$L,10)</f>
        <v>48.1</v>
      </c>
      <c r="K576" s="41">
        <f>VLOOKUP(Table91213[[#This Row],[Date]],'DB Details'!$A:$L,11)</f>
        <v>56.4</v>
      </c>
      <c r="L576" s="88">
        <f>VLOOKUP(Table91213[[#This Row],[Date]],'DB Details'!$A:$L,12)</f>
        <v>50.7</v>
      </c>
    </row>
    <row r="577" spans="1:12" x14ac:dyDescent="0.2">
      <c r="A577" s="39">
        <v>34912</v>
      </c>
      <c r="B577" s="57">
        <f>VLOOKUP(Table91213[[#This Row],[Date]],'DB Details'!$A:$L,2)</f>
        <v>46.5</v>
      </c>
      <c r="C577" s="41">
        <f>VLOOKUP(Table91213[[#This Row],[Date]],'DB Details'!$A:$L,3)</f>
        <v>51.8</v>
      </c>
      <c r="D577" s="55">
        <f>VLOOKUP(Table91213[[#This Row],[Date]],'DB Details'!$A:$L,4)</f>
        <v>40.5</v>
      </c>
      <c r="E577" s="88">
        <f>VLOOKUP(Table91213[[#This Row],[Date]],'DB Details'!$A:$L,5)</f>
        <v>48.5</v>
      </c>
      <c r="F577" s="88">
        <f>VLOOKUP(Table91213[[#This Row],[Date]],'DB Details'!$A:$L,6)</f>
        <v>49.1</v>
      </c>
      <c r="G577" s="95"/>
      <c r="H577" s="88">
        <f>VLOOKUP(Table91213[[#This Row],[Date]],'DB Details'!$A:$L,8)</f>
        <v>45.5</v>
      </c>
      <c r="I577" s="88">
        <f>VLOOKUP(Table91213[[#This Row],[Date]],'DB Details'!$A:$L,9)</f>
        <v>49.1</v>
      </c>
      <c r="J577" s="88">
        <f>VLOOKUP(Table91213[[#This Row],[Date]],'DB Details'!$A:$L,10)</f>
        <v>45</v>
      </c>
      <c r="K577" s="41">
        <f>VLOOKUP(Table91213[[#This Row],[Date]],'DB Details'!$A:$L,11)</f>
        <v>53.7</v>
      </c>
      <c r="L577" s="88">
        <f>VLOOKUP(Table91213[[#This Row],[Date]],'DB Details'!$A:$L,12)</f>
        <v>47.1</v>
      </c>
    </row>
    <row r="578" spans="1:12" x14ac:dyDescent="0.2">
      <c r="A578" s="39">
        <v>34943</v>
      </c>
      <c r="B578" s="57">
        <f>VLOOKUP(Table91213[[#This Row],[Date]],'DB Details'!$A:$L,2)</f>
        <v>49.4</v>
      </c>
      <c r="C578" s="41">
        <f>VLOOKUP(Table91213[[#This Row],[Date]],'DB Details'!$A:$L,3)</f>
        <v>49.4</v>
      </c>
      <c r="D578" s="55">
        <f>VLOOKUP(Table91213[[#This Row],[Date]],'DB Details'!$A:$L,4)</f>
        <v>43.5</v>
      </c>
      <c r="E578" s="88">
        <f>VLOOKUP(Table91213[[#This Row],[Date]],'DB Details'!$A:$L,5)</f>
        <v>48.8</v>
      </c>
      <c r="F578" s="88">
        <f>VLOOKUP(Table91213[[#This Row],[Date]],'DB Details'!$A:$L,6)</f>
        <v>50.5</v>
      </c>
      <c r="G578" s="95"/>
      <c r="H578" s="88">
        <f>VLOOKUP(Table91213[[#This Row],[Date]],'DB Details'!$A:$L,8)</f>
        <v>40.299999999999997</v>
      </c>
      <c r="I578" s="88">
        <f>VLOOKUP(Table91213[[#This Row],[Date]],'DB Details'!$A:$L,9)</f>
        <v>50</v>
      </c>
      <c r="J578" s="88">
        <f>VLOOKUP(Table91213[[#This Row],[Date]],'DB Details'!$A:$L,10)</f>
        <v>45.5</v>
      </c>
      <c r="K578" s="41">
        <f>VLOOKUP(Table91213[[#This Row],[Date]],'DB Details'!$A:$L,11)</f>
        <v>52.6</v>
      </c>
      <c r="L578" s="88">
        <f>VLOOKUP(Table91213[[#This Row],[Date]],'DB Details'!$A:$L,12)</f>
        <v>48.1</v>
      </c>
    </row>
    <row r="579" spans="1:12" x14ac:dyDescent="0.2">
      <c r="A579" s="39">
        <v>34973</v>
      </c>
      <c r="B579" s="57">
        <f>VLOOKUP(Table91213[[#This Row],[Date]],'DB Details'!$A:$L,2)</f>
        <v>47.5</v>
      </c>
      <c r="C579" s="41">
        <f>VLOOKUP(Table91213[[#This Row],[Date]],'DB Details'!$A:$L,3)</f>
        <v>49.5</v>
      </c>
      <c r="D579" s="55">
        <f>VLOOKUP(Table91213[[#This Row],[Date]],'DB Details'!$A:$L,4)</f>
        <v>40.5</v>
      </c>
      <c r="E579" s="88">
        <f>VLOOKUP(Table91213[[#This Row],[Date]],'DB Details'!$A:$L,5)</f>
        <v>46.5</v>
      </c>
      <c r="F579" s="88">
        <f>VLOOKUP(Table91213[[#This Row],[Date]],'DB Details'!$A:$L,6)</f>
        <v>47</v>
      </c>
      <c r="G579" s="95"/>
      <c r="H579" s="88">
        <f>VLOOKUP(Table91213[[#This Row],[Date]],'DB Details'!$A:$L,8)</f>
        <v>42.2</v>
      </c>
      <c r="I579" s="88">
        <f>VLOOKUP(Table91213[[#This Row],[Date]],'DB Details'!$A:$L,9)</f>
        <v>48.4</v>
      </c>
      <c r="J579" s="88">
        <f>VLOOKUP(Table91213[[#This Row],[Date]],'DB Details'!$A:$L,10)</f>
        <v>45.9</v>
      </c>
      <c r="K579" s="41">
        <f>VLOOKUP(Table91213[[#This Row],[Date]],'DB Details'!$A:$L,11)</f>
        <v>52.2</v>
      </c>
      <c r="L579" s="88">
        <f>VLOOKUP(Table91213[[#This Row],[Date]],'DB Details'!$A:$L,12)</f>
        <v>46.7</v>
      </c>
    </row>
    <row r="580" spans="1:12" x14ac:dyDescent="0.2">
      <c r="A580" s="39">
        <v>35004</v>
      </c>
      <c r="B580" s="57">
        <f>VLOOKUP(Table91213[[#This Row],[Date]],'DB Details'!$A:$L,2)</f>
        <v>48.6</v>
      </c>
      <c r="C580" s="41">
        <f>VLOOKUP(Table91213[[#This Row],[Date]],'DB Details'!$A:$L,3)</f>
        <v>44.2</v>
      </c>
      <c r="D580" s="55">
        <f>VLOOKUP(Table91213[[#This Row],[Date]],'DB Details'!$A:$L,4)</f>
        <v>41.5</v>
      </c>
      <c r="E580" s="88">
        <f>VLOOKUP(Table91213[[#This Row],[Date]],'DB Details'!$A:$L,5)</f>
        <v>44.5</v>
      </c>
      <c r="F580" s="88">
        <f>VLOOKUP(Table91213[[#This Row],[Date]],'DB Details'!$A:$L,6)</f>
        <v>45</v>
      </c>
      <c r="G580" s="95"/>
      <c r="H580" s="88">
        <f>VLOOKUP(Table91213[[#This Row],[Date]],'DB Details'!$A:$L,8)</f>
        <v>43.3</v>
      </c>
      <c r="I580" s="88">
        <f>VLOOKUP(Table91213[[#This Row],[Date]],'DB Details'!$A:$L,9)</f>
        <v>45.3</v>
      </c>
      <c r="J580" s="88">
        <f>VLOOKUP(Table91213[[#This Row],[Date]],'DB Details'!$A:$L,10)</f>
        <v>44.5</v>
      </c>
      <c r="K580" s="41">
        <f>VLOOKUP(Table91213[[#This Row],[Date]],'DB Details'!$A:$L,11)</f>
        <v>54.7</v>
      </c>
      <c r="L580" s="88">
        <f>VLOOKUP(Table91213[[#This Row],[Date]],'DB Details'!$A:$L,12)</f>
        <v>45.9</v>
      </c>
    </row>
    <row r="581" spans="1:12" x14ac:dyDescent="0.2">
      <c r="A581" s="39">
        <v>35034</v>
      </c>
      <c r="B581" s="57">
        <f>VLOOKUP(Table91213[[#This Row],[Date]],'DB Details'!$A:$L,2)</f>
        <v>45.9</v>
      </c>
      <c r="C581" s="41">
        <f>VLOOKUP(Table91213[[#This Row],[Date]],'DB Details'!$A:$L,3)</f>
        <v>49.5</v>
      </c>
      <c r="D581" s="55">
        <f>VLOOKUP(Table91213[[#This Row],[Date]],'DB Details'!$A:$L,4)</f>
        <v>42</v>
      </c>
      <c r="E581" s="88">
        <f>VLOOKUP(Table91213[[#This Row],[Date]],'DB Details'!$A:$L,5)</f>
        <v>40.299999999999997</v>
      </c>
      <c r="F581" s="88">
        <f>VLOOKUP(Table91213[[#This Row],[Date]],'DB Details'!$A:$L,6)</f>
        <v>46.9</v>
      </c>
      <c r="G581" s="95"/>
      <c r="H581" s="88">
        <f>VLOOKUP(Table91213[[#This Row],[Date]],'DB Details'!$A:$L,8)</f>
        <v>43.1</v>
      </c>
      <c r="I581" s="88">
        <f>VLOOKUP(Table91213[[#This Row],[Date]],'DB Details'!$A:$L,9)</f>
        <v>47.5</v>
      </c>
      <c r="J581" s="88">
        <f>VLOOKUP(Table91213[[#This Row],[Date]],'DB Details'!$A:$L,10)</f>
        <v>46.2</v>
      </c>
      <c r="K581" s="41">
        <f>VLOOKUP(Table91213[[#This Row],[Date]],'DB Details'!$A:$L,11)</f>
        <v>56.5</v>
      </c>
      <c r="L581" s="88">
        <f>VLOOKUP(Table91213[[#This Row],[Date]],'DB Details'!$A:$L,12)</f>
        <v>46.2</v>
      </c>
    </row>
    <row r="582" spans="1:12" x14ac:dyDescent="0.2">
      <c r="A582" s="39">
        <v>35065</v>
      </c>
      <c r="B582" s="57">
        <f>VLOOKUP(Table91213[[#This Row],[Date]],'DB Details'!$A:$L,2)</f>
        <v>44.1</v>
      </c>
      <c r="C582" s="41">
        <f>VLOOKUP(Table91213[[#This Row],[Date]],'DB Details'!$A:$L,3)</f>
        <v>48.3</v>
      </c>
      <c r="D582" s="55">
        <f>VLOOKUP(Table91213[[#This Row],[Date]],'DB Details'!$A:$L,4)</f>
        <v>41.5</v>
      </c>
      <c r="E582" s="88">
        <f>VLOOKUP(Table91213[[#This Row],[Date]],'DB Details'!$A:$L,5)</f>
        <v>40.299999999999997</v>
      </c>
      <c r="F582" s="88">
        <f>VLOOKUP(Table91213[[#This Row],[Date]],'DB Details'!$A:$L,6)</f>
        <v>45.6</v>
      </c>
      <c r="G582" s="95"/>
      <c r="H582" s="88">
        <f>VLOOKUP(Table91213[[#This Row],[Date]],'DB Details'!$A:$L,8)</f>
        <v>46.6</v>
      </c>
      <c r="I582" s="88">
        <f>VLOOKUP(Table91213[[#This Row],[Date]],'DB Details'!$A:$L,9)</f>
        <v>47.8</v>
      </c>
      <c r="J582" s="88">
        <f>VLOOKUP(Table91213[[#This Row],[Date]],'DB Details'!$A:$L,10)</f>
        <v>45.3</v>
      </c>
      <c r="K582" s="41">
        <f>VLOOKUP(Table91213[[#This Row],[Date]],'DB Details'!$A:$L,11)</f>
        <v>50</v>
      </c>
      <c r="L582" s="88">
        <f>VLOOKUP(Table91213[[#This Row],[Date]],'DB Details'!$A:$L,12)</f>
        <v>45.5</v>
      </c>
    </row>
    <row r="583" spans="1:12" x14ac:dyDescent="0.2">
      <c r="A583" s="39">
        <v>35096</v>
      </c>
      <c r="B583" s="57">
        <f>VLOOKUP(Table91213[[#This Row],[Date]],'DB Details'!$A:$L,2)</f>
        <v>46.1</v>
      </c>
      <c r="C583" s="41">
        <f>VLOOKUP(Table91213[[#This Row],[Date]],'DB Details'!$A:$L,3)</f>
        <v>48.1</v>
      </c>
      <c r="D583" s="55">
        <f>VLOOKUP(Table91213[[#This Row],[Date]],'DB Details'!$A:$L,4)</f>
        <v>43.5</v>
      </c>
      <c r="E583" s="88">
        <f>VLOOKUP(Table91213[[#This Row],[Date]],'DB Details'!$A:$L,5)</f>
        <v>38.799999999999997</v>
      </c>
      <c r="F583" s="88">
        <f>VLOOKUP(Table91213[[#This Row],[Date]],'DB Details'!$A:$L,6)</f>
        <v>45.7</v>
      </c>
      <c r="G583" s="95"/>
      <c r="H583" s="88">
        <f>VLOOKUP(Table91213[[#This Row],[Date]],'DB Details'!$A:$L,8)</f>
        <v>43.3</v>
      </c>
      <c r="I583" s="88">
        <f>VLOOKUP(Table91213[[#This Row],[Date]],'DB Details'!$A:$L,9)</f>
        <v>49.5</v>
      </c>
      <c r="J583" s="88">
        <f>VLOOKUP(Table91213[[#This Row],[Date]],'DB Details'!$A:$L,10)</f>
        <v>44.6</v>
      </c>
      <c r="K583" s="41">
        <f>VLOOKUP(Table91213[[#This Row],[Date]],'DB Details'!$A:$L,11)</f>
        <v>51.3</v>
      </c>
      <c r="L583" s="88">
        <f>VLOOKUP(Table91213[[#This Row],[Date]],'DB Details'!$A:$L,12)</f>
        <v>45.9</v>
      </c>
    </row>
    <row r="584" spans="1:12" x14ac:dyDescent="0.2">
      <c r="A584" s="39">
        <v>35125</v>
      </c>
      <c r="B584" s="57">
        <f>VLOOKUP(Table91213[[#This Row],[Date]],'DB Details'!$A:$L,2)</f>
        <v>49.1</v>
      </c>
      <c r="C584" s="41">
        <f>VLOOKUP(Table91213[[#This Row],[Date]],'DB Details'!$A:$L,3)</f>
        <v>47.5</v>
      </c>
      <c r="D584" s="55">
        <f>VLOOKUP(Table91213[[#This Row],[Date]],'DB Details'!$A:$L,4)</f>
        <v>40</v>
      </c>
      <c r="E584" s="88">
        <f>VLOOKUP(Table91213[[#This Row],[Date]],'DB Details'!$A:$L,5)</f>
        <v>39.9</v>
      </c>
      <c r="F584" s="88">
        <f>VLOOKUP(Table91213[[#This Row],[Date]],'DB Details'!$A:$L,6)</f>
        <v>47.3</v>
      </c>
      <c r="G584" s="95"/>
      <c r="H584" s="88">
        <f>VLOOKUP(Table91213[[#This Row],[Date]],'DB Details'!$A:$L,8)</f>
        <v>40</v>
      </c>
      <c r="I584" s="88">
        <f>VLOOKUP(Table91213[[#This Row],[Date]],'DB Details'!$A:$L,9)</f>
        <v>49.6</v>
      </c>
      <c r="J584" s="88">
        <f>VLOOKUP(Table91213[[#This Row],[Date]],'DB Details'!$A:$L,10)</f>
        <v>44.4</v>
      </c>
      <c r="K584" s="41">
        <f>VLOOKUP(Table91213[[#This Row],[Date]],'DB Details'!$A:$L,11)</f>
        <v>50.8</v>
      </c>
      <c r="L584" s="88">
        <f>VLOOKUP(Table91213[[#This Row],[Date]],'DB Details'!$A:$L,12)</f>
        <v>46.9</v>
      </c>
    </row>
    <row r="585" spans="1:12" x14ac:dyDescent="0.2">
      <c r="A585" s="39">
        <v>35156</v>
      </c>
      <c r="B585" s="57">
        <f>VLOOKUP(Table91213[[#This Row],[Date]],'DB Details'!$A:$L,2)</f>
        <v>52.3</v>
      </c>
      <c r="C585" s="41">
        <f>VLOOKUP(Table91213[[#This Row],[Date]],'DB Details'!$A:$L,3)</f>
        <v>47.5</v>
      </c>
      <c r="D585" s="55">
        <f>VLOOKUP(Table91213[[#This Row],[Date]],'DB Details'!$A:$L,4)</f>
        <v>44</v>
      </c>
      <c r="E585" s="88">
        <f>VLOOKUP(Table91213[[#This Row],[Date]],'DB Details'!$A:$L,5)</f>
        <v>41.5</v>
      </c>
      <c r="F585" s="88">
        <f>VLOOKUP(Table91213[[#This Row],[Date]],'DB Details'!$A:$L,6)</f>
        <v>51.6</v>
      </c>
      <c r="G585" s="95"/>
      <c r="H585" s="88">
        <f>VLOOKUP(Table91213[[#This Row],[Date]],'DB Details'!$A:$L,8)</f>
        <v>43.9</v>
      </c>
      <c r="I585" s="88">
        <f>VLOOKUP(Table91213[[#This Row],[Date]],'DB Details'!$A:$L,9)</f>
        <v>49.4</v>
      </c>
      <c r="J585" s="88">
        <f>VLOOKUP(Table91213[[#This Row],[Date]],'DB Details'!$A:$L,10)</f>
        <v>44.7</v>
      </c>
      <c r="K585" s="41">
        <f>VLOOKUP(Table91213[[#This Row],[Date]],'DB Details'!$A:$L,11)</f>
        <v>51.4</v>
      </c>
      <c r="L585" s="88">
        <f>VLOOKUP(Table91213[[#This Row],[Date]],'DB Details'!$A:$L,12)</f>
        <v>49.3</v>
      </c>
    </row>
    <row r="586" spans="1:12" x14ac:dyDescent="0.2">
      <c r="A586" s="39">
        <v>35186</v>
      </c>
      <c r="B586" s="57">
        <f>VLOOKUP(Table91213[[#This Row],[Date]],'DB Details'!$A:$L,2)</f>
        <v>51.7</v>
      </c>
      <c r="C586" s="41">
        <f>VLOOKUP(Table91213[[#This Row],[Date]],'DB Details'!$A:$L,3)</f>
        <v>48.5</v>
      </c>
      <c r="D586" s="55">
        <f>VLOOKUP(Table91213[[#This Row],[Date]],'DB Details'!$A:$L,4)</f>
        <v>48.5</v>
      </c>
      <c r="E586" s="88">
        <f>VLOOKUP(Table91213[[#This Row],[Date]],'DB Details'!$A:$L,5)</f>
        <v>50.2</v>
      </c>
      <c r="F586" s="88">
        <f>VLOOKUP(Table91213[[#This Row],[Date]],'DB Details'!$A:$L,6)</f>
        <v>53</v>
      </c>
      <c r="G586" s="95"/>
      <c r="H586" s="88">
        <f>VLOOKUP(Table91213[[#This Row],[Date]],'DB Details'!$A:$L,8)</f>
        <v>39.200000000000003</v>
      </c>
      <c r="I586" s="88">
        <f>VLOOKUP(Table91213[[#This Row],[Date]],'DB Details'!$A:$L,9)</f>
        <v>49.9</v>
      </c>
      <c r="J586" s="88">
        <f>VLOOKUP(Table91213[[#This Row],[Date]],'DB Details'!$A:$L,10)</f>
        <v>44.7</v>
      </c>
      <c r="K586" s="41">
        <f>VLOOKUP(Table91213[[#This Row],[Date]],'DB Details'!$A:$L,11)</f>
        <v>57.2</v>
      </c>
      <c r="L586" s="88">
        <f>VLOOKUP(Table91213[[#This Row],[Date]],'DB Details'!$A:$L,12)</f>
        <v>49.1</v>
      </c>
    </row>
    <row r="587" spans="1:12" x14ac:dyDescent="0.2">
      <c r="A587" s="39">
        <v>35217</v>
      </c>
      <c r="B587" s="57">
        <f>VLOOKUP(Table91213[[#This Row],[Date]],'DB Details'!$A:$L,2)</f>
        <v>59.4</v>
      </c>
      <c r="C587" s="41">
        <f>VLOOKUP(Table91213[[#This Row],[Date]],'DB Details'!$A:$L,3)</f>
        <v>48.7</v>
      </c>
      <c r="D587" s="55">
        <f>VLOOKUP(Table91213[[#This Row],[Date]],'DB Details'!$A:$L,4)</f>
        <v>51</v>
      </c>
      <c r="E587" s="88">
        <f>VLOOKUP(Table91213[[#This Row],[Date]],'DB Details'!$A:$L,5)</f>
        <v>47.9</v>
      </c>
      <c r="F587" s="88">
        <f>VLOOKUP(Table91213[[#This Row],[Date]],'DB Details'!$A:$L,6)</f>
        <v>55.5</v>
      </c>
      <c r="G587" s="95"/>
      <c r="H587" s="88">
        <f>VLOOKUP(Table91213[[#This Row],[Date]],'DB Details'!$A:$L,8)</f>
        <v>43.1</v>
      </c>
      <c r="I587" s="88">
        <f>VLOOKUP(Table91213[[#This Row],[Date]],'DB Details'!$A:$L,9)</f>
        <v>52.8</v>
      </c>
      <c r="J587" s="88">
        <f>VLOOKUP(Table91213[[#This Row],[Date]],'DB Details'!$A:$L,10)</f>
        <v>48.2</v>
      </c>
      <c r="K587" s="41">
        <f>VLOOKUP(Table91213[[#This Row],[Date]],'DB Details'!$A:$L,11)</f>
        <v>53.1</v>
      </c>
      <c r="L587" s="88">
        <f>VLOOKUP(Table91213[[#This Row],[Date]],'DB Details'!$A:$L,12)</f>
        <v>53.6</v>
      </c>
    </row>
    <row r="588" spans="1:12" x14ac:dyDescent="0.2">
      <c r="A588" s="39">
        <v>35247</v>
      </c>
      <c r="B588" s="57">
        <f>VLOOKUP(Table91213[[#This Row],[Date]],'DB Details'!$A:$L,2)</f>
        <v>51.9</v>
      </c>
      <c r="C588" s="41">
        <f>VLOOKUP(Table91213[[#This Row],[Date]],'DB Details'!$A:$L,3)</f>
        <v>53.1</v>
      </c>
      <c r="D588" s="55">
        <f>VLOOKUP(Table91213[[#This Row],[Date]],'DB Details'!$A:$L,4)</f>
        <v>47.5</v>
      </c>
      <c r="E588" s="88">
        <f>VLOOKUP(Table91213[[#This Row],[Date]],'DB Details'!$A:$L,5)</f>
        <v>44.1</v>
      </c>
      <c r="F588" s="88">
        <f>VLOOKUP(Table91213[[#This Row],[Date]],'DB Details'!$A:$L,6)</f>
        <v>52.4</v>
      </c>
      <c r="G588" s="95"/>
      <c r="H588" s="88">
        <f>VLOOKUP(Table91213[[#This Row],[Date]],'DB Details'!$A:$L,8)</f>
        <v>40.799999999999997</v>
      </c>
      <c r="I588" s="88">
        <f>VLOOKUP(Table91213[[#This Row],[Date]],'DB Details'!$A:$L,9)</f>
        <v>50.8</v>
      </c>
      <c r="J588" s="88">
        <f>VLOOKUP(Table91213[[#This Row],[Date]],'DB Details'!$A:$L,10)</f>
        <v>46.7</v>
      </c>
      <c r="K588" s="41">
        <f>VLOOKUP(Table91213[[#This Row],[Date]],'DB Details'!$A:$L,11)</f>
        <v>53.2</v>
      </c>
      <c r="L588" s="88">
        <f>VLOOKUP(Table91213[[#This Row],[Date]],'DB Details'!$A:$L,12)</f>
        <v>49.7</v>
      </c>
    </row>
    <row r="589" spans="1:12" x14ac:dyDescent="0.2">
      <c r="A589" s="39">
        <v>35278</v>
      </c>
      <c r="B589" s="57">
        <f>VLOOKUP(Table91213[[#This Row],[Date]],'DB Details'!$A:$L,2)</f>
        <v>54.6</v>
      </c>
      <c r="C589" s="41">
        <f>VLOOKUP(Table91213[[#This Row],[Date]],'DB Details'!$A:$L,3)</f>
        <v>50</v>
      </c>
      <c r="D589" s="55">
        <f>VLOOKUP(Table91213[[#This Row],[Date]],'DB Details'!$A:$L,4)</f>
        <v>47</v>
      </c>
      <c r="E589" s="88">
        <f>VLOOKUP(Table91213[[#This Row],[Date]],'DB Details'!$A:$L,5)</f>
        <v>46.6</v>
      </c>
      <c r="F589" s="88">
        <f>VLOOKUP(Table91213[[#This Row],[Date]],'DB Details'!$A:$L,6)</f>
        <v>55.1</v>
      </c>
      <c r="G589" s="95"/>
      <c r="H589" s="88">
        <f>VLOOKUP(Table91213[[#This Row],[Date]],'DB Details'!$A:$L,8)</f>
        <v>42.2</v>
      </c>
      <c r="I589" s="88">
        <f>VLOOKUP(Table91213[[#This Row],[Date]],'DB Details'!$A:$L,9)</f>
        <v>51.9</v>
      </c>
      <c r="J589" s="88">
        <f>VLOOKUP(Table91213[[#This Row],[Date]],'DB Details'!$A:$L,10)</f>
        <v>47.4</v>
      </c>
      <c r="K589" s="41">
        <f>VLOOKUP(Table91213[[#This Row],[Date]],'DB Details'!$A:$L,11)</f>
        <v>55.3</v>
      </c>
      <c r="L589" s="88">
        <f>VLOOKUP(Table91213[[#This Row],[Date]],'DB Details'!$A:$L,12)</f>
        <v>51.6</v>
      </c>
    </row>
    <row r="590" spans="1:12" x14ac:dyDescent="0.2">
      <c r="A590" s="39">
        <v>35309</v>
      </c>
      <c r="B590" s="57">
        <f>VLOOKUP(Table91213[[#This Row],[Date]],'DB Details'!$A:$L,2)</f>
        <v>54.6</v>
      </c>
      <c r="C590" s="41">
        <f>VLOOKUP(Table91213[[#This Row],[Date]],'DB Details'!$A:$L,3)</f>
        <v>50.7</v>
      </c>
      <c r="D590" s="55">
        <f>VLOOKUP(Table91213[[#This Row],[Date]],'DB Details'!$A:$L,4)</f>
        <v>49.5</v>
      </c>
      <c r="E590" s="88">
        <f>VLOOKUP(Table91213[[#This Row],[Date]],'DB Details'!$A:$L,5)</f>
        <v>50.1</v>
      </c>
      <c r="F590" s="88">
        <f>VLOOKUP(Table91213[[#This Row],[Date]],'DB Details'!$A:$L,6)</f>
        <v>53.5</v>
      </c>
      <c r="G590" s="95"/>
      <c r="H590" s="88">
        <f>VLOOKUP(Table91213[[#This Row],[Date]],'DB Details'!$A:$L,8)</f>
        <v>43.7</v>
      </c>
      <c r="I590" s="88">
        <f>VLOOKUP(Table91213[[#This Row],[Date]],'DB Details'!$A:$L,9)</f>
        <v>50</v>
      </c>
      <c r="J590" s="88">
        <f>VLOOKUP(Table91213[[#This Row],[Date]],'DB Details'!$A:$L,10)</f>
        <v>47.2</v>
      </c>
      <c r="K590" s="41">
        <f>VLOOKUP(Table91213[[#This Row],[Date]],'DB Details'!$A:$L,11)</f>
        <v>55.1</v>
      </c>
      <c r="L590" s="88">
        <f>VLOOKUP(Table91213[[#This Row],[Date]],'DB Details'!$A:$L,12)</f>
        <v>51.1</v>
      </c>
    </row>
    <row r="591" spans="1:12" x14ac:dyDescent="0.2">
      <c r="A591" s="39">
        <v>35339</v>
      </c>
      <c r="B591" s="57">
        <f>VLOOKUP(Table91213[[#This Row],[Date]],'DB Details'!$A:$L,2)</f>
        <v>52.9</v>
      </c>
      <c r="C591" s="41">
        <f>VLOOKUP(Table91213[[#This Row],[Date]],'DB Details'!$A:$L,3)</f>
        <v>52.8</v>
      </c>
      <c r="D591" s="55">
        <f>VLOOKUP(Table91213[[#This Row],[Date]],'DB Details'!$A:$L,4)</f>
        <v>44.5</v>
      </c>
      <c r="E591" s="88">
        <f>VLOOKUP(Table91213[[#This Row],[Date]],'DB Details'!$A:$L,5)</f>
        <v>45.7</v>
      </c>
      <c r="F591" s="88">
        <f>VLOOKUP(Table91213[[#This Row],[Date]],'DB Details'!$A:$L,6)</f>
        <v>55.4</v>
      </c>
      <c r="G591" s="95"/>
      <c r="H591" s="88">
        <f>VLOOKUP(Table91213[[#This Row],[Date]],'DB Details'!$A:$L,8)</f>
        <v>39.6</v>
      </c>
      <c r="I591" s="88">
        <f>VLOOKUP(Table91213[[#This Row],[Date]],'DB Details'!$A:$L,9)</f>
        <v>50.9</v>
      </c>
      <c r="J591" s="88">
        <f>VLOOKUP(Table91213[[#This Row],[Date]],'DB Details'!$A:$L,10)</f>
        <v>46</v>
      </c>
      <c r="K591" s="41">
        <f>VLOOKUP(Table91213[[#This Row],[Date]],'DB Details'!$A:$L,11)</f>
        <v>57</v>
      </c>
      <c r="L591" s="88">
        <f>VLOOKUP(Table91213[[#This Row],[Date]],'DB Details'!$A:$L,12)</f>
        <v>50.5</v>
      </c>
    </row>
    <row r="592" spans="1:12" x14ac:dyDescent="0.2">
      <c r="A592" s="39">
        <v>35370</v>
      </c>
      <c r="B592" s="57">
        <f>VLOOKUP(Table91213[[#This Row],[Date]],'DB Details'!$A:$L,2)</f>
        <v>56.9</v>
      </c>
      <c r="C592" s="41">
        <f>VLOOKUP(Table91213[[#This Row],[Date]],'DB Details'!$A:$L,3)</f>
        <v>53.2</v>
      </c>
      <c r="D592" s="55">
        <f>VLOOKUP(Table91213[[#This Row],[Date]],'DB Details'!$A:$L,4)</f>
        <v>49</v>
      </c>
      <c r="E592" s="88">
        <f>VLOOKUP(Table91213[[#This Row],[Date]],'DB Details'!$A:$L,5)</f>
        <v>46.3</v>
      </c>
      <c r="F592" s="88">
        <f>VLOOKUP(Table91213[[#This Row],[Date]],'DB Details'!$A:$L,6)</f>
        <v>58.1</v>
      </c>
      <c r="G592" s="95"/>
      <c r="H592" s="88">
        <f>VLOOKUP(Table91213[[#This Row],[Date]],'DB Details'!$A:$L,8)</f>
        <v>42.3</v>
      </c>
      <c r="I592" s="88">
        <f>VLOOKUP(Table91213[[#This Row],[Date]],'DB Details'!$A:$L,9)</f>
        <v>51.2</v>
      </c>
      <c r="J592" s="88">
        <f>VLOOKUP(Table91213[[#This Row],[Date]],'DB Details'!$A:$L,10)</f>
        <v>47.6</v>
      </c>
      <c r="K592" s="41">
        <f>VLOOKUP(Table91213[[#This Row],[Date]],'DB Details'!$A:$L,11)</f>
        <v>55.5</v>
      </c>
      <c r="L592" s="88">
        <f>VLOOKUP(Table91213[[#This Row],[Date]],'DB Details'!$A:$L,12)</f>
        <v>53</v>
      </c>
    </row>
    <row r="593" spans="1:12" x14ac:dyDescent="0.2">
      <c r="A593" s="39">
        <v>35400</v>
      </c>
      <c r="B593" s="57">
        <f>VLOOKUP(Table91213[[#This Row],[Date]],'DB Details'!$A:$L,2)</f>
        <v>61.7</v>
      </c>
      <c r="C593" s="41">
        <f>VLOOKUP(Table91213[[#This Row],[Date]],'DB Details'!$A:$L,3)</f>
        <v>51.6</v>
      </c>
      <c r="D593" s="55">
        <f>VLOOKUP(Table91213[[#This Row],[Date]],'DB Details'!$A:$L,4)</f>
        <v>51</v>
      </c>
      <c r="E593" s="88">
        <f>VLOOKUP(Table91213[[#This Row],[Date]],'DB Details'!$A:$L,5)</f>
        <v>52</v>
      </c>
      <c r="F593" s="88">
        <f>VLOOKUP(Table91213[[#This Row],[Date]],'DB Details'!$A:$L,6)</f>
        <v>58.9</v>
      </c>
      <c r="G593" s="95"/>
      <c r="H593" s="88">
        <f>VLOOKUP(Table91213[[#This Row],[Date]],'DB Details'!$A:$L,8)</f>
        <v>44.4</v>
      </c>
      <c r="I593" s="88">
        <f>VLOOKUP(Table91213[[#This Row],[Date]],'DB Details'!$A:$L,9)</f>
        <v>52</v>
      </c>
      <c r="J593" s="88">
        <f>VLOOKUP(Table91213[[#This Row],[Date]],'DB Details'!$A:$L,10)</f>
        <v>48.6</v>
      </c>
      <c r="K593" s="41">
        <f>VLOOKUP(Table91213[[#This Row],[Date]],'DB Details'!$A:$L,11)</f>
        <v>56.5</v>
      </c>
      <c r="L593" s="88">
        <f>VLOOKUP(Table91213[[#This Row],[Date]],'DB Details'!$A:$L,12)</f>
        <v>55.2</v>
      </c>
    </row>
    <row r="594" spans="1:12" x14ac:dyDescent="0.2">
      <c r="A594" s="39">
        <v>35431</v>
      </c>
      <c r="B594" s="57">
        <f>VLOOKUP(Table91213[[#This Row],[Date]],'DB Details'!$A:$L,2)</f>
        <v>57</v>
      </c>
      <c r="C594" s="41">
        <f>VLOOKUP(Table91213[[#This Row],[Date]],'DB Details'!$A:$L,3)</f>
        <v>53.5</v>
      </c>
      <c r="D594" s="55">
        <f>VLOOKUP(Table91213[[#This Row],[Date]],'DB Details'!$A:$L,4)</f>
        <v>45.5</v>
      </c>
      <c r="E594" s="88">
        <f>VLOOKUP(Table91213[[#This Row],[Date]],'DB Details'!$A:$L,5)</f>
        <v>53.3</v>
      </c>
      <c r="F594" s="88">
        <f>VLOOKUP(Table91213[[#This Row],[Date]],'DB Details'!$A:$L,6)</f>
        <v>59.8</v>
      </c>
      <c r="G594" s="41">
        <f>VLOOKUP(Table91213[[#This Row],[Date]],'DB Details'!$A:$L,7)</f>
        <v>46.5</v>
      </c>
      <c r="H594" s="88">
        <f>VLOOKUP(Table91213[[#This Row],[Date]],'DB Details'!$A:$L,8)</f>
        <v>43.2</v>
      </c>
      <c r="I594" s="88">
        <f>VLOOKUP(Table91213[[#This Row],[Date]],'DB Details'!$A:$L,9)</f>
        <v>49.7</v>
      </c>
      <c r="J594" s="88">
        <f>VLOOKUP(Table91213[[#This Row],[Date]],'DB Details'!$A:$L,10)</f>
        <v>49.8</v>
      </c>
      <c r="K594" s="41">
        <f>VLOOKUP(Table91213[[#This Row],[Date]],'DB Details'!$A:$L,11)</f>
        <v>56.2</v>
      </c>
      <c r="L594" s="88">
        <f>VLOOKUP(Table91213[[#This Row],[Date]],'DB Details'!$A:$L,12)</f>
        <v>53.8</v>
      </c>
    </row>
    <row r="595" spans="1:12" x14ac:dyDescent="0.2">
      <c r="A595" s="39">
        <v>35462</v>
      </c>
      <c r="B595" s="57">
        <f>VLOOKUP(Table91213[[#This Row],[Date]],'DB Details'!$A:$L,2)</f>
        <v>57.6</v>
      </c>
      <c r="C595" s="41">
        <f>VLOOKUP(Table91213[[#This Row],[Date]],'DB Details'!$A:$L,3)</f>
        <v>53.7</v>
      </c>
      <c r="D595" s="55">
        <f>VLOOKUP(Table91213[[#This Row],[Date]],'DB Details'!$A:$L,4)</f>
        <v>48.5</v>
      </c>
      <c r="E595" s="88">
        <f>VLOOKUP(Table91213[[#This Row],[Date]],'DB Details'!$A:$L,5)</f>
        <v>56.4</v>
      </c>
      <c r="F595" s="88">
        <f>VLOOKUP(Table91213[[#This Row],[Date]],'DB Details'!$A:$L,6)</f>
        <v>58.9</v>
      </c>
      <c r="G595" s="41">
        <f>VLOOKUP(Table91213[[#This Row],[Date]],'DB Details'!$A:$L,7)</f>
        <v>44.5</v>
      </c>
      <c r="H595" s="88">
        <f>VLOOKUP(Table91213[[#This Row],[Date]],'DB Details'!$A:$L,8)</f>
        <v>41.3</v>
      </c>
      <c r="I595" s="88">
        <f>VLOOKUP(Table91213[[#This Row],[Date]],'DB Details'!$A:$L,9)</f>
        <v>52.1</v>
      </c>
      <c r="J595" s="88">
        <f>VLOOKUP(Table91213[[#This Row],[Date]],'DB Details'!$A:$L,10)</f>
        <v>45.9</v>
      </c>
      <c r="K595" s="41">
        <f>VLOOKUP(Table91213[[#This Row],[Date]],'DB Details'!$A:$L,11)</f>
        <v>54.6</v>
      </c>
      <c r="L595" s="88">
        <f>VLOOKUP(Table91213[[#This Row],[Date]],'DB Details'!$A:$L,12)</f>
        <v>53.1</v>
      </c>
    </row>
    <row r="596" spans="1:12" x14ac:dyDescent="0.2">
      <c r="A596" s="39">
        <v>35490</v>
      </c>
      <c r="B596" s="57">
        <f>VLOOKUP(Table91213[[#This Row],[Date]],'DB Details'!$A:$L,2)</f>
        <v>58.6</v>
      </c>
      <c r="C596" s="41">
        <f>VLOOKUP(Table91213[[#This Row],[Date]],'DB Details'!$A:$L,3)</f>
        <v>48.3</v>
      </c>
      <c r="D596" s="55">
        <f>VLOOKUP(Table91213[[#This Row],[Date]],'DB Details'!$A:$L,4)</f>
        <v>51.5</v>
      </c>
      <c r="E596" s="88">
        <f>VLOOKUP(Table91213[[#This Row],[Date]],'DB Details'!$A:$L,5)</f>
        <v>51.1</v>
      </c>
      <c r="F596" s="88">
        <f>VLOOKUP(Table91213[[#This Row],[Date]],'DB Details'!$A:$L,6)</f>
        <v>55</v>
      </c>
      <c r="G596" s="41">
        <f>VLOOKUP(Table91213[[#This Row],[Date]],'DB Details'!$A:$L,7)</f>
        <v>46.5</v>
      </c>
      <c r="H596" s="88">
        <f>VLOOKUP(Table91213[[#This Row],[Date]],'DB Details'!$A:$L,8)</f>
        <v>43.5</v>
      </c>
      <c r="I596" s="88">
        <f>VLOOKUP(Table91213[[#This Row],[Date]],'DB Details'!$A:$L,9)</f>
        <v>53.1</v>
      </c>
      <c r="J596" s="88">
        <f>VLOOKUP(Table91213[[#This Row],[Date]],'DB Details'!$A:$L,10)</f>
        <v>50.8</v>
      </c>
      <c r="K596" s="41">
        <f>VLOOKUP(Table91213[[#This Row],[Date]],'DB Details'!$A:$L,11)</f>
        <v>55.7</v>
      </c>
      <c r="L596" s="88">
        <f>VLOOKUP(Table91213[[#This Row],[Date]],'DB Details'!$A:$L,12)</f>
        <v>53.8</v>
      </c>
    </row>
    <row r="597" spans="1:12" x14ac:dyDescent="0.2">
      <c r="A597" s="39">
        <v>35521</v>
      </c>
      <c r="B597" s="57">
        <f>VLOOKUP(Table91213[[#This Row],[Date]],'DB Details'!$A:$L,2)</f>
        <v>56.6</v>
      </c>
      <c r="C597" s="41">
        <f>VLOOKUP(Table91213[[#This Row],[Date]],'DB Details'!$A:$L,3)</f>
        <v>51.4</v>
      </c>
      <c r="D597" s="55">
        <f>VLOOKUP(Table91213[[#This Row],[Date]],'DB Details'!$A:$L,4)</f>
        <v>54</v>
      </c>
      <c r="E597" s="88">
        <f>VLOOKUP(Table91213[[#This Row],[Date]],'DB Details'!$A:$L,5)</f>
        <v>50.3</v>
      </c>
      <c r="F597" s="88">
        <f>VLOOKUP(Table91213[[#This Row],[Date]],'DB Details'!$A:$L,6)</f>
        <v>56.8</v>
      </c>
      <c r="G597" s="41">
        <f>VLOOKUP(Table91213[[#This Row],[Date]],'DB Details'!$A:$L,7)</f>
        <v>47</v>
      </c>
      <c r="H597" s="88">
        <f>VLOOKUP(Table91213[[#This Row],[Date]],'DB Details'!$A:$L,8)</f>
        <v>41.4</v>
      </c>
      <c r="I597" s="88">
        <f>VLOOKUP(Table91213[[#This Row],[Date]],'DB Details'!$A:$L,9)</f>
        <v>53.4</v>
      </c>
      <c r="J597" s="88">
        <f>VLOOKUP(Table91213[[#This Row],[Date]],'DB Details'!$A:$L,10)</f>
        <v>51.8</v>
      </c>
      <c r="K597" s="41">
        <f>VLOOKUP(Table91213[[#This Row],[Date]],'DB Details'!$A:$L,11)</f>
        <v>54.7</v>
      </c>
      <c r="L597" s="88">
        <f>VLOOKUP(Table91213[[#This Row],[Date]],'DB Details'!$A:$L,12)</f>
        <v>53.7</v>
      </c>
    </row>
    <row r="598" spans="1:12" x14ac:dyDescent="0.2">
      <c r="A598" s="39">
        <v>35551</v>
      </c>
      <c r="B598" s="57">
        <f>VLOOKUP(Table91213[[#This Row],[Date]],'DB Details'!$A:$L,2)</f>
        <v>62.3</v>
      </c>
      <c r="C598" s="41">
        <f>VLOOKUP(Table91213[[#This Row],[Date]],'DB Details'!$A:$L,3)</f>
        <v>52.1</v>
      </c>
      <c r="D598" s="55">
        <f>VLOOKUP(Table91213[[#This Row],[Date]],'DB Details'!$A:$L,4)</f>
        <v>58</v>
      </c>
      <c r="E598" s="88">
        <f>VLOOKUP(Table91213[[#This Row],[Date]],'DB Details'!$A:$L,5)</f>
        <v>48.5</v>
      </c>
      <c r="F598" s="88">
        <f>VLOOKUP(Table91213[[#This Row],[Date]],'DB Details'!$A:$L,6)</f>
        <v>56.7</v>
      </c>
      <c r="G598" s="41">
        <f>VLOOKUP(Table91213[[#This Row],[Date]],'DB Details'!$A:$L,7)</f>
        <v>44.5</v>
      </c>
      <c r="H598" s="88">
        <f>VLOOKUP(Table91213[[#This Row],[Date]],'DB Details'!$A:$L,8)</f>
        <v>48.1</v>
      </c>
      <c r="I598" s="88">
        <f>VLOOKUP(Table91213[[#This Row],[Date]],'DB Details'!$A:$L,9)</f>
        <v>55</v>
      </c>
      <c r="J598" s="88">
        <f>VLOOKUP(Table91213[[#This Row],[Date]],'DB Details'!$A:$L,10)</f>
        <v>50.7</v>
      </c>
      <c r="K598" s="41">
        <f>VLOOKUP(Table91213[[#This Row],[Date]],'DB Details'!$A:$L,11)</f>
        <v>53.6</v>
      </c>
      <c r="L598" s="88">
        <f>VLOOKUP(Table91213[[#This Row],[Date]],'DB Details'!$A:$L,12)</f>
        <v>56.1</v>
      </c>
    </row>
    <row r="599" spans="1:12" x14ac:dyDescent="0.2">
      <c r="A599" s="39">
        <v>35582</v>
      </c>
      <c r="B599" s="57">
        <f>VLOOKUP(Table91213[[#This Row],[Date]],'DB Details'!$A:$L,2)</f>
        <v>59.4</v>
      </c>
      <c r="C599" s="41">
        <f>VLOOKUP(Table91213[[#This Row],[Date]],'DB Details'!$A:$L,3)</f>
        <v>54.1</v>
      </c>
      <c r="D599" s="55">
        <f>VLOOKUP(Table91213[[#This Row],[Date]],'DB Details'!$A:$L,4)</f>
        <v>53.5</v>
      </c>
      <c r="E599" s="88">
        <f>VLOOKUP(Table91213[[#This Row],[Date]],'DB Details'!$A:$L,5)</f>
        <v>48.9</v>
      </c>
      <c r="F599" s="88">
        <f>VLOOKUP(Table91213[[#This Row],[Date]],'DB Details'!$A:$L,6)</f>
        <v>56.5</v>
      </c>
      <c r="G599" s="41">
        <f>VLOOKUP(Table91213[[#This Row],[Date]],'DB Details'!$A:$L,7)</f>
        <v>50.5</v>
      </c>
      <c r="H599" s="88">
        <f>VLOOKUP(Table91213[[#This Row],[Date]],'DB Details'!$A:$L,8)</f>
        <v>45.2</v>
      </c>
      <c r="I599" s="88">
        <f>VLOOKUP(Table91213[[#This Row],[Date]],'DB Details'!$A:$L,9)</f>
        <v>54.6</v>
      </c>
      <c r="J599" s="88">
        <f>VLOOKUP(Table91213[[#This Row],[Date]],'DB Details'!$A:$L,10)</f>
        <v>51.3</v>
      </c>
      <c r="K599" s="41">
        <f>VLOOKUP(Table91213[[#This Row],[Date]],'DB Details'!$A:$L,11)</f>
        <v>53.5</v>
      </c>
      <c r="L599" s="88">
        <f>VLOOKUP(Table91213[[#This Row],[Date]],'DB Details'!$A:$L,12)</f>
        <v>54.9</v>
      </c>
    </row>
    <row r="600" spans="1:12" x14ac:dyDescent="0.2">
      <c r="A600" s="39">
        <v>35612</v>
      </c>
      <c r="B600" s="57">
        <f>VLOOKUP(Table91213[[#This Row],[Date]],'DB Details'!$A:$L,2)</f>
        <v>61.3</v>
      </c>
      <c r="C600" s="41">
        <f>VLOOKUP(Table91213[[#This Row],[Date]],'DB Details'!$A:$L,3)</f>
        <v>55.2</v>
      </c>
      <c r="D600" s="55">
        <f>VLOOKUP(Table91213[[#This Row],[Date]],'DB Details'!$A:$L,4)</f>
        <v>56.5</v>
      </c>
      <c r="E600" s="88">
        <f>VLOOKUP(Table91213[[#This Row],[Date]],'DB Details'!$A:$L,5)</f>
        <v>52</v>
      </c>
      <c r="F600" s="88">
        <f>VLOOKUP(Table91213[[#This Row],[Date]],'DB Details'!$A:$L,6)</f>
        <v>64.5</v>
      </c>
      <c r="G600" s="41">
        <f>VLOOKUP(Table91213[[#This Row],[Date]],'DB Details'!$A:$L,7)</f>
        <v>47.5</v>
      </c>
      <c r="H600" s="88">
        <f>VLOOKUP(Table91213[[#This Row],[Date]],'DB Details'!$A:$L,8)</f>
        <v>45.9</v>
      </c>
      <c r="I600" s="88">
        <f>VLOOKUP(Table91213[[#This Row],[Date]],'DB Details'!$A:$L,9)</f>
        <v>54.7</v>
      </c>
      <c r="J600" s="88">
        <f>VLOOKUP(Table91213[[#This Row],[Date]],'DB Details'!$A:$L,10)</f>
        <v>51.7</v>
      </c>
      <c r="K600" s="41">
        <f>VLOOKUP(Table91213[[#This Row],[Date]],'DB Details'!$A:$L,11)</f>
        <v>56.2</v>
      </c>
      <c r="L600" s="88">
        <f>VLOOKUP(Table91213[[#This Row],[Date]],'DB Details'!$A:$L,12)</f>
        <v>57.7</v>
      </c>
    </row>
    <row r="601" spans="1:12" x14ac:dyDescent="0.2">
      <c r="A601" s="39">
        <v>35643</v>
      </c>
      <c r="B601" s="57">
        <f>VLOOKUP(Table91213[[#This Row],[Date]],'DB Details'!$A:$L,2)</f>
        <v>60.3</v>
      </c>
      <c r="C601" s="41">
        <f>VLOOKUP(Table91213[[#This Row],[Date]],'DB Details'!$A:$L,3)</f>
        <v>53.7</v>
      </c>
      <c r="D601" s="55">
        <f>VLOOKUP(Table91213[[#This Row],[Date]],'DB Details'!$A:$L,4)</f>
        <v>60</v>
      </c>
      <c r="E601" s="88">
        <f>VLOOKUP(Table91213[[#This Row],[Date]],'DB Details'!$A:$L,5)</f>
        <v>52.1</v>
      </c>
      <c r="F601" s="88">
        <f>VLOOKUP(Table91213[[#This Row],[Date]],'DB Details'!$A:$L,6)</f>
        <v>61.5</v>
      </c>
      <c r="G601" s="41">
        <f>VLOOKUP(Table91213[[#This Row],[Date]],'DB Details'!$A:$L,7)</f>
        <v>47</v>
      </c>
      <c r="H601" s="88">
        <f>VLOOKUP(Table91213[[#This Row],[Date]],'DB Details'!$A:$L,8)</f>
        <v>43</v>
      </c>
      <c r="I601" s="88">
        <f>VLOOKUP(Table91213[[#This Row],[Date]],'DB Details'!$A:$L,9)</f>
        <v>55.2</v>
      </c>
      <c r="J601" s="88">
        <f>VLOOKUP(Table91213[[#This Row],[Date]],'DB Details'!$A:$L,10)</f>
        <v>51.3</v>
      </c>
      <c r="K601" s="41">
        <f>VLOOKUP(Table91213[[#This Row],[Date]],'DB Details'!$A:$L,11)</f>
        <v>54.9</v>
      </c>
      <c r="L601" s="88">
        <f>VLOOKUP(Table91213[[#This Row],[Date]],'DB Details'!$A:$L,12)</f>
        <v>56.3</v>
      </c>
    </row>
    <row r="602" spans="1:12" x14ac:dyDescent="0.2">
      <c r="A602" s="39">
        <v>35674</v>
      </c>
      <c r="B602" s="57">
        <f>VLOOKUP(Table91213[[#This Row],[Date]],'DB Details'!$A:$L,2)</f>
        <v>55.4</v>
      </c>
      <c r="C602" s="41">
        <f>VLOOKUP(Table91213[[#This Row],[Date]],'DB Details'!$A:$L,3)</f>
        <v>51.6</v>
      </c>
      <c r="D602" s="55">
        <f>VLOOKUP(Table91213[[#This Row],[Date]],'DB Details'!$A:$L,4)</f>
        <v>50</v>
      </c>
      <c r="E602" s="88">
        <f>VLOOKUP(Table91213[[#This Row],[Date]],'DB Details'!$A:$L,5)</f>
        <v>53</v>
      </c>
      <c r="F602" s="88">
        <f>VLOOKUP(Table91213[[#This Row],[Date]],'DB Details'!$A:$L,6)</f>
        <v>56.6</v>
      </c>
      <c r="G602" s="41">
        <f>VLOOKUP(Table91213[[#This Row],[Date]],'DB Details'!$A:$L,7)</f>
        <v>49.5</v>
      </c>
      <c r="H602" s="88">
        <f>VLOOKUP(Table91213[[#This Row],[Date]],'DB Details'!$A:$L,8)</f>
        <v>47.2</v>
      </c>
      <c r="I602" s="88">
        <f>VLOOKUP(Table91213[[#This Row],[Date]],'DB Details'!$A:$L,9)</f>
        <v>54.8</v>
      </c>
      <c r="J602" s="88">
        <f>VLOOKUP(Table91213[[#This Row],[Date]],'DB Details'!$A:$L,10)</f>
        <v>51.2</v>
      </c>
      <c r="K602" s="41">
        <f>VLOOKUP(Table91213[[#This Row],[Date]],'DB Details'!$A:$L,11)</f>
        <v>49.4</v>
      </c>
      <c r="L602" s="88">
        <f>VLOOKUP(Table91213[[#This Row],[Date]],'DB Details'!$A:$L,12)</f>
        <v>53.9</v>
      </c>
    </row>
    <row r="603" spans="1:12" x14ac:dyDescent="0.2">
      <c r="A603" s="39">
        <v>35704</v>
      </c>
      <c r="B603" s="57">
        <f>VLOOKUP(Table91213[[#This Row],[Date]],'DB Details'!$A:$L,2)</f>
        <v>60.9</v>
      </c>
      <c r="C603" s="41">
        <f>VLOOKUP(Table91213[[#This Row],[Date]],'DB Details'!$A:$L,3)</f>
        <v>51.8</v>
      </c>
      <c r="D603" s="55">
        <f>VLOOKUP(Table91213[[#This Row],[Date]],'DB Details'!$A:$L,4)</f>
        <v>56.5</v>
      </c>
      <c r="E603" s="88">
        <f>VLOOKUP(Table91213[[#This Row],[Date]],'DB Details'!$A:$L,5)</f>
        <v>53.6</v>
      </c>
      <c r="F603" s="88">
        <f>VLOOKUP(Table91213[[#This Row],[Date]],'DB Details'!$A:$L,6)</f>
        <v>59.4</v>
      </c>
      <c r="G603" s="41">
        <f>VLOOKUP(Table91213[[#This Row],[Date]],'DB Details'!$A:$L,7)</f>
        <v>47</v>
      </c>
      <c r="H603" s="88">
        <f>VLOOKUP(Table91213[[#This Row],[Date]],'DB Details'!$A:$L,8)</f>
        <v>45</v>
      </c>
      <c r="I603" s="88">
        <f>VLOOKUP(Table91213[[#This Row],[Date]],'DB Details'!$A:$L,9)</f>
        <v>54.9</v>
      </c>
      <c r="J603" s="88">
        <f>VLOOKUP(Table91213[[#This Row],[Date]],'DB Details'!$A:$L,10)</f>
        <v>52.8</v>
      </c>
      <c r="K603" s="41">
        <f>VLOOKUP(Table91213[[#This Row],[Date]],'DB Details'!$A:$L,11)</f>
        <v>54.9</v>
      </c>
      <c r="L603" s="88">
        <f>VLOOKUP(Table91213[[#This Row],[Date]],'DB Details'!$A:$L,12)</f>
        <v>56.4</v>
      </c>
    </row>
    <row r="604" spans="1:12" x14ac:dyDescent="0.2">
      <c r="A604" s="39">
        <v>35735</v>
      </c>
      <c r="B604" s="57">
        <f>VLOOKUP(Table91213[[#This Row],[Date]],'DB Details'!$A:$L,2)</f>
        <v>57.4</v>
      </c>
      <c r="C604" s="41">
        <f>VLOOKUP(Table91213[[#This Row],[Date]],'DB Details'!$A:$L,3)</f>
        <v>54.7</v>
      </c>
      <c r="D604" s="55">
        <f>VLOOKUP(Table91213[[#This Row],[Date]],'DB Details'!$A:$L,4)</f>
        <v>50</v>
      </c>
      <c r="E604" s="88">
        <f>VLOOKUP(Table91213[[#This Row],[Date]],'DB Details'!$A:$L,5)</f>
        <v>52.1</v>
      </c>
      <c r="F604" s="88">
        <f>VLOOKUP(Table91213[[#This Row],[Date]],'DB Details'!$A:$L,6)</f>
        <v>60.1</v>
      </c>
      <c r="G604" s="41">
        <f>VLOOKUP(Table91213[[#This Row],[Date]],'DB Details'!$A:$L,7)</f>
        <v>48</v>
      </c>
      <c r="H604" s="88">
        <f>VLOOKUP(Table91213[[#This Row],[Date]],'DB Details'!$A:$L,8)</f>
        <v>43.8</v>
      </c>
      <c r="I604" s="88">
        <f>VLOOKUP(Table91213[[#This Row],[Date]],'DB Details'!$A:$L,9)</f>
        <v>55.2</v>
      </c>
      <c r="J604" s="88">
        <f>VLOOKUP(Table91213[[#This Row],[Date]],'DB Details'!$A:$L,10)</f>
        <v>53.7</v>
      </c>
      <c r="K604" s="41">
        <f>VLOOKUP(Table91213[[#This Row],[Date]],'DB Details'!$A:$L,11)</f>
        <v>53.6</v>
      </c>
      <c r="L604" s="88">
        <f>VLOOKUP(Table91213[[#This Row],[Date]],'DB Details'!$A:$L,12)</f>
        <v>55.7</v>
      </c>
    </row>
    <row r="605" spans="1:12" x14ac:dyDescent="0.2">
      <c r="A605" s="39">
        <v>35765</v>
      </c>
      <c r="B605" s="57">
        <f>VLOOKUP(Table91213[[#This Row],[Date]],'DB Details'!$A:$L,2)</f>
        <v>57.2</v>
      </c>
      <c r="C605" s="41">
        <f>VLOOKUP(Table91213[[#This Row],[Date]],'DB Details'!$A:$L,3)</f>
        <v>56</v>
      </c>
      <c r="D605" s="55">
        <f>VLOOKUP(Table91213[[#This Row],[Date]],'DB Details'!$A:$L,4)</f>
        <v>52</v>
      </c>
      <c r="E605" s="88">
        <f>VLOOKUP(Table91213[[#This Row],[Date]],'DB Details'!$A:$L,5)</f>
        <v>52.2</v>
      </c>
      <c r="F605" s="88">
        <f>VLOOKUP(Table91213[[#This Row],[Date]],'DB Details'!$A:$L,6)</f>
        <v>56.7</v>
      </c>
      <c r="G605" s="41">
        <f>VLOOKUP(Table91213[[#This Row],[Date]],'DB Details'!$A:$L,7)</f>
        <v>46.5</v>
      </c>
      <c r="H605" s="88">
        <f>VLOOKUP(Table91213[[#This Row],[Date]],'DB Details'!$A:$L,8)</f>
        <v>46.2</v>
      </c>
      <c r="I605" s="88">
        <f>VLOOKUP(Table91213[[#This Row],[Date]],'DB Details'!$A:$L,9)</f>
        <v>53.9</v>
      </c>
      <c r="J605" s="88">
        <f>VLOOKUP(Table91213[[#This Row],[Date]],'DB Details'!$A:$L,10)</f>
        <v>52.1</v>
      </c>
      <c r="K605" s="41">
        <f>VLOOKUP(Table91213[[#This Row],[Date]],'DB Details'!$A:$L,11)</f>
        <v>51.4</v>
      </c>
      <c r="L605" s="88">
        <f>VLOOKUP(Table91213[[#This Row],[Date]],'DB Details'!$A:$L,12)</f>
        <v>54.5</v>
      </c>
    </row>
    <row r="606" spans="1:12" x14ac:dyDescent="0.2">
      <c r="A606" s="39">
        <v>35796</v>
      </c>
      <c r="B606" s="57">
        <f>VLOOKUP(Table91213[[#This Row],[Date]],'DB Details'!$A:$L,2)</f>
        <v>57.1</v>
      </c>
      <c r="C606" s="41">
        <f>VLOOKUP(Table91213[[#This Row],[Date]],'DB Details'!$A:$L,3)</f>
        <v>55.1</v>
      </c>
      <c r="D606" s="55">
        <f>VLOOKUP(Table91213[[#This Row],[Date]],'DB Details'!$A:$L,4)</f>
        <v>47</v>
      </c>
      <c r="E606" s="88">
        <f>VLOOKUP(Table91213[[#This Row],[Date]],'DB Details'!$A:$L,5)</f>
        <v>47</v>
      </c>
      <c r="F606" s="88">
        <f>VLOOKUP(Table91213[[#This Row],[Date]],'DB Details'!$A:$L,6)</f>
        <v>55.6</v>
      </c>
      <c r="G606" s="41">
        <f>VLOOKUP(Table91213[[#This Row],[Date]],'DB Details'!$A:$L,7)</f>
        <v>47.5</v>
      </c>
      <c r="H606" s="88">
        <f>VLOOKUP(Table91213[[#This Row],[Date]],'DB Details'!$A:$L,8)</f>
        <v>46.2</v>
      </c>
      <c r="I606" s="88">
        <f>VLOOKUP(Table91213[[#This Row],[Date]],'DB Details'!$A:$L,9)</f>
        <v>53</v>
      </c>
      <c r="J606" s="88">
        <f>VLOOKUP(Table91213[[#This Row],[Date]],'DB Details'!$A:$L,10)</f>
        <v>51.1</v>
      </c>
      <c r="K606" s="41">
        <f>VLOOKUP(Table91213[[#This Row],[Date]],'DB Details'!$A:$L,11)</f>
        <v>46.2</v>
      </c>
      <c r="L606" s="88">
        <f>VLOOKUP(Table91213[[#This Row],[Date]],'DB Details'!$A:$L,12)</f>
        <v>53.8</v>
      </c>
    </row>
    <row r="607" spans="1:12" x14ac:dyDescent="0.2">
      <c r="A607" s="39">
        <v>35827</v>
      </c>
      <c r="B607" s="57">
        <f>VLOOKUP(Table91213[[#This Row],[Date]],'DB Details'!$A:$L,2)</f>
        <v>54.6</v>
      </c>
      <c r="C607" s="41">
        <f>VLOOKUP(Table91213[[#This Row],[Date]],'DB Details'!$A:$L,3)</f>
        <v>53.4</v>
      </c>
      <c r="D607" s="55">
        <f>VLOOKUP(Table91213[[#This Row],[Date]],'DB Details'!$A:$L,4)</f>
        <v>48</v>
      </c>
      <c r="E607" s="88">
        <f>VLOOKUP(Table91213[[#This Row],[Date]],'DB Details'!$A:$L,5)</f>
        <v>45.5</v>
      </c>
      <c r="F607" s="88">
        <f>VLOOKUP(Table91213[[#This Row],[Date]],'DB Details'!$A:$L,6)</f>
        <v>54.6</v>
      </c>
      <c r="G607" s="41">
        <f>VLOOKUP(Table91213[[#This Row],[Date]],'DB Details'!$A:$L,7)</f>
        <v>46.5</v>
      </c>
      <c r="H607" s="88">
        <f>VLOOKUP(Table91213[[#This Row],[Date]],'DB Details'!$A:$L,8)</f>
        <v>46.2</v>
      </c>
      <c r="I607" s="88">
        <f>VLOOKUP(Table91213[[#This Row],[Date]],'DB Details'!$A:$L,9)</f>
        <v>52.8</v>
      </c>
      <c r="J607" s="88">
        <f>VLOOKUP(Table91213[[#This Row],[Date]],'DB Details'!$A:$L,10)</f>
        <v>51.7</v>
      </c>
      <c r="K607" s="41">
        <f>VLOOKUP(Table91213[[#This Row],[Date]],'DB Details'!$A:$L,11)</f>
        <v>48.3</v>
      </c>
      <c r="L607" s="88">
        <f>VLOOKUP(Table91213[[#This Row],[Date]],'DB Details'!$A:$L,12)</f>
        <v>52.9</v>
      </c>
    </row>
    <row r="608" spans="1:12" x14ac:dyDescent="0.2">
      <c r="A608" s="39">
        <v>35855</v>
      </c>
      <c r="B608" s="57">
        <f>VLOOKUP(Table91213[[#This Row],[Date]],'DB Details'!$A:$L,2)</f>
        <v>54.9</v>
      </c>
      <c r="C608" s="41">
        <f>VLOOKUP(Table91213[[#This Row],[Date]],'DB Details'!$A:$L,3)</f>
        <v>52.1</v>
      </c>
      <c r="D608" s="55">
        <f>VLOOKUP(Table91213[[#This Row],[Date]],'DB Details'!$A:$L,4)</f>
        <v>51.5</v>
      </c>
      <c r="E608" s="88">
        <f>VLOOKUP(Table91213[[#This Row],[Date]],'DB Details'!$A:$L,5)</f>
        <v>44.2</v>
      </c>
      <c r="F608" s="88">
        <f>VLOOKUP(Table91213[[#This Row],[Date]],'DB Details'!$A:$L,6)</f>
        <v>54.5</v>
      </c>
      <c r="G608" s="41">
        <f>VLOOKUP(Table91213[[#This Row],[Date]],'DB Details'!$A:$L,7)</f>
        <v>47</v>
      </c>
      <c r="H608" s="88">
        <f>VLOOKUP(Table91213[[#This Row],[Date]],'DB Details'!$A:$L,8)</f>
        <v>46</v>
      </c>
      <c r="I608" s="88">
        <f>VLOOKUP(Table91213[[#This Row],[Date]],'DB Details'!$A:$L,9)</f>
        <v>53</v>
      </c>
      <c r="J608" s="88">
        <f>VLOOKUP(Table91213[[#This Row],[Date]],'DB Details'!$A:$L,10)</f>
        <v>51.4</v>
      </c>
      <c r="K608" s="41">
        <f>VLOOKUP(Table91213[[#This Row],[Date]],'DB Details'!$A:$L,11)</f>
        <v>46.7</v>
      </c>
      <c r="L608" s="88">
        <f>VLOOKUP(Table91213[[#This Row],[Date]],'DB Details'!$A:$L,12)</f>
        <v>52.9</v>
      </c>
    </row>
    <row r="609" spans="1:12" x14ac:dyDescent="0.2">
      <c r="A609" s="39">
        <v>35886</v>
      </c>
      <c r="B609" s="57">
        <f>VLOOKUP(Table91213[[#This Row],[Date]],'DB Details'!$A:$L,2)</f>
        <v>55.3</v>
      </c>
      <c r="C609" s="41">
        <f>VLOOKUP(Table91213[[#This Row],[Date]],'DB Details'!$A:$L,3)</f>
        <v>53.9</v>
      </c>
      <c r="D609" s="55">
        <f>VLOOKUP(Table91213[[#This Row],[Date]],'DB Details'!$A:$L,4)</f>
        <v>52.5</v>
      </c>
      <c r="E609" s="88">
        <f>VLOOKUP(Table91213[[#This Row],[Date]],'DB Details'!$A:$L,5)</f>
        <v>40.5</v>
      </c>
      <c r="F609" s="88">
        <f>VLOOKUP(Table91213[[#This Row],[Date]],'DB Details'!$A:$L,6)</f>
        <v>53.3</v>
      </c>
      <c r="G609" s="41">
        <f>VLOOKUP(Table91213[[#This Row],[Date]],'DB Details'!$A:$L,7)</f>
        <v>49</v>
      </c>
      <c r="H609" s="88">
        <f>VLOOKUP(Table91213[[#This Row],[Date]],'DB Details'!$A:$L,8)</f>
        <v>46.1</v>
      </c>
      <c r="I609" s="88">
        <f>VLOOKUP(Table91213[[#This Row],[Date]],'DB Details'!$A:$L,9)</f>
        <v>52.4</v>
      </c>
      <c r="J609" s="88">
        <f>VLOOKUP(Table91213[[#This Row],[Date]],'DB Details'!$A:$L,10)</f>
        <v>49</v>
      </c>
      <c r="K609" s="41">
        <f>VLOOKUP(Table91213[[#This Row],[Date]],'DB Details'!$A:$L,11)</f>
        <v>48.5</v>
      </c>
      <c r="L609" s="88">
        <f>VLOOKUP(Table91213[[#This Row],[Date]],'DB Details'!$A:$L,12)</f>
        <v>52.2</v>
      </c>
    </row>
    <row r="610" spans="1:12" x14ac:dyDescent="0.2">
      <c r="A610" s="39">
        <v>35916</v>
      </c>
      <c r="B610" s="57">
        <f>VLOOKUP(Table91213[[#This Row],[Date]],'DB Details'!$A:$L,2)</f>
        <v>51.5</v>
      </c>
      <c r="C610" s="41">
        <f>VLOOKUP(Table91213[[#This Row],[Date]],'DB Details'!$A:$L,3)</f>
        <v>52.1</v>
      </c>
      <c r="D610" s="55">
        <f>VLOOKUP(Table91213[[#This Row],[Date]],'DB Details'!$A:$L,4)</f>
        <v>48.5</v>
      </c>
      <c r="E610" s="88">
        <f>VLOOKUP(Table91213[[#This Row],[Date]],'DB Details'!$A:$L,5)</f>
        <v>41.1</v>
      </c>
      <c r="F610" s="88">
        <f>VLOOKUP(Table91213[[#This Row],[Date]],'DB Details'!$A:$L,6)</f>
        <v>53.2</v>
      </c>
      <c r="G610" s="41">
        <f>VLOOKUP(Table91213[[#This Row],[Date]],'DB Details'!$A:$L,7)</f>
        <v>47.5</v>
      </c>
      <c r="H610" s="88">
        <f>VLOOKUP(Table91213[[#This Row],[Date]],'DB Details'!$A:$L,8)</f>
        <v>46</v>
      </c>
      <c r="I610" s="88">
        <f>VLOOKUP(Table91213[[#This Row],[Date]],'DB Details'!$A:$L,9)</f>
        <v>51.5</v>
      </c>
      <c r="J610" s="88">
        <f>VLOOKUP(Table91213[[#This Row],[Date]],'DB Details'!$A:$L,10)</f>
        <v>49.3</v>
      </c>
      <c r="K610" s="41">
        <f>VLOOKUP(Table91213[[#This Row],[Date]],'DB Details'!$A:$L,11)</f>
        <v>46.1</v>
      </c>
      <c r="L610" s="88">
        <f>VLOOKUP(Table91213[[#This Row],[Date]],'DB Details'!$A:$L,12)</f>
        <v>50.9</v>
      </c>
    </row>
    <row r="611" spans="1:12" x14ac:dyDescent="0.2">
      <c r="A611" s="39">
        <v>35947</v>
      </c>
      <c r="B611" s="57">
        <f>VLOOKUP(Table91213[[#This Row],[Date]],'DB Details'!$A:$L,2)</f>
        <v>50.2</v>
      </c>
      <c r="C611" s="41">
        <f>VLOOKUP(Table91213[[#This Row],[Date]],'DB Details'!$A:$L,3)</f>
        <v>51.7</v>
      </c>
      <c r="D611" s="55">
        <f>VLOOKUP(Table91213[[#This Row],[Date]],'DB Details'!$A:$L,4)</f>
        <v>48.5</v>
      </c>
      <c r="E611" s="88">
        <f>VLOOKUP(Table91213[[#This Row],[Date]],'DB Details'!$A:$L,5)</f>
        <v>39.299999999999997</v>
      </c>
      <c r="F611" s="88">
        <f>VLOOKUP(Table91213[[#This Row],[Date]],'DB Details'!$A:$L,6)</f>
        <v>50.6</v>
      </c>
      <c r="G611" s="41">
        <f>VLOOKUP(Table91213[[#This Row],[Date]],'DB Details'!$A:$L,7)</f>
        <v>44.5</v>
      </c>
      <c r="H611" s="88">
        <f>VLOOKUP(Table91213[[#This Row],[Date]],'DB Details'!$A:$L,8)</f>
        <v>42</v>
      </c>
      <c r="I611" s="88">
        <f>VLOOKUP(Table91213[[#This Row],[Date]],'DB Details'!$A:$L,9)</f>
        <v>50.9</v>
      </c>
      <c r="J611" s="88">
        <f>VLOOKUP(Table91213[[#This Row],[Date]],'DB Details'!$A:$L,10)</f>
        <v>47</v>
      </c>
      <c r="K611" s="41">
        <f>VLOOKUP(Table91213[[#This Row],[Date]],'DB Details'!$A:$L,11)</f>
        <v>46.3</v>
      </c>
      <c r="L611" s="88">
        <f>VLOOKUP(Table91213[[#This Row],[Date]],'DB Details'!$A:$L,12)</f>
        <v>48.9</v>
      </c>
    </row>
    <row r="612" spans="1:12" x14ac:dyDescent="0.2">
      <c r="A612" s="39">
        <v>35977</v>
      </c>
      <c r="B612" s="57">
        <f>VLOOKUP(Table91213[[#This Row],[Date]],'DB Details'!$A:$L,2)</f>
        <v>51.8</v>
      </c>
      <c r="C612" s="41">
        <f>VLOOKUP(Table91213[[#This Row],[Date]],'DB Details'!$A:$L,3)</f>
        <v>51.4</v>
      </c>
      <c r="D612" s="55">
        <f>VLOOKUP(Table91213[[#This Row],[Date]],'DB Details'!$A:$L,4)</f>
        <v>44.5</v>
      </c>
      <c r="E612" s="88">
        <f>VLOOKUP(Table91213[[#This Row],[Date]],'DB Details'!$A:$L,5)</f>
        <v>38.4</v>
      </c>
      <c r="F612" s="88">
        <f>VLOOKUP(Table91213[[#This Row],[Date]],'DB Details'!$A:$L,6)</f>
        <v>50.8</v>
      </c>
      <c r="G612" s="41">
        <f>VLOOKUP(Table91213[[#This Row],[Date]],'DB Details'!$A:$L,7)</f>
        <v>47</v>
      </c>
      <c r="H612" s="88">
        <f>VLOOKUP(Table91213[[#This Row],[Date]],'DB Details'!$A:$L,8)</f>
        <v>44.1</v>
      </c>
      <c r="I612" s="88">
        <f>VLOOKUP(Table91213[[#This Row],[Date]],'DB Details'!$A:$L,9)</f>
        <v>50.2</v>
      </c>
      <c r="J612" s="88">
        <f>VLOOKUP(Table91213[[#This Row],[Date]],'DB Details'!$A:$L,10)</f>
        <v>45.1</v>
      </c>
      <c r="K612" s="41">
        <f>VLOOKUP(Table91213[[#This Row],[Date]],'DB Details'!$A:$L,11)</f>
        <v>45.6</v>
      </c>
      <c r="L612" s="88">
        <f>VLOOKUP(Table91213[[#This Row],[Date]],'DB Details'!$A:$L,12)</f>
        <v>49.2</v>
      </c>
    </row>
    <row r="613" spans="1:12" x14ac:dyDescent="0.2">
      <c r="A613" s="39">
        <v>36008</v>
      </c>
      <c r="B613" s="57">
        <f>VLOOKUP(Table91213[[#This Row],[Date]],'DB Details'!$A:$L,2)</f>
        <v>50.9</v>
      </c>
      <c r="C613" s="41">
        <f>VLOOKUP(Table91213[[#This Row],[Date]],'DB Details'!$A:$L,3)</f>
        <v>51.2</v>
      </c>
      <c r="D613" s="55">
        <f>VLOOKUP(Table91213[[#This Row],[Date]],'DB Details'!$A:$L,4)</f>
        <v>48.5</v>
      </c>
      <c r="E613" s="88">
        <f>VLOOKUP(Table91213[[#This Row],[Date]],'DB Details'!$A:$L,5)</f>
        <v>37.799999999999997</v>
      </c>
      <c r="F613" s="88">
        <f>VLOOKUP(Table91213[[#This Row],[Date]],'DB Details'!$A:$L,6)</f>
        <v>50.7</v>
      </c>
      <c r="G613" s="41">
        <f>VLOOKUP(Table91213[[#This Row],[Date]],'DB Details'!$A:$L,7)</f>
        <v>50.5</v>
      </c>
      <c r="H613" s="88">
        <f>VLOOKUP(Table91213[[#This Row],[Date]],'DB Details'!$A:$L,8)</f>
        <v>44.8</v>
      </c>
      <c r="I613" s="88">
        <f>VLOOKUP(Table91213[[#This Row],[Date]],'DB Details'!$A:$L,9)</f>
        <v>50.3</v>
      </c>
      <c r="J613" s="88">
        <f>VLOOKUP(Table91213[[#This Row],[Date]],'DB Details'!$A:$L,10)</f>
        <v>46.7</v>
      </c>
      <c r="K613" s="41">
        <f>VLOOKUP(Table91213[[#This Row],[Date]],'DB Details'!$A:$L,11)</f>
        <v>44</v>
      </c>
      <c r="L613" s="88">
        <f>VLOOKUP(Table91213[[#This Row],[Date]],'DB Details'!$A:$L,12)</f>
        <v>49.3</v>
      </c>
    </row>
    <row r="614" spans="1:12" x14ac:dyDescent="0.2">
      <c r="A614" s="39">
        <v>36039</v>
      </c>
      <c r="B614" s="57">
        <f>VLOOKUP(Table91213[[#This Row],[Date]],'DB Details'!$A:$L,2)</f>
        <v>49.4</v>
      </c>
      <c r="C614" s="41">
        <f>VLOOKUP(Table91213[[#This Row],[Date]],'DB Details'!$A:$L,3)</f>
        <v>51.5</v>
      </c>
      <c r="D614" s="55">
        <f>VLOOKUP(Table91213[[#This Row],[Date]],'DB Details'!$A:$L,4)</f>
        <v>46</v>
      </c>
      <c r="E614" s="88">
        <f>VLOOKUP(Table91213[[#This Row],[Date]],'DB Details'!$A:$L,5)</f>
        <v>34</v>
      </c>
      <c r="F614" s="88">
        <f>VLOOKUP(Table91213[[#This Row],[Date]],'DB Details'!$A:$L,6)</f>
        <v>51.2</v>
      </c>
      <c r="G614" s="41">
        <f>VLOOKUP(Table91213[[#This Row],[Date]],'DB Details'!$A:$L,7)</f>
        <v>49</v>
      </c>
      <c r="H614" s="88">
        <f>VLOOKUP(Table91213[[#This Row],[Date]],'DB Details'!$A:$L,8)</f>
        <v>43.2</v>
      </c>
      <c r="I614" s="88">
        <f>VLOOKUP(Table91213[[#This Row],[Date]],'DB Details'!$A:$L,9)</f>
        <v>50.8</v>
      </c>
      <c r="J614" s="88">
        <f>VLOOKUP(Table91213[[#This Row],[Date]],'DB Details'!$A:$L,10)</f>
        <v>45.7</v>
      </c>
      <c r="K614" s="41">
        <f>VLOOKUP(Table91213[[#This Row],[Date]],'DB Details'!$A:$L,11)</f>
        <v>44.2</v>
      </c>
      <c r="L614" s="88">
        <f>VLOOKUP(Table91213[[#This Row],[Date]],'DB Details'!$A:$L,12)</f>
        <v>48.7</v>
      </c>
    </row>
    <row r="615" spans="1:12" x14ac:dyDescent="0.2">
      <c r="A615" s="39">
        <v>36069</v>
      </c>
      <c r="B615" s="57">
        <f>VLOOKUP(Table91213[[#This Row],[Date]],'DB Details'!$A:$L,2)</f>
        <v>48</v>
      </c>
      <c r="C615" s="41">
        <f>VLOOKUP(Table91213[[#This Row],[Date]],'DB Details'!$A:$L,3)</f>
        <v>51.3</v>
      </c>
      <c r="D615" s="55">
        <f>VLOOKUP(Table91213[[#This Row],[Date]],'DB Details'!$A:$L,4)</f>
        <v>45.5</v>
      </c>
      <c r="E615" s="88">
        <f>VLOOKUP(Table91213[[#This Row],[Date]],'DB Details'!$A:$L,5)</f>
        <v>34.700000000000003</v>
      </c>
      <c r="F615" s="88">
        <f>VLOOKUP(Table91213[[#This Row],[Date]],'DB Details'!$A:$L,6)</f>
        <v>52.4</v>
      </c>
      <c r="G615" s="41">
        <f>VLOOKUP(Table91213[[#This Row],[Date]],'DB Details'!$A:$L,7)</f>
        <v>50.5</v>
      </c>
      <c r="H615" s="88">
        <f>VLOOKUP(Table91213[[#This Row],[Date]],'DB Details'!$A:$L,8)</f>
        <v>47.1</v>
      </c>
      <c r="I615" s="88">
        <f>VLOOKUP(Table91213[[#This Row],[Date]],'DB Details'!$A:$L,9)</f>
        <v>49.8</v>
      </c>
      <c r="J615" s="88">
        <f>VLOOKUP(Table91213[[#This Row],[Date]],'DB Details'!$A:$L,10)</f>
        <v>45.2</v>
      </c>
      <c r="K615" s="41">
        <f>VLOOKUP(Table91213[[#This Row],[Date]],'DB Details'!$A:$L,11)</f>
        <v>44.4</v>
      </c>
      <c r="L615" s="88">
        <f>VLOOKUP(Table91213[[#This Row],[Date]],'DB Details'!$A:$L,12)</f>
        <v>48.7</v>
      </c>
    </row>
    <row r="616" spans="1:12" x14ac:dyDescent="0.2">
      <c r="A616" s="39">
        <v>36100</v>
      </c>
      <c r="B616" s="57">
        <f>VLOOKUP(Table91213[[#This Row],[Date]],'DB Details'!$A:$L,2)</f>
        <v>48.3</v>
      </c>
      <c r="C616" s="41">
        <f>VLOOKUP(Table91213[[#This Row],[Date]],'DB Details'!$A:$L,3)</f>
        <v>51.1</v>
      </c>
      <c r="D616" s="55">
        <f>VLOOKUP(Table91213[[#This Row],[Date]],'DB Details'!$A:$L,4)</f>
        <v>40.5</v>
      </c>
      <c r="E616" s="88">
        <f>VLOOKUP(Table91213[[#This Row],[Date]],'DB Details'!$A:$L,5)</f>
        <v>34.5</v>
      </c>
      <c r="F616" s="88">
        <f>VLOOKUP(Table91213[[#This Row],[Date]],'DB Details'!$A:$L,6)</f>
        <v>50.4</v>
      </c>
      <c r="G616" s="41">
        <f>VLOOKUP(Table91213[[#This Row],[Date]],'DB Details'!$A:$L,7)</f>
        <v>47.5</v>
      </c>
      <c r="H616" s="88">
        <f>VLOOKUP(Table91213[[#This Row],[Date]],'DB Details'!$A:$L,8)</f>
        <v>44.5</v>
      </c>
      <c r="I616" s="88">
        <f>VLOOKUP(Table91213[[#This Row],[Date]],'DB Details'!$A:$L,9)</f>
        <v>50.4</v>
      </c>
      <c r="J616" s="88">
        <f>VLOOKUP(Table91213[[#This Row],[Date]],'DB Details'!$A:$L,10)</f>
        <v>45.3</v>
      </c>
      <c r="K616" s="41">
        <f>VLOOKUP(Table91213[[#This Row],[Date]],'DB Details'!$A:$L,11)</f>
        <v>43.7</v>
      </c>
      <c r="L616" s="88">
        <f>VLOOKUP(Table91213[[#This Row],[Date]],'DB Details'!$A:$L,12)</f>
        <v>48.2</v>
      </c>
    </row>
    <row r="617" spans="1:12" x14ac:dyDescent="0.2">
      <c r="A617" s="39">
        <v>36130</v>
      </c>
      <c r="B617" s="57">
        <f>VLOOKUP(Table91213[[#This Row],[Date]],'DB Details'!$A:$L,2)</f>
        <v>49.7</v>
      </c>
      <c r="C617" s="41">
        <f>VLOOKUP(Table91213[[#This Row],[Date]],'DB Details'!$A:$L,3)</f>
        <v>50.5</v>
      </c>
      <c r="D617" s="55">
        <f>VLOOKUP(Table91213[[#This Row],[Date]],'DB Details'!$A:$L,4)</f>
        <v>37</v>
      </c>
      <c r="E617" s="88">
        <f>VLOOKUP(Table91213[[#This Row],[Date]],'DB Details'!$A:$L,5)</f>
        <v>31.9</v>
      </c>
      <c r="F617" s="88">
        <f>VLOOKUP(Table91213[[#This Row],[Date]],'DB Details'!$A:$L,6)</f>
        <v>47.7</v>
      </c>
      <c r="G617" s="41">
        <f>VLOOKUP(Table91213[[#This Row],[Date]],'DB Details'!$A:$L,7)</f>
        <v>47</v>
      </c>
      <c r="H617" s="88">
        <f>VLOOKUP(Table91213[[#This Row],[Date]],'DB Details'!$A:$L,8)</f>
        <v>42.7</v>
      </c>
      <c r="I617" s="88">
        <f>VLOOKUP(Table91213[[#This Row],[Date]],'DB Details'!$A:$L,9)</f>
        <v>48.5</v>
      </c>
      <c r="J617" s="88">
        <f>VLOOKUP(Table91213[[#This Row],[Date]],'DB Details'!$A:$L,10)</f>
        <v>41.9</v>
      </c>
      <c r="K617" s="41">
        <f>VLOOKUP(Table91213[[#This Row],[Date]],'DB Details'!$A:$L,11)</f>
        <v>46.2</v>
      </c>
      <c r="L617" s="88">
        <f>VLOOKUP(Table91213[[#This Row],[Date]],'DB Details'!$A:$L,12)</f>
        <v>46.8</v>
      </c>
    </row>
    <row r="618" spans="1:12" x14ac:dyDescent="0.2">
      <c r="A618" s="39">
        <v>36161</v>
      </c>
      <c r="B618" s="57">
        <f>VLOOKUP(Table91213[[#This Row],[Date]],'DB Details'!$A:$L,2)</f>
        <v>52.4</v>
      </c>
      <c r="C618" s="41">
        <f>VLOOKUP(Table91213[[#This Row],[Date]],'DB Details'!$A:$L,3)</f>
        <v>50.5</v>
      </c>
      <c r="D618" s="55">
        <f>VLOOKUP(Table91213[[#This Row],[Date]],'DB Details'!$A:$L,4)</f>
        <v>38</v>
      </c>
      <c r="E618" s="88">
        <f>VLOOKUP(Table91213[[#This Row],[Date]],'DB Details'!$A:$L,5)</f>
        <v>33.700000000000003</v>
      </c>
      <c r="F618" s="88">
        <f>VLOOKUP(Table91213[[#This Row],[Date]],'DB Details'!$A:$L,6)</f>
        <v>55.6</v>
      </c>
      <c r="G618" s="41">
        <f>VLOOKUP(Table91213[[#This Row],[Date]],'DB Details'!$A:$L,7)</f>
        <v>44</v>
      </c>
      <c r="H618" s="88">
        <f>VLOOKUP(Table91213[[#This Row],[Date]],'DB Details'!$A:$L,8)</f>
        <v>42.7</v>
      </c>
      <c r="I618" s="88">
        <f>VLOOKUP(Table91213[[#This Row],[Date]],'DB Details'!$A:$L,9)</f>
        <v>51</v>
      </c>
      <c r="J618" s="88">
        <f>VLOOKUP(Table91213[[#This Row],[Date]],'DB Details'!$A:$L,10)</f>
        <v>45.5</v>
      </c>
      <c r="K618" s="41">
        <f>VLOOKUP(Table91213[[#This Row],[Date]],'DB Details'!$A:$L,11)</f>
        <v>50</v>
      </c>
      <c r="L618" s="88">
        <f>VLOOKUP(Table91213[[#This Row],[Date]],'DB Details'!$A:$L,12)</f>
        <v>50.6</v>
      </c>
    </row>
    <row r="619" spans="1:12" x14ac:dyDescent="0.2">
      <c r="A619" s="39">
        <v>36192</v>
      </c>
      <c r="B619" s="57">
        <f>VLOOKUP(Table91213[[#This Row],[Date]],'DB Details'!$A:$L,2)</f>
        <v>55</v>
      </c>
      <c r="C619" s="41">
        <f>VLOOKUP(Table91213[[#This Row],[Date]],'DB Details'!$A:$L,3)</f>
        <v>54.6</v>
      </c>
      <c r="D619" s="55">
        <f>VLOOKUP(Table91213[[#This Row],[Date]],'DB Details'!$A:$L,4)</f>
        <v>48.5</v>
      </c>
      <c r="E619" s="88">
        <f>VLOOKUP(Table91213[[#This Row],[Date]],'DB Details'!$A:$L,5)</f>
        <v>35.200000000000003</v>
      </c>
      <c r="F619" s="88">
        <f>VLOOKUP(Table91213[[#This Row],[Date]],'DB Details'!$A:$L,6)</f>
        <v>56</v>
      </c>
      <c r="G619" s="41">
        <f>VLOOKUP(Table91213[[#This Row],[Date]],'DB Details'!$A:$L,7)</f>
        <v>43</v>
      </c>
      <c r="H619" s="88">
        <f>VLOOKUP(Table91213[[#This Row],[Date]],'DB Details'!$A:$L,8)</f>
        <v>43.5</v>
      </c>
      <c r="I619" s="88">
        <f>VLOOKUP(Table91213[[#This Row],[Date]],'DB Details'!$A:$L,9)</f>
        <v>50.8</v>
      </c>
      <c r="J619" s="88">
        <f>VLOOKUP(Table91213[[#This Row],[Date]],'DB Details'!$A:$L,10)</f>
        <v>45.8</v>
      </c>
      <c r="K619" s="41">
        <f>VLOOKUP(Table91213[[#This Row],[Date]],'DB Details'!$A:$L,11)</f>
        <v>53.3</v>
      </c>
      <c r="L619" s="88">
        <f>VLOOKUP(Table91213[[#This Row],[Date]],'DB Details'!$A:$L,12)</f>
        <v>51.7</v>
      </c>
    </row>
    <row r="620" spans="1:12" x14ac:dyDescent="0.2">
      <c r="A620" s="39">
        <v>36220</v>
      </c>
      <c r="B620" s="57">
        <f>VLOOKUP(Table91213[[#This Row],[Date]],'DB Details'!$A:$L,2)</f>
        <v>55.9</v>
      </c>
      <c r="C620" s="41">
        <f>VLOOKUP(Table91213[[#This Row],[Date]],'DB Details'!$A:$L,3)</f>
        <v>52.8</v>
      </c>
      <c r="D620" s="55">
        <f>VLOOKUP(Table91213[[#This Row],[Date]],'DB Details'!$A:$L,4)</f>
        <v>52</v>
      </c>
      <c r="E620" s="88">
        <f>VLOOKUP(Table91213[[#This Row],[Date]],'DB Details'!$A:$L,5)</f>
        <v>42.5</v>
      </c>
      <c r="F620" s="88">
        <f>VLOOKUP(Table91213[[#This Row],[Date]],'DB Details'!$A:$L,6)</f>
        <v>55.7</v>
      </c>
      <c r="G620" s="41">
        <f>VLOOKUP(Table91213[[#This Row],[Date]],'DB Details'!$A:$L,7)</f>
        <v>43.5</v>
      </c>
      <c r="H620" s="88">
        <f>VLOOKUP(Table91213[[#This Row],[Date]],'DB Details'!$A:$L,8)</f>
        <v>43.7</v>
      </c>
      <c r="I620" s="88">
        <f>VLOOKUP(Table91213[[#This Row],[Date]],'DB Details'!$A:$L,9)</f>
        <v>52.3</v>
      </c>
      <c r="J620" s="88">
        <f>VLOOKUP(Table91213[[#This Row],[Date]],'DB Details'!$A:$L,10)</f>
        <v>47.6</v>
      </c>
      <c r="K620" s="41">
        <f>VLOOKUP(Table91213[[#This Row],[Date]],'DB Details'!$A:$L,11)</f>
        <v>50.1</v>
      </c>
      <c r="L620" s="88">
        <f>VLOOKUP(Table91213[[#This Row],[Date]],'DB Details'!$A:$L,12)</f>
        <v>52.4</v>
      </c>
    </row>
    <row r="621" spans="1:12" x14ac:dyDescent="0.2">
      <c r="A621" s="39">
        <v>36251</v>
      </c>
      <c r="B621" s="57">
        <f>VLOOKUP(Table91213[[#This Row],[Date]],'DB Details'!$A:$L,2)</f>
        <v>54</v>
      </c>
      <c r="C621" s="41">
        <f>VLOOKUP(Table91213[[#This Row],[Date]],'DB Details'!$A:$L,3)</f>
        <v>51.6</v>
      </c>
      <c r="D621" s="55">
        <f>VLOOKUP(Table91213[[#This Row],[Date]],'DB Details'!$A:$L,4)</f>
        <v>53</v>
      </c>
      <c r="E621" s="88">
        <f>VLOOKUP(Table91213[[#This Row],[Date]],'DB Details'!$A:$L,5)</f>
        <v>47.4</v>
      </c>
      <c r="F621" s="88">
        <f>VLOOKUP(Table91213[[#This Row],[Date]],'DB Details'!$A:$L,6)</f>
        <v>57.2</v>
      </c>
      <c r="G621" s="41">
        <f>VLOOKUP(Table91213[[#This Row],[Date]],'DB Details'!$A:$L,7)</f>
        <v>45</v>
      </c>
      <c r="H621" s="88">
        <f>VLOOKUP(Table91213[[#This Row],[Date]],'DB Details'!$A:$L,8)</f>
        <v>46.8</v>
      </c>
      <c r="I621" s="88">
        <f>VLOOKUP(Table91213[[#This Row],[Date]],'DB Details'!$A:$L,9)</f>
        <v>49.5</v>
      </c>
      <c r="J621" s="88">
        <f>VLOOKUP(Table91213[[#This Row],[Date]],'DB Details'!$A:$L,10)</f>
        <v>48.8</v>
      </c>
      <c r="K621" s="41">
        <f>VLOOKUP(Table91213[[#This Row],[Date]],'DB Details'!$A:$L,11)</f>
        <v>51.1</v>
      </c>
      <c r="L621" s="88">
        <f>VLOOKUP(Table91213[[#This Row],[Date]],'DB Details'!$A:$L,12)</f>
        <v>52.3</v>
      </c>
    </row>
    <row r="622" spans="1:12" x14ac:dyDescent="0.2">
      <c r="A622" s="39">
        <v>36281</v>
      </c>
      <c r="B622" s="57">
        <f>VLOOKUP(Table91213[[#This Row],[Date]],'DB Details'!$A:$L,2)</f>
        <v>57.8</v>
      </c>
      <c r="C622" s="41">
        <f>VLOOKUP(Table91213[[#This Row],[Date]],'DB Details'!$A:$L,3)</f>
        <v>53.1</v>
      </c>
      <c r="D622" s="55">
        <f>VLOOKUP(Table91213[[#This Row],[Date]],'DB Details'!$A:$L,4)</f>
        <v>55.5</v>
      </c>
      <c r="E622" s="88">
        <f>VLOOKUP(Table91213[[#This Row],[Date]],'DB Details'!$A:$L,5)</f>
        <v>51.2</v>
      </c>
      <c r="F622" s="88">
        <f>VLOOKUP(Table91213[[#This Row],[Date]],'DB Details'!$A:$L,6)</f>
        <v>58.5</v>
      </c>
      <c r="G622" s="41">
        <f>VLOOKUP(Table91213[[#This Row],[Date]],'DB Details'!$A:$L,7)</f>
        <v>45.5</v>
      </c>
      <c r="H622" s="88">
        <f>VLOOKUP(Table91213[[#This Row],[Date]],'DB Details'!$A:$L,8)</f>
        <v>43.6</v>
      </c>
      <c r="I622" s="88">
        <f>VLOOKUP(Table91213[[#This Row],[Date]],'DB Details'!$A:$L,9)</f>
        <v>52.1</v>
      </c>
      <c r="J622" s="88">
        <f>VLOOKUP(Table91213[[#This Row],[Date]],'DB Details'!$A:$L,10)</f>
        <v>51.1</v>
      </c>
      <c r="K622" s="41">
        <f>VLOOKUP(Table91213[[#This Row],[Date]],'DB Details'!$A:$L,11)</f>
        <v>50.9</v>
      </c>
      <c r="L622" s="88">
        <f>VLOOKUP(Table91213[[#This Row],[Date]],'DB Details'!$A:$L,12)</f>
        <v>54.3</v>
      </c>
    </row>
    <row r="623" spans="1:12" x14ac:dyDescent="0.2">
      <c r="A623" s="39">
        <v>36312</v>
      </c>
      <c r="B623" s="57">
        <f>VLOOKUP(Table91213[[#This Row],[Date]],'DB Details'!$A:$L,2)</f>
        <v>59.4</v>
      </c>
      <c r="C623" s="41">
        <f>VLOOKUP(Table91213[[#This Row],[Date]],'DB Details'!$A:$L,3)</f>
        <v>52.2</v>
      </c>
      <c r="D623" s="55">
        <f>VLOOKUP(Table91213[[#This Row],[Date]],'DB Details'!$A:$L,4)</f>
        <v>54.5</v>
      </c>
      <c r="E623" s="88">
        <f>VLOOKUP(Table91213[[#This Row],[Date]],'DB Details'!$A:$L,5)</f>
        <v>54.2</v>
      </c>
      <c r="F623" s="88">
        <f>VLOOKUP(Table91213[[#This Row],[Date]],'DB Details'!$A:$L,6)</f>
        <v>61.6</v>
      </c>
      <c r="G623" s="41">
        <f>VLOOKUP(Table91213[[#This Row],[Date]],'DB Details'!$A:$L,7)</f>
        <v>43.5</v>
      </c>
      <c r="H623" s="88">
        <f>VLOOKUP(Table91213[[#This Row],[Date]],'DB Details'!$A:$L,8)</f>
        <v>44.7</v>
      </c>
      <c r="I623" s="88">
        <f>VLOOKUP(Table91213[[#This Row],[Date]],'DB Details'!$A:$L,9)</f>
        <v>52.6</v>
      </c>
      <c r="J623" s="88">
        <f>VLOOKUP(Table91213[[#This Row],[Date]],'DB Details'!$A:$L,10)</f>
        <v>51.3</v>
      </c>
      <c r="K623" s="41">
        <f>VLOOKUP(Table91213[[#This Row],[Date]],'DB Details'!$A:$L,11)</f>
        <v>52.4</v>
      </c>
      <c r="L623" s="88">
        <f>VLOOKUP(Table91213[[#This Row],[Date]],'DB Details'!$A:$L,12)</f>
        <v>55.8</v>
      </c>
    </row>
    <row r="624" spans="1:12" x14ac:dyDescent="0.2">
      <c r="A624" s="39">
        <v>36342</v>
      </c>
      <c r="B624" s="57">
        <f>VLOOKUP(Table91213[[#This Row],[Date]],'DB Details'!$A:$L,2)</f>
        <v>54.6</v>
      </c>
      <c r="C624" s="41">
        <f>VLOOKUP(Table91213[[#This Row],[Date]],'DB Details'!$A:$L,3)</f>
        <v>54.1</v>
      </c>
      <c r="D624" s="55">
        <f>VLOOKUP(Table91213[[#This Row],[Date]],'DB Details'!$A:$L,4)</f>
        <v>50.5</v>
      </c>
      <c r="E624" s="88">
        <f>VLOOKUP(Table91213[[#This Row],[Date]],'DB Details'!$A:$L,5)</f>
        <v>55.5</v>
      </c>
      <c r="F624" s="88">
        <f>VLOOKUP(Table91213[[#This Row],[Date]],'DB Details'!$A:$L,6)</f>
        <v>58.1</v>
      </c>
      <c r="G624" s="41">
        <f>VLOOKUP(Table91213[[#This Row],[Date]],'DB Details'!$A:$L,7)</f>
        <v>45</v>
      </c>
      <c r="H624" s="88">
        <f>VLOOKUP(Table91213[[#This Row],[Date]],'DB Details'!$A:$L,8)</f>
        <v>44.9</v>
      </c>
      <c r="I624" s="88">
        <f>VLOOKUP(Table91213[[#This Row],[Date]],'DB Details'!$A:$L,9)</f>
        <v>54</v>
      </c>
      <c r="J624" s="88">
        <f>VLOOKUP(Table91213[[#This Row],[Date]],'DB Details'!$A:$L,10)</f>
        <v>50.4</v>
      </c>
      <c r="K624" s="41">
        <f>VLOOKUP(Table91213[[#This Row],[Date]],'DB Details'!$A:$L,11)</f>
        <v>51.1</v>
      </c>
      <c r="L624" s="88">
        <f>VLOOKUP(Table91213[[#This Row],[Date]],'DB Details'!$A:$L,12)</f>
        <v>53.6</v>
      </c>
    </row>
    <row r="625" spans="1:12" x14ac:dyDescent="0.2">
      <c r="A625" s="39">
        <v>36373</v>
      </c>
      <c r="B625" s="57">
        <f>VLOOKUP(Table91213[[#This Row],[Date]],'DB Details'!$A:$L,2)</f>
        <v>57.5</v>
      </c>
      <c r="C625" s="41">
        <f>VLOOKUP(Table91213[[#This Row],[Date]],'DB Details'!$A:$L,3)</f>
        <v>53.7</v>
      </c>
      <c r="D625" s="55">
        <f>VLOOKUP(Table91213[[#This Row],[Date]],'DB Details'!$A:$L,4)</f>
        <v>52.5</v>
      </c>
      <c r="E625" s="88">
        <f>VLOOKUP(Table91213[[#This Row],[Date]],'DB Details'!$A:$L,5)</f>
        <v>60.6</v>
      </c>
      <c r="F625" s="88">
        <f>VLOOKUP(Table91213[[#This Row],[Date]],'DB Details'!$A:$L,6)</f>
        <v>58.3</v>
      </c>
      <c r="G625" s="41">
        <f>VLOOKUP(Table91213[[#This Row],[Date]],'DB Details'!$A:$L,7)</f>
        <v>45.5</v>
      </c>
      <c r="H625" s="88">
        <f>VLOOKUP(Table91213[[#This Row],[Date]],'DB Details'!$A:$L,8)</f>
        <v>46.2</v>
      </c>
      <c r="I625" s="88">
        <f>VLOOKUP(Table91213[[#This Row],[Date]],'DB Details'!$A:$L,9)</f>
        <v>51.4</v>
      </c>
      <c r="J625" s="88">
        <f>VLOOKUP(Table91213[[#This Row],[Date]],'DB Details'!$A:$L,10)</f>
        <v>53.1</v>
      </c>
      <c r="K625" s="41">
        <f>VLOOKUP(Table91213[[#This Row],[Date]],'DB Details'!$A:$L,11)</f>
        <v>54.4</v>
      </c>
      <c r="L625" s="88">
        <f>VLOOKUP(Table91213[[#This Row],[Date]],'DB Details'!$A:$L,12)</f>
        <v>54.8</v>
      </c>
    </row>
    <row r="626" spans="1:12" x14ac:dyDescent="0.2">
      <c r="A626" s="39">
        <v>36404</v>
      </c>
      <c r="B626" s="57">
        <f>VLOOKUP(Table91213[[#This Row],[Date]],'DB Details'!$A:$L,2)</f>
        <v>63.5</v>
      </c>
      <c r="C626" s="41">
        <f>VLOOKUP(Table91213[[#This Row],[Date]],'DB Details'!$A:$L,3)</f>
        <v>54.2</v>
      </c>
      <c r="D626" s="55">
        <f>VLOOKUP(Table91213[[#This Row],[Date]],'DB Details'!$A:$L,4)</f>
        <v>54.5</v>
      </c>
      <c r="E626" s="88">
        <f>VLOOKUP(Table91213[[#This Row],[Date]],'DB Details'!$A:$L,5)</f>
        <v>65.8</v>
      </c>
      <c r="F626" s="88">
        <f>VLOOKUP(Table91213[[#This Row],[Date]],'DB Details'!$A:$L,6)</f>
        <v>59.9</v>
      </c>
      <c r="G626" s="41">
        <f>VLOOKUP(Table91213[[#This Row],[Date]],'DB Details'!$A:$L,7)</f>
        <v>43.5</v>
      </c>
      <c r="H626" s="88">
        <f>VLOOKUP(Table91213[[#This Row],[Date]],'DB Details'!$A:$L,8)</f>
        <v>43.8</v>
      </c>
      <c r="I626" s="88">
        <f>VLOOKUP(Table91213[[#This Row],[Date]],'DB Details'!$A:$L,9)</f>
        <v>55.8</v>
      </c>
      <c r="J626" s="88">
        <f>VLOOKUP(Table91213[[#This Row],[Date]],'DB Details'!$A:$L,10)</f>
        <v>51.3</v>
      </c>
      <c r="K626" s="41">
        <f>VLOOKUP(Table91213[[#This Row],[Date]],'DB Details'!$A:$L,11)</f>
        <v>55.8</v>
      </c>
      <c r="L626" s="88">
        <f>VLOOKUP(Table91213[[#This Row],[Date]],'DB Details'!$A:$L,12)</f>
        <v>57</v>
      </c>
    </row>
    <row r="627" spans="1:12" x14ac:dyDescent="0.2">
      <c r="A627" s="39">
        <v>36434</v>
      </c>
      <c r="B627" s="57">
        <f>VLOOKUP(Table91213[[#This Row],[Date]],'DB Details'!$A:$L,2)</f>
        <v>61.3</v>
      </c>
      <c r="C627" s="41">
        <f>VLOOKUP(Table91213[[#This Row],[Date]],'DB Details'!$A:$L,3)</f>
        <v>54.3</v>
      </c>
      <c r="D627" s="55">
        <f>VLOOKUP(Table91213[[#This Row],[Date]],'DB Details'!$A:$L,4)</f>
        <v>54</v>
      </c>
      <c r="E627" s="88">
        <f>VLOOKUP(Table91213[[#This Row],[Date]],'DB Details'!$A:$L,5)</f>
        <v>68.8</v>
      </c>
      <c r="F627" s="88">
        <f>VLOOKUP(Table91213[[#This Row],[Date]],'DB Details'!$A:$L,6)</f>
        <v>59.7</v>
      </c>
      <c r="G627" s="41">
        <f>VLOOKUP(Table91213[[#This Row],[Date]],'DB Details'!$A:$L,7)</f>
        <v>44.5</v>
      </c>
      <c r="H627" s="88">
        <f>VLOOKUP(Table91213[[#This Row],[Date]],'DB Details'!$A:$L,8)</f>
        <v>48</v>
      </c>
      <c r="I627" s="88">
        <f>VLOOKUP(Table91213[[#This Row],[Date]],'DB Details'!$A:$L,9)</f>
        <v>56.2</v>
      </c>
      <c r="J627" s="88">
        <f>VLOOKUP(Table91213[[#This Row],[Date]],'DB Details'!$A:$L,10)</f>
        <v>53</v>
      </c>
      <c r="K627" s="41">
        <f>VLOOKUP(Table91213[[#This Row],[Date]],'DB Details'!$A:$L,11)</f>
        <v>54.9</v>
      </c>
      <c r="L627" s="88">
        <f>VLOOKUP(Table91213[[#This Row],[Date]],'DB Details'!$A:$L,12)</f>
        <v>57.2</v>
      </c>
    </row>
    <row r="628" spans="1:12" x14ac:dyDescent="0.2">
      <c r="A628" s="39">
        <v>36465</v>
      </c>
      <c r="B628" s="57">
        <f>VLOOKUP(Table91213[[#This Row],[Date]],'DB Details'!$A:$L,2)</f>
        <v>63.1</v>
      </c>
      <c r="C628" s="41">
        <f>VLOOKUP(Table91213[[#This Row],[Date]],'DB Details'!$A:$L,3)</f>
        <v>52.7</v>
      </c>
      <c r="D628" s="55">
        <f>VLOOKUP(Table91213[[#This Row],[Date]],'DB Details'!$A:$L,4)</f>
        <v>58.5</v>
      </c>
      <c r="E628" s="88">
        <f>VLOOKUP(Table91213[[#This Row],[Date]],'DB Details'!$A:$L,5)</f>
        <v>68.099999999999994</v>
      </c>
      <c r="F628" s="88">
        <f>VLOOKUP(Table91213[[#This Row],[Date]],'DB Details'!$A:$L,6)</f>
        <v>60.2</v>
      </c>
      <c r="G628" s="41">
        <f>VLOOKUP(Table91213[[#This Row],[Date]],'DB Details'!$A:$L,7)</f>
        <v>48.5</v>
      </c>
      <c r="H628" s="88">
        <f>VLOOKUP(Table91213[[#This Row],[Date]],'DB Details'!$A:$L,8)</f>
        <v>49.7</v>
      </c>
      <c r="I628" s="88">
        <f>VLOOKUP(Table91213[[#This Row],[Date]],'DB Details'!$A:$L,9)</f>
        <v>56.8</v>
      </c>
      <c r="J628" s="88">
        <f>VLOOKUP(Table91213[[#This Row],[Date]],'DB Details'!$A:$L,10)</f>
        <v>53.1</v>
      </c>
      <c r="K628" s="41">
        <f>VLOOKUP(Table91213[[#This Row],[Date]],'DB Details'!$A:$L,11)</f>
        <v>55.8</v>
      </c>
      <c r="L628" s="88">
        <f>VLOOKUP(Table91213[[#This Row],[Date]],'DB Details'!$A:$L,12)</f>
        <v>58.1</v>
      </c>
    </row>
    <row r="629" spans="1:12" x14ac:dyDescent="0.2">
      <c r="A629" s="39">
        <v>36495</v>
      </c>
      <c r="B629" s="57">
        <f>VLOOKUP(Table91213[[#This Row],[Date]],'DB Details'!$A:$L,2)</f>
        <v>60.3</v>
      </c>
      <c r="C629" s="41">
        <f>VLOOKUP(Table91213[[#This Row],[Date]],'DB Details'!$A:$L,3)</f>
        <v>52</v>
      </c>
      <c r="D629" s="55">
        <f>VLOOKUP(Table91213[[#This Row],[Date]],'DB Details'!$A:$L,4)</f>
        <v>50</v>
      </c>
      <c r="E629" s="88">
        <f>VLOOKUP(Table91213[[#This Row],[Date]],'DB Details'!$A:$L,5)</f>
        <v>67.400000000000006</v>
      </c>
      <c r="F629" s="88">
        <f>VLOOKUP(Table91213[[#This Row],[Date]],'DB Details'!$A:$L,6)</f>
        <v>60.6</v>
      </c>
      <c r="G629" s="41">
        <f>VLOOKUP(Table91213[[#This Row],[Date]],'DB Details'!$A:$L,7)</f>
        <v>48.5</v>
      </c>
      <c r="H629" s="88">
        <f>VLOOKUP(Table91213[[#This Row],[Date]],'DB Details'!$A:$L,8)</f>
        <v>49</v>
      </c>
      <c r="I629" s="88">
        <f>VLOOKUP(Table91213[[#This Row],[Date]],'DB Details'!$A:$L,9)</f>
        <v>56.7</v>
      </c>
      <c r="J629" s="88">
        <f>VLOOKUP(Table91213[[#This Row],[Date]],'DB Details'!$A:$L,10)</f>
        <v>55.7</v>
      </c>
      <c r="K629" s="41">
        <f>VLOOKUP(Table91213[[#This Row],[Date]],'DB Details'!$A:$L,11)</f>
        <v>55</v>
      </c>
      <c r="L629" s="88">
        <f>VLOOKUP(Table91213[[#This Row],[Date]],'DB Details'!$A:$L,12)</f>
        <v>57.8</v>
      </c>
    </row>
    <row r="630" spans="1:12" x14ac:dyDescent="0.2">
      <c r="A630" s="39">
        <v>36526</v>
      </c>
      <c r="B630" s="57">
        <f>VLOOKUP(Table91213[[#This Row],[Date]],'DB Details'!$A:$L,2)</f>
        <v>60.4</v>
      </c>
      <c r="C630" s="41">
        <f>VLOOKUP(Table91213[[#This Row],[Date]],'DB Details'!$A:$L,3)</f>
        <v>52.9</v>
      </c>
      <c r="D630" s="55">
        <f>VLOOKUP(Table91213[[#This Row],[Date]],'DB Details'!$A:$L,4)</f>
        <v>52</v>
      </c>
      <c r="E630" s="88">
        <f>VLOOKUP(Table91213[[#This Row],[Date]],'DB Details'!$A:$L,5)</f>
        <v>72.400000000000006</v>
      </c>
      <c r="F630" s="88">
        <f>VLOOKUP(Table91213[[#This Row],[Date]],'DB Details'!$A:$L,6)</f>
        <v>57.8</v>
      </c>
      <c r="G630" s="41">
        <f>VLOOKUP(Table91213[[#This Row],[Date]],'DB Details'!$A:$L,7)</f>
        <v>46.5</v>
      </c>
      <c r="H630" s="88">
        <f>VLOOKUP(Table91213[[#This Row],[Date]],'DB Details'!$A:$L,8)</f>
        <v>52.8</v>
      </c>
      <c r="I630" s="88">
        <f>VLOOKUP(Table91213[[#This Row],[Date]],'DB Details'!$A:$L,9)</f>
        <v>55</v>
      </c>
      <c r="J630" s="88">
        <f>VLOOKUP(Table91213[[#This Row],[Date]],'DB Details'!$A:$L,10)</f>
        <v>52.8</v>
      </c>
      <c r="K630" s="41">
        <f>VLOOKUP(Table91213[[#This Row],[Date]],'DB Details'!$A:$L,11)</f>
        <v>53.4</v>
      </c>
      <c r="L630" s="88">
        <f>VLOOKUP(Table91213[[#This Row],[Date]],'DB Details'!$A:$L,12)</f>
        <v>56.7</v>
      </c>
    </row>
    <row r="631" spans="1:12" x14ac:dyDescent="0.2">
      <c r="A631" s="39">
        <v>36557</v>
      </c>
      <c r="B631" s="57">
        <f>VLOOKUP(Table91213[[#This Row],[Date]],'DB Details'!$A:$L,2)</f>
        <v>58.7</v>
      </c>
      <c r="C631" s="41">
        <f>VLOOKUP(Table91213[[#This Row],[Date]],'DB Details'!$A:$L,3)</f>
        <v>53</v>
      </c>
      <c r="D631" s="55">
        <f>VLOOKUP(Table91213[[#This Row],[Date]],'DB Details'!$A:$L,4)</f>
        <v>54</v>
      </c>
      <c r="E631" s="88">
        <f>VLOOKUP(Table91213[[#This Row],[Date]],'DB Details'!$A:$L,5)</f>
        <v>71.599999999999994</v>
      </c>
      <c r="F631" s="88">
        <f>VLOOKUP(Table91213[[#This Row],[Date]],'DB Details'!$A:$L,6)</f>
        <v>59.1</v>
      </c>
      <c r="G631" s="41">
        <f>VLOOKUP(Table91213[[#This Row],[Date]],'DB Details'!$A:$L,7)</f>
        <v>48</v>
      </c>
      <c r="H631" s="88">
        <f>VLOOKUP(Table91213[[#This Row],[Date]],'DB Details'!$A:$L,8)</f>
        <v>44.9</v>
      </c>
      <c r="I631" s="88">
        <f>VLOOKUP(Table91213[[#This Row],[Date]],'DB Details'!$A:$L,9)</f>
        <v>54.4</v>
      </c>
      <c r="J631" s="88">
        <f>VLOOKUP(Table91213[[#This Row],[Date]],'DB Details'!$A:$L,10)</f>
        <v>53.6</v>
      </c>
      <c r="K631" s="41">
        <f>VLOOKUP(Table91213[[#This Row],[Date]],'DB Details'!$A:$L,11)</f>
        <v>54.2</v>
      </c>
      <c r="L631" s="88">
        <f>VLOOKUP(Table91213[[#This Row],[Date]],'DB Details'!$A:$L,12)</f>
        <v>55.8</v>
      </c>
    </row>
    <row r="632" spans="1:12" x14ac:dyDescent="0.2">
      <c r="A632" s="39">
        <v>36586</v>
      </c>
      <c r="B632" s="57">
        <f>VLOOKUP(Table91213[[#This Row],[Date]],'DB Details'!$A:$L,2)</f>
        <v>56.2</v>
      </c>
      <c r="C632" s="41">
        <f>VLOOKUP(Table91213[[#This Row],[Date]],'DB Details'!$A:$L,3)</f>
        <v>53.5</v>
      </c>
      <c r="D632" s="55">
        <f>VLOOKUP(Table91213[[#This Row],[Date]],'DB Details'!$A:$L,4)</f>
        <v>51</v>
      </c>
      <c r="E632" s="88">
        <f>VLOOKUP(Table91213[[#This Row],[Date]],'DB Details'!$A:$L,5)</f>
        <v>78.7</v>
      </c>
      <c r="F632" s="88">
        <f>VLOOKUP(Table91213[[#This Row],[Date]],'DB Details'!$A:$L,6)</f>
        <v>59.5</v>
      </c>
      <c r="G632" s="41">
        <f>VLOOKUP(Table91213[[#This Row],[Date]],'DB Details'!$A:$L,7)</f>
        <v>48</v>
      </c>
      <c r="H632" s="88">
        <f>VLOOKUP(Table91213[[#This Row],[Date]],'DB Details'!$A:$L,8)</f>
        <v>47.5</v>
      </c>
      <c r="I632" s="88">
        <f>VLOOKUP(Table91213[[#This Row],[Date]],'DB Details'!$A:$L,9)</f>
        <v>54.3</v>
      </c>
      <c r="J632" s="88">
        <f>VLOOKUP(Table91213[[#This Row],[Date]],'DB Details'!$A:$L,10)</f>
        <v>51.2</v>
      </c>
      <c r="K632" s="41">
        <f>VLOOKUP(Table91213[[#This Row],[Date]],'DB Details'!$A:$L,11)</f>
        <v>54.8</v>
      </c>
      <c r="L632" s="88">
        <f>VLOOKUP(Table91213[[#This Row],[Date]],'DB Details'!$A:$L,12)</f>
        <v>54.9</v>
      </c>
    </row>
    <row r="633" spans="1:12" x14ac:dyDescent="0.2">
      <c r="A633" s="39">
        <v>36617</v>
      </c>
      <c r="B633" s="57">
        <f>VLOOKUP(Table91213[[#This Row],[Date]],'DB Details'!$A:$L,2)</f>
        <v>55.4</v>
      </c>
      <c r="C633" s="41">
        <f>VLOOKUP(Table91213[[#This Row],[Date]],'DB Details'!$A:$L,3)</f>
        <v>53.8</v>
      </c>
      <c r="D633" s="55">
        <f>VLOOKUP(Table91213[[#This Row],[Date]],'DB Details'!$A:$L,4)</f>
        <v>51</v>
      </c>
      <c r="E633" s="88">
        <f>VLOOKUP(Table91213[[#This Row],[Date]],'DB Details'!$A:$L,5)</f>
        <v>71.2</v>
      </c>
      <c r="F633" s="88">
        <f>VLOOKUP(Table91213[[#This Row],[Date]],'DB Details'!$A:$L,6)</f>
        <v>58.1</v>
      </c>
      <c r="G633" s="41">
        <f>VLOOKUP(Table91213[[#This Row],[Date]],'DB Details'!$A:$L,7)</f>
        <v>47</v>
      </c>
      <c r="H633" s="88">
        <f>VLOOKUP(Table91213[[#This Row],[Date]],'DB Details'!$A:$L,8)</f>
        <v>46.1</v>
      </c>
      <c r="I633" s="88">
        <f>VLOOKUP(Table91213[[#This Row],[Date]],'DB Details'!$A:$L,9)</f>
        <v>55.4</v>
      </c>
      <c r="J633" s="88">
        <f>VLOOKUP(Table91213[[#This Row],[Date]],'DB Details'!$A:$L,10)</f>
        <v>53.2</v>
      </c>
      <c r="K633" s="41">
        <f>VLOOKUP(Table91213[[#This Row],[Date]],'DB Details'!$A:$L,11)</f>
        <v>51.5</v>
      </c>
      <c r="L633" s="88">
        <f>VLOOKUP(Table91213[[#This Row],[Date]],'DB Details'!$A:$L,12)</f>
        <v>54.7</v>
      </c>
    </row>
    <row r="634" spans="1:12" x14ac:dyDescent="0.2">
      <c r="A634" s="39">
        <v>36647</v>
      </c>
      <c r="B634" s="57">
        <f>VLOOKUP(Table91213[[#This Row],[Date]],'DB Details'!$A:$L,2)</f>
        <v>51.5</v>
      </c>
      <c r="C634" s="41">
        <f>VLOOKUP(Table91213[[#This Row],[Date]],'DB Details'!$A:$L,3)</f>
        <v>54.2</v>
      </c>
      <c r="D634" s="55">
        <f>VLOOKUP(Table91213[[#This Row],[Date]],'DB Details'!$A:$L,4)</f>
        <v>49</v>
      </c>
      <c r="E634" s="88">
        <f>VLOOKUP(Table91213[[#This Row],[Date]],'DB Details'!$A:$L,5)</f>
        <v>65.7</v>
      </c>
      <c r="F634" s="88">
        <f>VLOOKUP(Table91213[[#This Row],[Date]],'DB Details'!$A:$L,6)</f>
        <v>56.4</v>
      </c>
      <c r="G634" s="41">
        <f>VLOOKUP(Table91213[[#This Row],[Date]],'DB Details'!$A:$L,7)</f>
        <v>50.5</v>
      </c>
      <c r="H634" s="88">
        <f>VLOOKUP(Table91213[[#This Row],[Date]],'DB Details'!$A:$L,8)</f>
        <v>46.9</v>
      </c>
      <c r="I634" s="88">
        <f>VLOOKUP(Table91213[[#This Row],[Date]],'DB Details'!$A:$L,9)</f>
        <v>55.4</v>
      </c>
      <c r="J634" s="88">
        <f>VLOOKUP(Table91213[[#This Row],[Date]],'DB Details'!$A:$L,10)</f>
        <v>53</v>
      </c>
      <c r="K634" s="41">
        <f>VLOOKUP(Table91213[[#This Row],[Date]],'DB Details'!$A:$L,11)</f>
        <v>56.4</v>
      </c>
      <c r="L634" s="88">
        <f>VLOOKUP(Table91213[[#This Row],[Date]],'DB Details'!$A:$L,12)</f>
        <v>53.2</v>
      </c>
    </row>
    <row r="635" spans="1:12" x14ac:dyDescent="0.2">
      <c r="A635" s="39">
        <v>36678</v>
      </c>
      <c r="B635" s="57">
        <f>VLOOKUP(Table91213[[#This Row],[Date]],'DB Details'!$A:$L,2)</f>
        <v>50</v>
      </c>
      <c r="C635" s="41">
        <f>VLOOKUP(Table91213[[#This Row],[Date]],'DB Details'!$A:$L,3)</f>
        <v>55.7</v>
      </c>
      <c r="D635" s="55">
        <f>VLOOKUP(Table91213[[#This Row],[Date]],'DB Details'!$A:$L,4)</f>
        <v>48.5</v>
      </c>
      <c r="E635" s="88">
        <f>VLOOKUP(Table91213[[#This Row],[Date]],'DB Details'!$A:$L,5)</f>
        <v>62.9</v>
      </c>
      <c r="F635" s="88">
        <f>VLOOKUP(Table91213[[#This Row],[Date]],'DB Details'!$A:$L,6)</f>
        <v>53.4</v>
      </c>
      <c r="G635" s="41">
        <f>VLOOKUP(Table91213[[#This Row],[Date]],'DB Details'!$A:$L,7)</f>
        <v>47</v>
      </c>
      <c r="H635" s="88">
        <f>VLOOKUP(Table91213[[#This Row],[Date]],'DB Details'!$A:$L,8)</f>
        <v>47</v>
      </c>
      <c r="I635" s="88">
        <f>VLOOKUP(Table91213[[#This Row],[Date]],'DB Details'!$A:$L,9)</f>
        <v>54.5</v>
      </c>
      <c r="J635" s="88">
        <f>VLOOKUP(Table91213[[#This Row],[Date]],'DB Details'!$A:$L,10)</f>
        <v>50.7</v>
      </c>
      <c r="K635" s="41">
        <f>VLOOKUP(Table91213[[#This Row],[Date]],'DB Details'!$A:$L,11)</f>
        <v>52.8</v>
      </c>
      <c r="L635" s="88">
        <f>VLOOKUP(Table91213[[#This Row],[Date]],'DB Details'!$A:$L,12)</f>
        <v>51.4</v>
      </c>
    </row>
    <row r="636" spans="1:12" x14ac:dyDescent="0.2">
      <c r="A636" s="39">
        <v>36708</v>
      </c>
      <c r="B636" s="57">
        <f>VLOOKUP(Table91213[[#This Row],[Date]],'DB Details'!$A:$L,2)</f>
        <v>52</v>
      </c>
      <c r="C636" s="41">
        <f>VLOOKUP(Table91213[[#This Row],[Date]],'DB Details'!$A:$L,3)</f>
        <v>50.8</v>
      </c>
      <c r="D636" s="55">
        <f>VLOOKUP(Table91213[[#This Row],[Date]],'DB Details'!$A:$L,4)</f>
        <v>45</v>
      </c>
      <c r="E636" s="88">
        <f>VLOOKUP(Table91213[[#This Row],[Date]],'DB Details'!$A:$L,5)</f>
        <v>63.4</v>
      </c>
      <c r="F636" s="88">
        <f>VLOOKUP(Table91213[[#This Row],[Date]],'DB Details'!$A:$L,6)</f>
        <v>53.7</v>
      </c>
      <c r="G636" s="41">
        <f>VLOOKUP(Table91213[[#This Row],[Date]],'DB Details'!$A:$L,7)</f>
        <v>49.5</v>
      </c>
      <c r="H636" s="88">
        <f>VLOOKUP(Table91213[[#This Row],[Date]],'DB Details'!$A:$L,8)</f>
        <v>48.5</v>
      </c>
      <c r="I636" s="88">
        <f>VLOOKUP(Table91213[[#This Row],[Date]],'DB Details'!$A:$L,9)</f>
        <v>53.9</v>
      </c>
      <c r="J636" s="88">
        <f>VLOOKUP(Table91213[[#This Row],[Date]],'DB Details'!$A:$L,10)</f>
        <v>52.5</v>
      </c>
      <c r="K636" s="41">
        <f>VLOOKUP(Table91213[[#This Row],[Date]],'DB Details'!$A:$L,11)</f>
        <v>51.7</v>
      </c>
      <c r="L636" s="88">
        <f>VLOOKUP(Table91213[[#This Row],[Date]],'DB Details'!$A:$L,12)</f>
        <v>52.5</v>
      </c>
    </row>
    <row r="637" spans="1:12" x14ac:dyDescent="0.2">
      <c r="A637" s="39">
        <v>36739</v>
      </c>
      <c r="B637" s="57">
        <f>VLOOKUP(Table91213[[#This Row],[Date]],'DB Details'!$A:$L,2)</f>
        <v>50</v>
      </c>
      <c r="C637" s="41">
        <f>VLOOKUP(Table91213[[#This Row],[Date]],'DB Details'!$A:$L,3)</f>
        <v>52.2</v>
      </c>
      <c r="D637" s="55">
        <f>VLOOKUP(Table91213[[#This Row],[Date]],'DB Details'!$A:$L,4)</f>
        <v>49</v>
      </c>
      <c r="E637" s="88">
        <f>VLOOKUP(Table91213[[#This Row],[Date]],'DB Details'!$A:$L,5)</f>
        <v>58.1</v>
      </c>
      <c r="F637" s="88">
        <f>VLOOKUP(Table91213[[#This Row],[Date]],'DB Details'!$A:$L,6)</f>
        <v>49.7</v>
      </c>
      <c r="G637" s="41">
        <f>VLOOKUP(Table91213[[#This Row],[Date]],'DB Details'!$A:$L,7)</f>
        <v>50.5</v>
      </c>
      <c r="H637" s="88">
        <f>VLOOKUP(Table91213[[#This Row],[Date]],'DB Details'!$A:$L,8)</f>
        <v>47.1</v>
      </c>
      <c r="I637" s="88">
        <f>VLOOKUP(Table91213[[#This Row],[Date]],'DB Details'!$A:$L,9)</f>
        <v>53.5</v>
      </c>
      <c r="J637" s="88">
        <f>VLOOKUP(Table91213[[#This Row],[Date]],'DB Details'!$A:$L,10)</f>
        <v>48.8</v>
      </c>
      <c r="K637" s="41">
        <f>VLOOKUP(Table91213[[#This Row],[Date]],'DB Details'!$A:$L,11)</f>
        <v>50.8</v>
      </c>
      <c r="L637" s="88">
        <f>VLOOKUP(Table91213[[#This Row],[Date]],'DB Details'!$A:$L,12)</f>
        <v>49.9</v>
      </c>
    </row>
    <row r="638" spans="1:12" x14ac:dyDescent="0.2">
      <c r="A638" s="39">
        <v>36770</v>
      </c>
      <c r="B638" s="57">
        <f>VLOOKUP(Table91213[[#This Row],[Date]],'DB Details'!$A:$L,2)</f>
        <v>48.9</v>
      </c>
      <c r="C638" s="41">
        <f>VLOOKUP(Table91213[[#This Row],[Date]],'DB Details'!$A:$L,3)</f>
        <v>48.9</v>
      </c>
      <c r="D638" s="55">
        <f>VLOOKUP(Table91213[[#This Row],[Date]],'DB Details'!$A:$L,4)</f>
        <v>47</v>
      </c>
      <c r="E638" s="88">
        <f>VLOOKUP(Table91213[[#This Row],[Date]],'DB Details'!$A:$L,5)</f>
        <v>58.4</v>
      </c>
      <c r="F638" s="88">
        <f>VLOOKUP(Table91213[[#This Row],[Date]],'DB Details'!$A:$L,6)</f>
        <v>51.5</v>
      </c>
      <c r="G638" s="41">
        <f>VLOOKUP(Table91213[[#This Row],[Date]],'DB Details'!$A:$L,7)</f>
        <v>48.5</v>
      </c>
      <c r="H638" s="88">
        <f>VLOOKUP(Table91213[[#This Row],[Date]],'DB Details'!$A:$L,8)</f>
        <v>45.9</v>
      </c>
      <c r="I638" s="88">
        <f>VLOOKUP(Table91213[[#This Row],[Date]],'DB Details'!$A:$L,9)</f>
        <v>49.6</v>
      </c>
      <c r="J638" s="88">
        <f>VLOOKUP(Table91213[[#This Row],[Date]],'DB Details'!$A:$L,10)</f>
        <v>50.6</v>
      </c>
      <c r="K638" s="41">
        <f>VLOOKUP(Table91213[[#This Row],[Date]],'DB Details'!$A:$L,11)</f>
        <v>50.7</v>
      </c>
      <c r="L638" s="88">
        <f>VLOOKUP(Table91213[[#This Row],[Date]],'DB Details'!$A:$L,12)</f>
        <v>49.7</v>
      </c>
    </row>
    <row r="639" spans="1:12" x14ac:dyDescent="0.2">
      <c r="A639" s="39">
        <v>36800</v>
      </c>
      <c r="B639" s="57">
        <f>VLOOKUP(Table91213[[#This Row],[Date]],'DB Details'!$A:$L,2)</f>
        <v>48.4</v>
      </c>
      <c r="C639" s="41">
        <f>VLOOKUP(Table91213[[#This Row],[Date]],'DB Details'!$A:$L,3)</f>
        <v>52.4</v>
      </c>
      <c r="D639" s="55">
        <f>VLOOKUP(Table91213[[#This Row],[Date]],'DB Details'!$A:$L,4)</f>
        <v>41</v>
      </c>
      <c r="E639" s="88">
        <f>VLOOKUP(Table91213[[#This Row],[Date]],'DB Details'!$A:$L,5)</f>
        <v>57.7</v>
      </c>
      <c r="F639" s="88">
        <f>VLOOKUP(Table91213[[#This Row],[Date]],'DB Details'!$A:$L,6)</f>
        <v>49.3</v>
      </c>
      <c r="G639" s="41">
        <f>VLOOKUP(Table91213[[#This Row],[Date]],'DB Details'!$A:$L,7)</f>
        <v>50.5</v>
      </c>
      <c r="H639" s="88">
        <f>VLOOKUP(Table91213[[#This Row],[Date]],'DB Details'!$A:$L,8)</f>
        <v>45.9</v>
      </c>
      <c r="I639" s="88">
        <f>VLOOKUP(Table91213[[#This Row],[Date]],'DB Details'!$A:$L,9)</f>
        <v>51.1</v>
      </c>
      <c r="J639" s="88">
        <f>VLOOKUP(Table91213[[#This Row],[Date]],'DB Details'!$A:$L,10)</f>
        <v>48.2</v>
      </c>
      <c r="K639" s="41">
        <f>VLOOKUP(Table91213[[#This Row],[Date]],'DB Details'!$A:$L,11)</f>
        <v>48.7</v>
      </c>
      <c r="L639" s="88">
        <f>VLOOKUP(Table91213[[#This Row],[Date]],'DB Details'!$A:$L,12)</f>
        <v>48.7</v>
      </c>
    </row>
    <row r="640" spans="1:12" x14ac:dyDescent="0.2">
      <c r="A640" s="39">
        <v>36831</v>
      </c>
      <c r="B640" s="57">
        <f>VLOOKUP(Table91213[[#This Row],[Date]],'DB Details'!$A:$L,2)</f>
        <v>49.1</v>
      </c>
      <c r="C640" s="41">
        <f>VLOOKUP(Table91213[[#This Row],[Date]],'DB Details'!$A:$L,3)</f>
        <v>53.2</v>
      </c>
      <c r="D640" s="55">
        <f>VLOOKUP(Table91213[[#This Row],[Date]],'DB Details'!$A:$L,4)</f>
        <v>42</v>
      </c>
      <c r="E640" s="88">
        <f>VLOOKUP(Table91213[[#This Row],[Date]],'DB Details'!$A:$L,5)</f>
        <v>58.1</v>
      </c>
      <c r="F640" s="88">
        <f>VLOOKUP(Table91213[[#This Row],[Date]],'DB Details'!$A:$L,6)</f>
        <v>50.1</v>
      </c>
      <c r="G640" s="41">
        <f>VLOOKUP(Table91213[[#This Row],[Date]],'DB Details'!$A:$L,7)</f>
        <v>51.5</v>
      </c>
      <c r="H640" s="88">
        <f>VLOOKUP(Table91213[[#This Row],[Date]],'DB Details'!$A:$L,8)</f>
        <v>42.8</v>
      </c>
      <c r="I640" s="88">
        <f>VLOOKUP(Table91213[[#This Row],[Date]],'DB Details'!$A:$L,9)</f>
        <v>50.3</v>
      </c>
      <c r="J640" s="88">
        <f>VLOOKUP(Table91213[[#This Row],[Date]],'DB Details'!$A:$L,10)</f>
        <v>47.1</v>
      </c>
      <c r="K640" s="41">
        <f>VLOOKUP(Table91213[[#This Row],[Date]],'DB Details'!$A:$L,11)</f>
        <v>48.6</v>
      </c>
      <c r="L640" s="88">
        <f>VLOOKUP(Table91213[[#This Row],[Date]],'DB Details'!$A:$L,12)</f>
        <v>48.5</v>
      </c>
    </row>
    <row r="641" spans="1:12" x14ac:dyDescent="0.2">
      <c r="A641" s="39">
        <v>36861</v>
      </c>
      <c r="B641" s="57">
        <f>VLOOKUP(Table91213[[#This Row],[Date]],'DB Details'!$A:$L,2)</f>
        <v>42.1</v>
      </c>
      <c r="C641" s="41">
        <f>VLOOKUP(Table91213[[#This Row],[Date]],'DB Details'!$A:$L,3)</f>
        <v>51.2</v>
      </c>
      <c r="D641" s="55">
        <f>VLOOKUP(Table91213[[#This Row],[Date]],'DB Details'!$A:$L,4)</f>
        <v>36</v>
      </c>
      <c r="E641" s="88">
        <f>VLOOKUP(Table91213[[#This Row],[Date]],'DB Details'!$A:$L,5)</f>
        <v>59.8</v>
      </c>
      <c r="F641" s="88">
        <f>VLOOKUP(Table91213[[#This Row],[Date]],'DB Details'!$A:$L,6)</f>
        <v>42.9</v>
      </c>
      <c r="G641" s="41">
        <f>VLOOKUP(Table91213[[#This Row],[Date]],'DB Details'!$A:$L,7)</f>
        <v>51</v>
      </c>
      <c r="H641" s="88">
        <f>VLOOKUP(Table91213[[#This Row],[Date]],'DB Details'!$A:$L,8)</f>
        <v>40.4</v>
      </c>
      <c r="I641" s="88">
        <f>VLOOKUP(Table91213[[#This Row],[Date]],'DB Details'!$A:$L,9)</f>
        <v>52.8</v>
      </c>
      <c r="J641" s="88">
        <f>VLOOKUP(Table91213[[#This Row],[Date]],'DB Details'!$A:$L,10)</f>
        <v>42.7</v>
      </c>
      <c r="K641" s="41">
        <f>VLOOKUP(Table91213[[#This Row],[Date]],'DB Details'!$A:$L,11)</f>
        <v>49.5</v>
      </c>
      <c r="L641" s="88">
        <f>VLOOKUP(Table91213[[#This Row],[Date]],'DB Details'!$A:$L,12)</f>
        <v>43.9</v>
      </c>
    </row>
    <row r="642" spans="1:12" x14ac:dyDescent="0.2">
      <c r="A642" s="39">
        <v>36892</v>
      </c>
      <c r="B642" s="57">
        <f>VLOOKUP(Table91213[[#This Row],[Date]],'DB Details'!$A:$L,2)</f>
        <v>38.4</v>
      </c>
      <c r="C642" s="41">
        <f>VLOOKUP(Table91213[[#This Row],[Date]],'DB Details'!$A:$L,3)</f>
        <v>49.1</v>
      </c>
      <c r="D642" s="55">
        <f>VLOOKUP(Table91213[[#This Row],[Date]],'DB Details'!$A:$L,4)</f>
        <v>32.5</v>
      </c>
      <c r="E642" s="88">
        <f>VLOOKUP(Table91213[[#This Row],[Date]],'DB Details'!$A:$L,5)</f>
        <v>64.599999999999994</v>
      </c>
      <c r="F642" s="88">
        <f>VLOOKUP(Table91213[[#This Row],[Date]],'DB Details'!$A:$L,6)</f>
        <v>39.200000000000003</v>
      </c>
      <c r="G642" s="41">
        <f>VLOOKUP(Table91213[[#This Row],[Date]],'DB Details'!$A:$L,7)</f>
        <v>56</v>
      </c>
      <c r="H642" s="88">
        <f>VLOOKUP(Table91213[[#This Row],[Date]],'DB Details'!$A:$L,8)</f>
        <v>41.8</v>
      </c>
      <c r="I642" s="88">
        <f>VLOOKUP(Table91213[[#This Row],[Date]],'DB Details'!$A:$L,9)</f>
        <v>49.8</v>
      </c>
      <c r="J642" s="88">
        <f>VLOOKUP(Table91213[[#This Row],[Date]],'DB Details'!$A:$L,10)</f>
        <v>42.3</v>
      </c>
      <c r="K642" s="41">
        <f>VLOOKUP(Table91213[[#This Row],[Date]],'DB Details'!$A:$L,11)</f>
        <v>46.7</v>
      </c>
      <c r="L642" s="88">
        <f>VLOOKUP(Table91213[[#This Row],[Date]],'DB Details'!$A:$L,12)</f>
        <v>42.3</v>
      </c>
    </row>
    <row r="643" spans="1:12" x14ac:dyDescent="0.2">
      <c r="A643" s="39">
        <v>36923</v>
      </c>
      <c r="B643" s="57">
        <f>VLOOKUP(Table91213[[#This Row],[Date]],'DB Details'!$A:$L,2)</f>
        <v>39.9</v>
      </c>
      <c r="C643" s="41">
        <f>VLOOKUP(Table91213[[#This Row],[Date]],'DB Details'!$A:$L,3)</f>
        <v>47.5</v>
      </c>
      <c r="D643" s="55">
        <f>VLOOKUP(Table91213[[#This Row],[Date]],'DB Details'!$A:$L,4)</f>
        <v>37</v>
      </c>
      <c r="E643" s="88">
        <f>VLOOKUP(Table91213[[#This Row],[Date]],'DB Details'!$A:$L,5)</f>
        <v>55.6</v>
      </c>
      <c r="F643" s="88">
        <f>VLOOKUP(Table91213[[#This Row],[Date]],'DB Details'!$A:$L,6)</f>
        <v>38.6</v>
      </c>
      <c r="G643" s="41">
        <f>VLOOKUP(Table91213[[#This Row],[Date]],'DB Details'!$A:$L,7)</f>
        <v>52.5</v>
      </c>
      <c r="H643" s="88">
        <f>VLOOKUP(Table91213[[#This Row],[Date]],'DB Details'!$A:$L,8)</f>
        <v>44.2</v>
      </c>
      <c r="I643" s="88">
        <f>VLOOKUP(Table91213[[#This Row],[Date]],'DB Details'!$A:$L,9)</f>
        <v>50.2</v>
      </c>
      <c r="J643" s="88">
        <f>VLOOKUP(Table91213[[#This Row],[Date]],'DB Details'!$A:$L,10)</f>
        <v>37.799999999999997</v>
      </c>
      <c r="K643" s="41">
        <f>VLOOKUP(Table91213[[#This Row],[Date]],'DB Details'!$A:$L,11)</f>
        <v>46.8</v>
      </c>
      <c r="L643" s="88">
        <f>VLOOKUP(Table91213[[#This Row],[Date]],'DB Details'!$A:$L,12)</f>
        <v>42.1</v>
      </c>
    </row>
    <row r="644" spans="1:12" x14ac:dyDescent="0.2">
      <c r="A644" s="39">
        <v>36951</v>
      </c>
      <c r="B644" s="57">
        <f>VLOOKUP(Table91213[[#This Row],[Date]],'DB Details'!$A:$L,2)</f>
        <v>41.5</v>
      </c>
      <c r="C644" s="41">
        <f>VLOOKUP(Table91213[[#This Row],[Date]],'DB Details'!$A:$L,3)</f>
        <v>48.8</v>
      </c>
      <c r="D644" s="55">
        <f>VLOOKUP(Table91213[[#This Row],[Date]],'DB Details'!$A:$L,4)</f>
        <v>43.5</v>
      </c>
      <c r="E644" s="88">
        <f>VLOOKUP(Table91213[[#This Row],[Date]],'DB Details'!$A:$L,5)</f>
        <v>49.9</v>
      </c>
      <c r="F644" s="88">
        <f>VLOOKUP(Table91213[[#This Row],[Date]],'DB Details'!$A:$L,6)</f>
        <v>42.6</v>
      </c>
      <c r="G644" s="41">
        <f>VLOOKUP(Table91213[[#This Row],[Date]],'DB Details'!$A:$L,7)</f>
        <v>52</v>
      </c>
      <c r="H644" s="88">
        <f>VLOOKUP(Table91213[[#This Row],[Date]],'DB Details'!$A:$L,8)</f>
        <v>43.7</v>
      </c>
      <c r="I644" s="88">
        <f>VLOOKUP(Table91213[[#This Row],[Date]],'DB Details'!$A:$L,9)</f>
        <v>47.7</v>
      </c>
      <c r="J644" s="88">
        <f>VLOOKUP(Table91213[[#This Row],[Date]],'DB Details'!$A:$L,10)</f>
        <v>39.9</v>
      </c>
      <c r="K644" s="41">
        <f>VLOOKUP(Table91213[[#This Row],[Date]],'DB Details'!$A:$L,11)</f>
        <v>50.3</v>
      </c>
      <c r="L644" s="88">
        <f>VLOOKUP(Table91213[[#This Row],[Date]],'DB Details'!$A:$L,12)</f>
        <v>43.1</v>
      </c>
    </row>
    <row r="645" spans="1:12" x14ac:dyDescent="0.2">
      <c r="A645" s="39">
        <v>36982</v>
      </c>
      <c r="B645" s="57">
        <f>VLOOKUP(Table91213[[#This Row],[Date]],'DB Details'!$A:$L,2)</f>
        <v>45.5</v>
      </c>
      <c r="C645" s="41">
        <f>VLOOKUP(Table91213[[#This Row],[Date]],'DB Details'!$A:$L,3)</f>
        <v>47.2</v>
      </c>
      <c r="D645" s="55">
        <f>VLOOKUP(Table91213[[#This Row],[Date]],'DB Details'!$A:$L,4)</f>
        <v>43.5</v>
      </c>
      <c r="E645" s="88">
        <f>VLOOKUP(Table91213[[#This Row],[Date]],'DB Details'!$A:$L,5)</f>
        <v>48</v>
      </c>
      <c r="F645" s="88">
        <f>VLOOKUP(Table91213[[#This Row],[Date]],'DB Details'!$A:$L,6)</f>
        <v>43.1</v>
      </c>
      <c r="G645" s="41">
        <f>VLOOKUP(Table91213[[#This Row],[Date]],'DB Details'!$A:$L,7)</f>
        <v>50</v>
      </c>
      <c r="H645" s="88">
        <f>VLOOKUP(Table91213[[#This Row],[Date]],'DB Details'!$A:$L,8)</f>
        <v>39.700000000000003</v>
      </c>
      <c r="I645" s="88">
        <f>VLOOKUP(Table91213[[#This Row],[Date]],'DB Details'!$A:$L,9)</f>
        <v>47.2</v>
      </c>
      <c r="J645" s="88">
        <f>VLOOKUP(Table91213[[#This Row],[Date]],'DB Details'!$A:$L,10)</f>
        <v>38.200000000000003</v>
      </c>
      <c r="K645" s="41">
        <f>VLOOKUP(Table91213[[#This Row],[Date]],'DB Details'!$A:$L,11)</f>
        <v>47.5</v>
      </c>
      <c r="L645" s="88">
        <f>VLOOKUP(Table91213[[#This Row],[Date]],'DB Details'!$A:$L,12)</f>
        <v>42.7</v>
      </c>
    </row>
    <row r="646" spans="1:12" x14ac:dyDescent="0.2">
      <c r="A646" s="39">
        <v>37012</v>
      </c>
      <c r="B646" s="57">
        <f>VLOOKUP(Table91213[[#This Row],[Date]],'DB Details'!$A:$L,2)</f>
        <v>44.9</v>
      </c>
      <c r="C646" s="41">
        <f>VLOOKUP(Table91213[[#This Row],[Date]],'DB Details'!$A:$L,3)</f>
        <v>46.9</v>
      </c>
      <c r="D646" s="55">
        <f>VLOOKUP(Table91213[[#This Row],[Date]],'DB Details'!$A:$L,4)</f>
        <v>40</v>
      </c>
      <c r="E646" s="88">
        <f>VLOOKUP(Table91213[[#This Row],[Date]],'DB Details'!$A:$L,5)</f>
        <v>45.1</v>
      </c>
      <c r="F646" s="88">
        <f>VLOOKUP(Table91213[[#This Row],[Date]],'DB Details'!$A:$L,6)</f>
        <v>43.1</v>
      </c>
      <c r="G646" s="41">
        <f>VLOOKUP(Table91213[[#This Row],[Date]],'DB Details'!$A:$L,7)</f>
        <v>51</v>
      </c>
      <c r="H646" s="88">
        <f>VLOOKUP(Table91213[[#This Row],[Date]],'DB Details'!$A:$L,8)</f>
        <v>38.200000000000003</v>
      </c>
      <c r="I646" s="88">
        <f>VLOOKUP(Table91213[[#This Row],[Date]],'DB Details'!$A:$L,9)</f>
        <v>45.4</v>
      </c>
      <c r="J646" s="88">
        <f>VLOOKUP(Table91213[[#This Row],[Date]],'DB Details'!$A:$L,10)</f>
        <v>35.1</v>
      </c>
      <c r="K646" s="41">
        <f>VLOOKUP(Table91213[[#This Row],[Date]],'DB Details'!$A:$L,11)</f>
        <v>45.3</v>
      </c>
      <c r="L646" s="88">
        <f>VLOOKUP(Table91213[[#This Row],[Date]],'DB Details'!$A:$L,12)</f>
        <v>41.3</v>
      </c>
    </row>
    <row r="647" spans="1:12" x14ac:dyDescent="0.2">
      <c r="A647" s="39">
        <v>37043</v>
      </c>
      <c r="B647" s="57">
        <f>VLOOKUP(Table91213[[#This Row],[Date]],'DB Details'!$A:$L,2)</f>
        <v>47.8</v>
      </c>
      <c r="C647" s="41">
        <f>VLOOKUP(Table91213[[#This Row],[Date]],'DB Details'!$A:$L,3)</f>
        <v>47</v>
      </c>
      <c r="D647" s="55">
        <f>VLOOKUP(Table91213[[#This Row],[Date]],'DB Details'!$A:$L,4)</f>
        <v>42</v>
      </c>
      <c r="E647" s="88">
        <f>VLOOKUP(Table91213[[#This Row],[Date]],'DB Details'!$A:$L,5)</f>
        <v>42.8</v>
      </c>
      <c r="F647" s="88">
        <f>VLOOKUP(Table91213[[#This Row],[Date]],'DB Details'!$A:$L,6)</f>
        <v>45.3</v>
      </c>
      <c r="G647" s="41">
        <f>VLOOKUP(Table91213[[#This Row],[Date]],'DB Details'!$A:$L,7)</f>
        <v>48</v>
      </c>
      <c r="H647" s="88">
        <f>VLOOKUP(Table91213[[#This Row],[Date]],'DB Details'!$A:$L,8)</f>
        <v>39.9</v>
      </c>
      <c r="I647" s="88">
        <f>VLOOKUP(Table91213[[#This Row],[Date]],'DB Details'!$A:$L,9)</f>
        <v>47.1</v>
      </c>
      <c r="J647" s="88">
        <f>VLOOKUP(Table91213[[#This Row],[Date]],'DB Details'!$A:$L,10)</f>
        <v>35.700000000000003</v>
      </c>
      <c r="K647" s="41">
        <f>VLOOKUP(Table91213[[#This Row],[Date]],'DB Details'!$A:$L,11)</f>
        <v>45.2</v>
      </c>
      <c r="L647" s="88">
        <f>VLOOKUP(Table91213[[#This Row],[Date]],'DB Details'!$A:$L,12)</f>
        <v>43.2</v>
      </c>
    </row>
    <row r="648" spans="1:12" x14ac:dyDescent="0.2">
      <c r="A648" s="39">
        <v>37073</v>
      </c>
      <c r="B648" s="57">
        <f>VLOOKUP(Table91213[[#This Row],[Date]],'DB Details'!$A:$L,2)</f>
        <v>49.2</v>
      </c>
      <c r="C648" s="41">
        <f>VLOOKUP(Table91213[[#This Row],[Date]],'DB Details'!$A:$L,3)</f>
        <v>47.2</v>
      </c>
      <c r="D648" s="55">
        <f>VLOOKUP(Table91213[[#This Row],[Date]],'DB Details'!$A:$L,4)</f>
        <v>42.5</v>
      </c>
      <c r="E648" s="88">
        <f>VLOOKUP(Table91213[[#This Row],[Date]],'DB Details'!$A:$L,5)</f>
        <v>39.9</v>
      </c>
      <c r="F648" s="88">
        <f>VLOOKUP(Table91213[[#This Row],[Date]],'DB Details'!$A:$L,6)</f>
        <v>47</v>
      </c>
      <c r="G648" s="41">
        <f>VLOOKUP(Table91213[[#This Row],[Date]],'DB Details'!$A:$L,7)</f>
        <v>45</v>
      </c>
      <c r="H648" s="88">
        <f>VLOOKUP(Table91213[[#This Row],[Date]],'DB Details'!$A:$L,8)</f>
        <v>37.1</v>
      </c>
      <c r="I648" s="88">
        <f>VLOOKUP(Table91213[[#This Row],[Date]],'DB Details'!$A:$L,9)</f>
        <v>46.8</v>
      </c>
      <c r="J648" s="88">
        <f>VLOOKUP(Table91213[[#This Row],[Date]],'DB Details'!$A:$L,10)</f>
        <v>37.200000000000003</v>
      </c>
      <c r="K648" s="41">
        <f>VLOOKUP(Table91213[[#This Row],[Date]],'DB Details'!$A:$L,11)</f>
        <v>48.4</v>
      </c>
      <c r="L648" s="88">
        <f>VLOOKUP(Table91213[[#This Row],[Date]],'DB Details'!$A:$L,12)</f>
        <v>43.5</v>
      </c>
    </row>
    <row r="649" spans="1:12" x14ac:dyDescent="0.2">
      <c r="A649" s="39">
        <v>37104</v>
      </c>
      <c r="B649" s="57">
        <f>VLOOKUP(Table91213[[#This Row],[Date]],'DB Details'!$A:$L,2)</f>
        <v>54.3</v>
      </c>
      <c r="C649" s="41">
        <f>VLOOKUP(Table91213[[#This Row],[Date]],'DB Details'!$A:$L,3)</f>
        <v>50</v>
      </c>
      <c r="D649" s="55">
        <f>VLOOKUP(Table91213[[#This Row],[Date]],'DB Details'!$A:$L,4)</f>
        <v>44.5</v>
      </c>
      <c r="E649" s="88">
        <f>VLOOKUP(Table91213[[#This Row],[Date]],'DB Details'!$A:$L,5)</f>
        <v>35</v>
      </c>
      <c r="F649" s="88">
        <f>VLOOKUP(Table91213[[#This Row],[Date]],'DB Details'!$A:$L,6)</f>
        <v>51.8</v>
      </c>
      <c r="G649" s="41">
        <f>VLOOKUP(Table91213[[#This Row],[Date]],'DB Details'!$A:$L,7)</f>
        <v>48.5</v>
      </c>
      <c r="H649" s="88">
        <f>VLOOKUP(Table91213[[#This Row],[Date]],'DB Details'!$A:$L,8)</f>
        <v>37.6</v>
      </c>
      <c r="I649" s="88">
        <f>VLOOKUP(Table91213[[#This Row],[Date]],'DB Details'!$A:$L,9)</f>
        <v>46.7</v>
      </c>
      <c r="J649" s="88">
        <f>VLOOKUP(Table91213[[#This Row],[Date]],'DB Details'!$A:$L,10)</f>
        <v>41.3</v>
      </c>
      <c r="K649" s="41">
        <f>VLOOKUP(Table91213[[#This Row],[Date]],'DB Details'!$A:$L,11)</f>
        <v>52</v>
      </c>
      <c r="L649" s="88">
        <f>VLOOKUP(Table91213[[#This Row],[Date]],'DB Details'!$A:$L,12)</f>
        <v>46.3</v>
      </c>
    </row>
    <row r="650" spans="1:12" x14ac:dyDescent="0.2">
      <c r="A650" s="39">
        <v>37135</v>
      </c>
      <c r="B650" s="57">
        <f>VLOOKUP(Table91213[[#This Row],[Date]],'DB Details'!$A:$L,2)</f>
        <v>51.3</v>
      </c>
      <c r="C650" s="41">
        <f>VLOOKUP(Table91213[[#This Row],[Date]],'DB Details'!$A:$L,3)</f>
        <v>49.7</v>
      </c>
      <c r="D650" s="55">
        <f>VLOOKUP(Table91213[[#This Row],[Date]],'DB Details'!$A:$L,4)</f>
        <v>43</v>
      </c>
      <c r="E650" s="88">
        <f>VLOOKUP(Table91213[[#This Row],[Date]],'DB Details'!$A:$L,5)</f>
        <v>36.6</v>
      </c>
      <c r="F650" s="88">
        <f>VLOOKUP(Table91213[[#This Row],[Date]],'DB Details'!$A:$L,6)</f>
        <v>51.8</v>
      </c>
      <c r="G650" s="41">
        <f>VLOOKUP(Table91213[[#This Row],[Date]],'DB Details'!$A:$L,7)</f>
        <v>48.5</v>
      </c>
      <c r="H650" s="88">
        <f>VLOOKUP(Table91213[[#This Row],[Date]],'DB Details'!$A:$L,8)</f>
        <v>38.9</v>
      </c>
      <c r="I650" s="88">
        <f>VLOOKUP(Table91213[[#This Row],[Date]],'DB Details'!$A:$L,9)</f>
        <v>47.5</v>
      </c>
      <c r="J650" s="88">
        <f>VLOOKUP(Table91213[[#This Row],[Date]],'DB Details'!$A:$L,10)</f>
        <v>41.5</v>
      </c>
      <c r="K650" s="41">
        <f>VLOOKUP(Table91213[[#This Row],[Date]],'DB Details'!$A:$L,11)</f>
        <v>46.9</v>
      </c>
      <c r="L650" s="88">
        <f>VLOOKUP(Table91213[[#This Row],[Date]],'DB Details'!$A:$L,12)</f>
        <v>46.2</v>
      </c>
    </row>
    <row r="651" spans="1:12" x14ac:dyDescent="0.2">
      <c r="A651" s="39">
        <v>37165</v>
      </c>
      <c r="B651" s="57">
        <f>VLOOKUP(Table91213[[#This Row],[Date]],'DB Details'!$A:$L,2)</f>
        <v>38.9</v>
      </c>
      <c r="C651" s="41">
        <f>VLOOKUP(Table91213[[#This Row],[Date]],'DB Details'!$A:$L,3)</f>
        <v>47.6</v>
      </c>
      <c r="D651" s="55">
        <f>VLOOKUP(Table91213[[#This Row],[Date]],'DB Details'!$A:$L,4)</f>
        <v>36</v>
      </c>
      <c r="E651" s="88">
        <f>VLOOKUP(Table91213[[#This Row],[Date]],'DB Details'!$A:$L,5)</f>
        <v>33.299999999999997</v>
      </c>
      <c r="F651" s="88">
        <f>VLOOKUP(Table91213[[#This Row],[Date]],'DB Details'!$A:$L,6)</f>
        <v>41.8</v>
      </c>
      <c r="G651" s="41">
        <f>VLOOKUP(Table91213[[#This Row],[Date]],'DB Details'!$A:$L,7)</f>
        <v>44.5</v>
      </c>
      <c r="H651" s="88">
        <f>VLOOKUP(Table91213[[#This Row],[Date]],'DB Details'!$A:$L,8)</f>
        <v>38.299999999999997</v>
      </c>
      <c r="I651" s="88">
        <f>VLOOKUP(Table91213[[#This Row],[Date]],'DB Details'!$A:$L,9)</f>
        <v>49.5</v>
      </c>
      <c r="J651" s="88">
        <f>VLOOKUP(Table91213[[#This Row],[Date]],'DB Details'!$A:$L,10)</f>
        <v>35.6</v>
      </c>
      <c r="K651" s="41">
        <f>VLOOKUP(Table91213[[#This Row],[Date]],'DB Details'!$A:$L,11)</f>
        <v>44.3</v>
      </c>
      <c r="L651" s="88">
        <f>VLOOKUP(Table91213[[#This Row],[Date]],'DB Details'!$A:$L,12)</f>
        <v>40.799999999999997</v>
      </c>
    </row>
    <row r="652" spans="1:12" x14ac:dyDescent="0.2">
      <c r="A652" s="39">
        <v>37196</v>
      </c>
      <c r="B652" s="57">
        <f>VLOOKUP(Table91213[[#This Row],[Date]],'DB Details'!$A:$L,2)</f>
        <v>49.1</v>
      </c>
      <c r="C652" s="41">
        <f>VLOOKUP(Table91213[[#This Row],[Date]],'DB Details'!$A:$L,3)</f>
        <v>49.5</v>
      </c>
      <c r="D652" s="55">
        <f>VLOOKUP(Table91213[[#This Row],[Date]],'DB Details'!$A:$L,4)</f>
        <v>38.5</v>
      </c>
      <c r="E652" s="88">
        <f>VLOOKUP(Table91213[[#This Row],[Date]],'DB Details'!$A:$L,5)</f>
        <v>32</v>
      </c>
      <c r="F652" s="88">
        <f>VLOOKUP(Table91213[[#This Row],[Date]],'DB Details'!$A:$L,6)</f>
        <v>46.9</v>
      </c>
      <c r="G652" s="41">
        <f>VLOOKUP(Table91213[[#This Row],[Date]],'DB Details'!$A:$L,7)</f>
        <v>44.5</v>
      </c>
      <c r="H652" s="88">
        <f>VLOOKUP(Table91213[[#This Row],[Date]],'DB Details'!$A:$L,8)</f>
        <v>38.9</v>
      </c>
      <c r="I652" s="88">
        <f>VLOOKUP(Table91213[[#This Row],[Date]],'DB Details'!$A:$L,9)</f>
        <v>49.1</v>
      </c>
      <c r="J652" s="88">
        <f>VLOOKUP(Table91213[[#This Row],[Date]],'DB Details'!$A:$L,10)</f>
        <v>36.4</v>
      </c>
      <c r="K652" s="41">
        <f>VLOOKUP(Table91213[[#This Row],[Date]],'DB Details'!$A:$L,11)</f>
        <v>50</v>
      </c>
      <c r="L652" s="88">
        <f>VLOOKUP(Table91213[[#This Row],[Date]],'DB Details'!$A:$L,12)</f>
        <v>44.1</v>
      </c>
    </row>
    <row r="653" spans="1:12" x14ac:dyDescent="0.2">
      <c r="A653" s="39">
        <v>37226</v>
      </c>
      <c r="B653" s="57">
        <f>VLOOKUP(Table91213[[#This Row],[Date]],'DB Details'!$A:$L,2)</f>
        <v>51.4</v>
      </c>
      <c r="C653" s="41">
        <f>VLOOKUP(Table91213[[#This Row],[Date]],'DB Details'!$A:$L,3)</f>
        <v>50.2</v>
      </c>
      <c r="D653" s="55">
        <f>VLOOKUP(Table91213[[#This Row],[Date]],'DB Details'!$A:$L,4)</f>
        <v>39.5</v>
      </c>
      <c r="E653" s="88">
        <f>VLOOKUP(Table91213[[#This Row],[Date]],'DB Details'!$A:$L,5)</f>
        <v>33.200000000000003</v>
      </c>
      <c r="F653" s="88">
        <f>VLOOKUP(Table91213[[#This Row],[Date]],'DB Details'!$A:$L,6)</f>
        <v>49.2</v>
      </c>
      <c r="G653" s="41">
        <f>VLOOKUP(Table91213[[#This Row],[Date]],'DB Details'!$A:$L,7)</f>
        <v>44</v>
      </c>
      <c r="H653" s="88">
        <f>VLOOKUP(Table91213[[#This Row],[Date]],'DB Details'!$A:$L,8)</f>
        <v>37.6</v>
      </c>
      <c r="I653" s="88">
        <f>VLOOKUP(Table91213[[#This Row],[Date]],'DB Details'!$A:$L,9)</f>
        <v>49.3</v>
      </c>
      <c r="J653" s="88">
        <f>VLOOKUP(Table91213[[#This Row],[Date]],'DB Details'!$A:$L,10)</f>
        <v>39.1</v>
      </c>
      <c r="K653" s="41">
        <f>VLOOKUP(Table91213[[#This Row],[Date]],'DB Details'!$A:$L,11)</f>
        <v>47.6</v>
      </c>
      <c r="L653" s="88">
        <f>VLOOKUP(Table91213[[#This Row],[Date]],'DB Details'!$A:$L,12)</f>
        <v>45.3</v>
      </c>
    </row>
    <row r="654" spans="1:12" x14ac:dyDescent="0.2">
      <c r="A654" s="39">
        <v>37257</v>
      </c>
      <c r="B654" s="57">
        <f>VLOOKUP(Table91213[[#This Row],[Date]],'DB Details'!$A:$L,2)</f>
        <v>55.2</v>
      </c>
      <c r="C654" s="41">
        <f>VLOOKUP(Table91213[[#This Row],[Date]],'DB Details'!$A:$L,3)</f>
        <v>51.3</v>
      </c>
      <c r="D654" s="55">
        <f>VLOOKUP(Table91213[[#This Row],[Date]],'DB Details'!$A:$L,4)</f>
        <v>44.5</v>
      </c>
      <c r="E654" s="88">
        <f>VLOOKUP(Table91213[[#This Row],[Date]],'DB Details'!$A:$L,5)</f>
        <v>43.9</v>
      </c>
      <c r="F654" s="88">
        <f>VLOOKUP(Table91213[[#This Row],[Date]],'DB Details'!$A:$L,6)</f>
        <v>51.1</v>
      </c>
      <c r="G654" s="41">
        <f>VLOOKUP(Table91213[[#This Row],[Date]],'DB Details'!$A:$L,7)</f>
        <v>43.5</v>
      </c>
      <c r="H654" s="88">
        <f>VLOOKUP(Table91213[[#This Row],[Date]],'DB Details'!$A:$L,8)</f>
        <v>39.200000000000003</v>
      </c>
      <c r="I654" s="88">
        <f>VLOOKUP(Table91213[[#This Row],[Date]],'DB Details'!$A:$L,9)</f>
        <v>51.2</v>
      </c>
      <c r="J654" s="88">
        <f>VLOOKUP(Table91213[[#This Row],[Date]],'DB Details'!$A:$L,10)</f>
        <v>41</v>
      </c>
      <c r="K654" s="41">
        <f>VLOOKUP(Table91213[[#This Row],[Date]],'DB Details'!$A:$L,11)</f>
        <v>50.1</v>
      </c>
      <c r="L654" s="88">
        <f>VLOOKUP(Table91213[[#This Row],[Date]],'DB Details'!$A:$L,12)</f>
        <v>47.5</v>
      </c>
    </row>
    <row r="655" spans="1:12" x14ac:dyDescent="0.2">
      <c r="A655" s="39">
        <v>37288</v>
      </c>
      <c r="B655" s="57">
        <f>VLOOKUP(Table91213[[#This Row],[Date]],'DB Details'!$A:$L,2)</f>
        <v>60.7</v>
      </c>
      <c r="C655" s="41">
        <f>VLOOKUP(Table91213[[#This Row],[Date]],'DB Details'!$A:$L,3)</f>
        <v>52.4</v>
      </c>
      <c r="D655" s="55">
        <f>VLOOKUP(Table91213[[#This Row],[Date]],'DB Details'!$A:$L,4)</f>
        <v>53</v>
      </c>
      <c r="E655" s="88">
        <f>VLOOKUP(Table91213[[#This Row],[Date]],'DB Details'!$A:$L,5)</f>
        <v>41.5</v>
      </c>
      <c r="F655" s="88">
        <f>VLOOKUP(Table91213[[#This Row],[Date]],'DB Details'!$A:$L,6)</f>
        <v>58.1</v>
      </c>
      <c r="G655" s="41">
        <f>VLOOKUP(Table91213[[#This Row],[Date]],'DB Details'!$A:$L,7)</f>
        <v>41.5</v>
      </c>
      <c r="H655" s="88">
        <f>VLOOKUP(Table91213[[#This Row],[Date]],'DB Details'!$A:$L,8)</f>
        <v>39.700000000000003</v>
      </c>
      <c r="I655" s="88">
        <f>VLOOKUP(Table91213[[#This Row],[Date]],'DB Details'!$A:$L,9)</f>
        <v>51.4</v>
      </c>
      <c r="J655" s="88">
        <f>VLOOKUP(Table91213[[#This Row],[Date]],'DB Details'!$A:$L,10)</f>
        <v>43.8</v>
      </c>
      <c r="K655" s="41">
        <f>VLOOKUP(Table91213[[#This Row],[Date]],'DB Details'!$A:$L,11)</f>
        <v>50.7</v>
      </c>
      <c r="L655" s="88">
        <f>VLOOKUP(Table91213[[#This Row],[Date]],'DB Details'!$A:$L,12)</f>
        <v>50.7</v>
      </c>
    </row>
    <row r="656" spans="1:12" x14ac:dyDescent="0.2">
      <c r="A656" s="39">
        <v>37316</v>
      </c>
      <c r="B656" s="57">
        <f>VLOOKUP(Table91213[[#This Row],[Date]],'DB Details'!$A:$L,2)</f>
        <v>63.8</v>
      </c>
      <c r="C656" s="41">
        <f>VLOOKUP(Table91213[[#This Row],[Date]],'DB Details'!$A:$L,3)</f>
        <v>53.9</v>
      </c>
      <c r="D656" s="55">
        <f>VLOOKUP(Table91213[[#This Row],[Date]],'DB Details'!$A:$L,4)</f>
        <v>62.5</v>
      </c>
      <c r="E656" s="88">
        <f>VLOOKUP(Table91213[[#This Row],[Date]],'DB Details'!$A:$L,5)</f>
        <v>51.9</v>
      </c>
      <c r="F656" s="88">
        <f>VLOOKUP(Table91213[[#This Row],[Date]],'DB Details'!$A:$L,6)</f>
        <v>58.3</v>
      </c>
      <c r="G656" s="41">
        <f>VLOOKUP(Table91213[[#This Row],[Date]],'DB Details'!$A:$L,7)</f>
        <v>40</v>
      </c>
      <c r="H656" s="88">
        <f>VLOOKUP(Table91213[[#This Row],[Date]],'DB Details'!$A:$L,8)</f>
        <v>41.4</v>
      </c>
      <c r="I656" s="88">
        <f>VLOOKUP(Table91213[[#This Row],[Date]],'DB Details'!$A:$L,9)</f>
        <v>51.9</v>
      </c>
      <c r="J656" s="88">
        <f>VLOOKUP(Table91213[[#This Row],[Date]],'DB Details'!$A:$L,10)</f>
        <v>46.6</v>
      </c>
      <c r="K656" s="41">
        <f>VLOOKUP(Table91213[[#This Row],[Date]],'DB Details'!$A:$L,11)</f>
        <v>50.6</v>
      </c>
      <c r="L656" s="88">
        <f>VLOOKUP(Table91213[[#This Row],[Date]],'DB Details'!$A:$L,12)</f>
        <v>52.4</v>
      </c>
    </row>
    <row r="657" spans="1:12" x14ac:dyDescent="0.2">
      <c r="A657" s="39">
        <v>37347</v>
      </c>
      <c r="B657" s="57">
        <f>VLOOKUP(Table91213[[#This Row],[Date]],'DB Details'!$A:$L,2)</f>
        <v>59.9</v>
      </c>
      <c r="C657" s="41">
        <f>VLOOKUP(Table91213[[#This Row],[Date]],'DB Details'!$A:$L,3)</f>
        <v>55.5</v>
      </c>
      <c r="D657" s="55">
        <f>VLOOKUP(Table91213[[#This Row],[Date]],'DB Details'!$A:$L,4)</f>
        <v>56</v>
      </c>
      <c r="E657" s="88">
        <f>VLOOKUP(Table91213[[#This Row],[Date]],'DB Details'!$A:$L,5)</f>
        <v>60.3</v>
      </c>
      <c r="F657" s="88">
        <f>VLOOKUP(Table91213[[#This Row],[Date]],'DB Details'!$A:$L,6)</f>
        <v>59.1</v>
      </c>
      <c r="G657" s="41">
        <f>VLOOKUP(Table91213[[#This Row],[Date]],'DB Details'!$A:$L,7)</f>
        <v>40.5</v>
      </c>
      <c r="H657" s="88">
        <f>VLOOKUP(Table91213[[#This Row],[Date]],'DB Details'!$A:$L,8)</f>
        <v>43</v>
      </c>
      <c r="I657" s="88">
        <f>VLOOKUP(Table91213[[#This Row],[Date]],'DB Details'!$A:$L,9)</f>
        <v>53.5</v>
      </c>
      <c r="J657" s="88">
        <f>VLOOKUP(Table91213[[#This Row],[Date]],'DB Details'!$A:$L,10)</f>
        <v>46.6</v>
      </c>
      <c r="K657" s="41">
        <f>VLOOKUP(Table91213[[#This Row],[Date]],'DB Details'!$A:$L,11)</f>
        <v>51.9</v>
      </c>
      <c r="L657" s="88">
        <f>VLOOKUP(Table91213[[#This Row],[Date]],'DB Details'!$A:$L,12)</f>
        <v>52.4</v>
      </c>
    </row>
    <row r="658" spans="1:12" x14ac:dyDescent="0.2">
      <c r="A658" s="39">
        <v>37377</v>
      </c>
      <c r="B658" s="57">
        <f>VLOOKUP(Table91213[[#This Row],[Date]],'DB Details'!$A:$L,2)</f>
        <v>61.8</v>
      </c>
      <c r="C658" s="41">
        <f>VLOOKUP(Table91213[[#This Row],[Date]],'DB Details'!$A:$L,3)</f>
        <v>53.9</v>
      </c>
      <c r="D658" s="55">
        <f>VLOOKUP(Table91213[[#This Row],[Date]],'DB Details'!$A:$L,4)</f>
        <v>56.5</v>
      </c>
      <c r="E658" s="88">
        <f>VLOOKUP(Table91213[[#This Row],[Date]],'DB Details'!$A:$L,5)</f>
        <v>63</v>
      </c>
      <c r="F658" s="88">
        <f>VLOOKUP(Table91213[[#This Row],[Date]],'DB Details'!$A:$L,6)</f>
        <v>59.4</v>
      </c>
      <c r="G658" s="41">
        <f>VLOOKUP(Table91213[[#This Row],[Date]],'DB Details'!$A:$L,7)</f>
        <v>39</v>
      </c>
      <c r="H658" s="88">
        <f>VLOOKUP(Table91213[[#This Row],[Date]],'DB Details'!$A:$L,8)</f>
        <v>43.8</v>
      </c>
      <c r="I658" s="88">
        <f>VLOOKUP(Table91213[[#This Row],[Date]],'DB Details'!$A:$L,9)</f>
        <v>53.4</v>
      </c>
      <c r="J658" s="88">
        <f>VLOOKUP(Table91213[[#This Row],[Date]],'DB Details'!$A:$L,10)</f>
        <v>47.3</v>
      </c>
      <c r="K658" s="41">
        <f>VLOOKUP(Table91213[[#This Row],[Date]],'DB Details'!$A:$L,11)</f>
        <v>53.3</v>
      </c>
      <c r="L658" s="88">
        <f>VLOOKUP(Table91213[[#This Row],[Date]],'DB Details'!$A:$L,12)</f>
        <v>53.1</v>
      </c>
    </row>
    <row r="659" spans="1:12" x14ac:dyDescent="0.2">
      <c r="A659" s="39">
        <v>37408</v>
      </c>
      <c r="B659" s="57">
        <f>VLOOKUP(Table91213[[#This Row],[Date]],'DB Details'!$A:$L,2)</f>
        <v>61.2</v>
      </c>
      <c r="C659" s="41">
        <f>VLOOKUP(Table91213[[#This Row],[Date]],'DB Details'!$A:$L,3)</f>
        <v>53.8</v>
      </c>
      <c r="D659" s="55">
        <f>VLOOKUP(Table91213[[#This Row],[Date]],'DB Details'!$A:$L,4)</f>
        <v>53.5</v>
      </c>
      <c r="E659" s="88">
        <f>VLOOKUP(Table91213[[#This Row],[Date]],'DB Details'!$A:$L,5)</f>
        <v>65.5</v>
      </c>
      <c r="F659" s="88">
        <f>VLOOKUP(Table91213[[#This Row],[Date]],'DB Details'!$A:$L,6)</f>
        <v>61.1</v>
      </c>
      <c r="G659" s="41">
        <f>VLOOKUP(Table91213[[#This Row],[Date]],'DB Details'!$A:$L,7)</f>
        <v>44.5</v>
      </c>
      <c r="H659" s="88">
        <f>VLOOKUP(Table91213[[#This Row],[Date]],'DB Details'!$A:$L,8)</f>
        <v>43.2</v>
      </c>
      <c r="I659" s="88">
        <f>VLOOKUP(Table91213[[#This Row],[Date]],'DB Details'!$A:$L,9)</f>
        <v>54.4</v>
      </c>
      <c r="J659" s="88">
        <f>VLOOKUP(Table91213[[#This Row],[Date]],'DB Details'!$A:$L,10)</f>
        <v>48.3</v>
      </c>
      <c r="K659" s="41">
        <f>VLOOKUP(Table91213[[#This Row],[Date]],'DB Details'!$A:$L,11)</f>
        <v>54.1</v>
      </c>
      <c r="L659" s="88">
        <f>VLOOKUP(Table91213[[#This Row],[Date]],'DB Details'!$A:$L,12)</f>
        <v>53.6</v>
      </c>
    </row>
    <row r="660" spans="1:12" x14ac:dyDescent="0.2">
      <c r="A660" s="39">
        <v>37438</v>
      </c>
      <c r="B660" s="57">
        <f>VLOOKUP(Table91213[[#This Row],[Date]],'DB Details'!$A:$L,2)</f>
        <v>51.9</v>
      </c>
      <c r="C660" s="41">
        <f>VLOOKUP(Table91213[[#This Row],[Date]],'DB Details'!$A:$L,3)</f>
        <v>53.2</v>
      </c>
      <c r="D660" s="55">
        <f>VLOOKUP(Table91213[[#This Row],[Date]],'DB Details'!$A:$L,4)</f>
        <v>45.5</v>
      </c>
      <c r="E660" s="88">
        <f>VLOOKUP(Table91213[[#This Row],[Date]],'DB Details'!$A:$L,5)</f>
        <v>68.3</v>
      </c>
      <c r="F660" s="88">
        <f>VLOOKUP(Table91213[[#This Row],[Date]],'DB Details'!$A:$L,6)</f>
        <v>56.6</v>
      </c>
      <c r="G660" s="41">
        <f>VLOOKUP(Table91213[[#This Row],[Date]],'DB Details'!$A:$L,7)</f>
        <v>42.5</v>
      </c>
      <c r="H660" s="88">
        <f>VLOOKUP(Table91213[[#This Row],[Date]],'DB Details'!$A:$L,8)</f>
        <v>42.7</v>
      </c>
      <c r="I660" s="88">
        <f>VLOOKUP(Table91213[[#This Row],[Date]],'DB Details'!$A:$L,9)</f>
        <v>54.8</v>
      </c>
      <c r="J660" s="88">
        <f>VLOOKUP(Table91213[[#This Row],[Date]],'DB Details'!$A:$L,10)</f>
        <v>45</v>
      </c>
      <c r="K660" s="41">
        <f>VLOOKUP(Table91213[[#This Row],[Date]],'DB Details'!$A:$L,11)</f>
        <v>52.2</v>
      </c>
      <c r="L660" s="88">
        <f>VLOOKUP(Table91213[[#This Row],[Date]],'DB Details'!$A:$L,12)</f>
        <v>50.2</v>
      </c>
    </row>
    <row r="661" spans="1:12" x14ac:dyDescent="0.2">
      <c r="A661" s="39">
        <v>37469</v>
      </c>
      <c r="B661" s="57">
        <f>VLOOKUP(Table91213[[#This Row],[Date]],'DB Details'!$A:$L,2)</f>
        <v>50.6</v>
      </c>
      <c r="C661" s="41">
        <f>VLOOKUP(Table91213[[#This Row],[Date]],'DB Details'!$A:$L,3)</f>
        <v>52.6</v>
      </c>
      <c r="D661" s="55">
        <f>VLOOKUP(Table91213[[#This Row],[Date]],'DB Details'!$A:$L,4)</f>
        <v>45</v>
      </c>
      <c r="E661" s="88">
        <f>VLOOKUP(Table91213[[#This Row],[Date]],'DB Details'!$A:$L,5)</f>
        <v>61.5</v>
      </c>
      <c r="F661" s="88">
        <f>VLOOKUP(Table91213[[#This Row],[Date]],'DB Details'!$A:$L,6)</f>
        <v>54.9</v>
      </c>
      <c r="G661" s="41">
        <f>VLOOKUP(Table91213[[#This Row],[Date]],'DB Details'!$A:$L,7)</f>
        <v>42.5</v>
      </c>
      <c r="H661" s="88">
        <f>VLOOKUP(Table91213[[#This Row],[Date]],'DB Details'!$A:$L,8)</f>
        <v>45.4</v>
      </c>
      <c r="I661" s="88">
        <f>VLOOKUP(Table91213[[#This Row],[Date]],'DB Details'!$A:$L,9)</f>
        <v>53.6</v>
      </c>
      <c r="J661" s="88">
        <f>VLOOKUP(Table91213[[#This Row],[Date]],'DB Details'!$A:$L,10)</f>
        <v>46.8</v>
      </c>
      <c r="K661" s="41">
        <f>VLOOKUP(Table91213[[#This Row],[Date]],'DB Details'!$A:$L,11)</f>
        <v>53.4</v>
      </c>
      <c r="L661" s="88">
        <f>VLOOKUP(Table91213[[#This Row],[Date]],'DB Details'!$A:$L,12)</f>
        <v>50.3</v>
      </c>
    </row>
    <row r="662" spans="1:12" x14ac:dyDescent="0.2">
      <c r="A662" s="39">
        <v>37500</v>
      </c>
      <c r="B662" s="57">
        <f>VLOOKUP(Table91213[[#This Row],[Date]],'DB Details'!$A:$L,2)</f>
        <v>52.9</v>
      </c>
      <c r="C662" s="41">
        <f>VLOOKUP(Table91213[[#This Row],[Date]],'DB Details'!$A:$L,3)</f>
        <v>54.7</v>
      </c>
      <c r="D662" s="55">
        <f>VLOOKUP(Table91213[[#This Row],[Date]],'DB Details'!$A:$L,4)</f>
        <v>44.5</v>
      </c>
      <c r="E662" s="88">
        <f>VLOOKUP(Table91213[[#This Row],[Date]],'DB Details'!$A:$L,5)</f>
        <v>62.5</v>
      </c>
      <c r="F662" s="88">
        <f>VLOOKUP(Table91213[[#This Row],[Date]],'DB Details'!$A:$L,6)</f>
        <v>53.5</v>
      </c>
      <c r="G662" s="41">
        <f>VLOOKUP(Table91213[[#This Row],[Date]],'DB Details'!$A:$L,7)</f>
        <v>40.5</v>
      </c>
      <c r="H662" s="88">
        <f>VLOOKUP(Table91213[[#This Row],[Date]],'DB Details'!$A:$L,8)</f>
        <v>43.8</v>
      </c>
      <c r="I662" s="88">
        <f>VLOOKUP(Table91213[[#This Row],[Date]],'DB Details'!$A:$L,9)</f>
        <v>56.7</v>
      </c>
      <c r="J662" s="88">
        <f>VLOOKUP(Table91213[[#This Row],[Date]],'DB Details'!$A:$L,10)</f>
        <v>45.8</v>
      </c>
      <c r="K662" s="41">
        <f>VLOOKUP(Table91213[[#This Row],[Date]],'DB Details'!$A:$L,11)</f>
        <v>53.8</v>
      </c>
      <c r="L662" s="88">
        <f>VLOOKUP(Table91213[[#This Row],[Date]],'DB Details'!$A:$L,12)</f>
        <v>50.5</v>
      </c>
    </row>
    <row r="663" spans="1:12" x14ac:dyDescent="0.2">
      <c r="A663" s="39">
        <v>37530</v>
      </c>
      <c r="B663" s="57">
        <f>VLOOKUP(Table91213[[#This Row],[Date]],'DB Details'!$A:$L,2)</f>
        <v>52.1</v>
      </c>
      <c r="C663" s="41">
        <f>VLOOKUP(Table91213[[#This Row],[Date]],'DB Details'!$A:$L,3)</f>
        <v>51.2</v>
      </c>
      <c r="D663" s="55">
        <f>VLOOKUP(Table91213[[#This Row],[Date]],'DB Details'!$A:$L,4)</f>
        <v>43.5</v>
      </c>
      <c r="E663" s="88">
        <f>VLOOKUP(Table91213[[#This Row],[Date]],'DB Details'!$A:$L,5)</f>
        <v>58.3</v>
      </c>
      <c r="F663" s="88">
        <f>VLOOKUP(Table91213[[#This Row],[Date]],'DB Details'!$A:$L,6)</f>
        <v>51.3</v>
      </c>
      <c r="G663" s="41">
        <f>VLOOKUP(Table91213[[#This Row],[Date]],'DB Details'!$A:$L,7)</f>
        <v>42.5</v>
      </c>
      <c r="H663" s="88">
        <f>VLOOKUP(Table91213[[#This Row],[Date]],'DB Details'!$A:$L,8)</f>
        <v>42</v>
      </c>
      <c r="I663" s="88">
        <f>VLOOKUP(Table91213[[#This Row],[Date]],'DB Details'!$A:$L,9)</f>
        <v>53.4</v>
      </c>
      <c r="J663" s="88">
        <f>VLOOKUP(Table91213[[#This Row],[Date]],'DB Details'!$A:$L,10)</f>
        <v>46.4</v>
      </c>
      <c r="K663" s="41">
        <f>VLOOKUP(Table91213[[#This Row],[Date]],'DB Details'!$A:$L,11)</f>
        <v>53</v>
      </c>
      <c r="L663" s="88">
        <f>VLOOKUP(Table91213[[#This Row],[Date]],'DB Details'!$A:$L,12)</f>
        <v>49</v>
      </c>
    </row>
    <row r="664" spans="1:12" x14ac:dyDescent="0.2">
      <c r="A664" s="39">
        <v>37561</v>
      </c>
      <c r="B664" s="57">
        <f>VLOOKUP(Table91213[[#This Row],[Date]],'DB Details'!$A:$L,2)</f>
        <v>49.9</v>
      </c>
      <c r="C664" s="41">
        <f>VLOOKUP(Table91213[[#This Row],[Date]],'DB Details'!$A:$L,3)</f>
        <v>52.4</v>
      </c>
      <c r="D664" s="55">
        <f>VLOOKUP(Table91213[[#This Row],[Date]],'DB Details'!$A:$L,4)</f>
        <v>42.5</v>
      </c>
      <c r="E664" s="88">
        <f>VLOOKUP(Table91213[[#This Row],[Date]],'DB Details'!$A:$L,5)</f>
        <v>55.7</v>
      </c>
      <c r="F664" s="88">
        <f>VLOOKUP(Table91213[[#This Row],[Date]],'DB Details'!$A:$L,6)</f>
        <v>52.7</v>
      </c>
      <c r="G664" s="41">
        <f>VLOOKUP(Table91213[[#This Row],[Date]],'DB Details'!$A:$L,7)</f>
        <v>46.5</v>
      </c>
      <c r="H664" s="88">
        <f>VLOOKUP(Table91213[[#This Row],[Date]],'DB Details'!$A:$L,8)</f>
        <v>43.1</v>
      </c>
      <c r="I664" s="88">
        <f>VLOOKUP(Table91213[[#This Row],[Date]],'DB Details'!$A:$L,9)</f>
        <v>52.1</v>
      </c>
      <c r="J664" s="88">
        <f>VLOOKUP(Table91213[[#This Row],[Date]],'DB Details'!$A:$L,10)</f>
        <v>44.8</v>
      </c>
      <c r="K664" s="41">
        <f>VLOOKUP(Table91213[[#This Row],[Date]],'DB Details'!$A:$L,11)</f>
        <v>50</v>
      </c>
      <c r="L664" s="88">
        <f>VLOOKUP(Table91213[[#This Row],[Date]],'DB Details'!$A:$L,12)</f>
        <v>48.5</v>
      </c>
    </row>
    <row r="665" spans="1:12" x14ac:dyDescent="0.2">
      <c r="A665" s="39">
        <v>37591</v>
      </c>
      <c r="B665" s="57">
        <f>VLOOKUP(Table91213[[#This Row],[Date]],'DB Details'!$A:$L,2)</f>
        <v>58.7</v>
      </c>
      <c r="C665" s="41">
        <f>VLOOKUP(Table91213[[#This Row],[Date]],'DB Details'!$A:$L,3)</f>
        <v>55.1</v>
      </c>
      <c r="D665" s="55">
        <f>VLOOKUP(Table91213[[#This Row],[Date]],'DB Details'!$A:$L,4)</f>
        <v>46.5</v>
      </c>
      <c r="E665" s="88">
        <f>VLOOKUP(Table91213[[#This Row],[Date]],'DB Details'!$A:$L,5)</f>
        <v>56.9</v>
      </c>
      <c r="F665" s="88">
        <f>VLOOKUP(Table91213[[#This Row],[Date]],'DB Details'!$A:$L,6)</f>
        <v>53.9</v>
      </c>
      <c r="G665" s="41">
        <f>VLOOKUP(Table91213[[#This Row],[Date]],'DB Details'!$A:$L,7)</f>
        <v>43</v>
      </c>
      <c r="H665" s="88">
        <f>VLOOKUP(Table91213[[#This Row],[Date]],'DB Details'!$A:$L,8)</f>
        <v>45.2</v>
      </c>
      <c r="I665" s="88">
        <f>VLOOKUP(Table91213[[#This Row],[Date]],'DB Details'!$A:$L,9)</f>
        <v>52.9</v>
      </c>
      <c r="J665" s="88">
        <f>VLOOKUP(Table91213[[#This Row],[Date]],'DB Details'!$A:$L,10)</f>
        <v>47.5</v>
      </c>
      <c r="K665" s="41">
        <f>VLOOKUP(Table91213[[#This Row],[Date]],'DB Details'!$A:$L,11)</f>
        <v>52</v>
      </c>
      <c r="L665" s="88">
        <f>VLOOKUP(Table91213[[#This Row],[Date]],'DB Details'!$A:$L,12)</f>
        <v>51.6</v>
      </c>
    </row>
    <row r="666" spans="1:12" x14ac:dyDescent="0.2">
      <c r="A666" s="39">
        <v>37622</v>
      </c>
      <c r="B666" s="57">
        <f>VLOOKUP(Table91213[[#This Row],[Date]],'DB Details'!$A:$L,2)</f>
        <v>58.2</v>
      </c>
      <c r="C666" s="41">
        <f>VLOOKUP(Table91213[[#This Row],[Date]],'DB Details'!$A:$L,3)</f>
        <v>58.6</v>
      </c>
      <c r="D666" s="55">
        <f>VLOOKUP(Table91213[[#This Row],[Date]],'DB Details'!$A:$L,4)</f>
        <v>45</v>
      </c>
      <c r="E666" s="88">
        <f>VLOOKUP(Table91213[[#This Row],[Date]],'DB Details'!$A:$L,5)</f>
        <v>57.5</v>
      </c>
      <c r="F666" s="88">
        <f>VLOOKUP(Table91213[[#This Row],[Date]],'DB Details'!$A:$L,6)</f>
        <v>54.1</v>
      </c>
      <c r="G666" s="41">
        <f>VLOOKUP(Table91213[[#This Row],[Date]],'DB Details'!$A:$L,7)</f>
        <v>42.5</v>
      </c>
      <c r="H666" s="88">
        <f>VLOOKUP(Table91213[[#This Row],[Date]],'DB Details'!$A:$L,8)</f>
        <v>44.2</v>
      </c>
      <c r="I666" s="88">
        <f>VLOOKUP(Table91213[[#This Row],[Date]],'DB Details'!$A:$L,9)</f>
        <v>52.8</v>
      </c>
      <c r="J666" s="88">
        <f>VLOOKUP(Table91213[[#This Row],[Date]],'DB Details'!$A:$L,10)</f>
        <v>47.4</v>
      </c>
      <c r="K666" s="41">
        <f>VLOOKUP(Table91213[[#This Row],[Date]],'DB Details'!$A:$L,11)</f>
        <v>54.4</v>
      </c>
      <c r="L666" s="88">
        <f>VLOOKUP(Table91213[[#This Row],[Date]],'DB Details'!$A:$L,12)</f>
        <v>51.3</v>
      </c>
    </row>
    <row r="667" spans="1:12" x14ac:dyDescent="0.2">
      <c r="A667" s="39">
        <v>37653</v>
      </c>
      <c r="B667" s="57">
        <f>VLOOKUP(Table91213[[#This Row],[Date]],'DB Details'!$A:$L,2)</f>
        <v>51.9</v>
      </c>
      <c r="C667" s="41">
        <f>VLOOKUP(Table91213[[#This Row],[Date]],'DB Details'!$A:$L,3)</f>
        <v>54.6</v>
      </c>
      <c r="D667" s="55">
        <f>VLOOKUP(Table91213[[#This Row],[Date]],'DB Details'!$A:$L,4)</f>
        <v>49</v>
      </c>
      <c r="E667" s="88">
        <f>VLOOKUP(Table91213[[#This Row],[Date]],'DB Details'!$A:$L,5)</f>
        <v>65.5</v>
      </c>
      <c r="F667" s="88">
        <f>VLOOKUP(Table91213[[#This Row],[Date]],'DB Details'!$A:$L,6)</f>
        <v>53.6</v>
      </c>
      <c r="G667" s="41">
        <f>VLOOKUP(Table91213[[#This Row],[Date]],'DB Details'!$A:$L,7)</f>
        <v>46</v>
      </c>
      <c r="H667" s="88">
        <f>VLOOKUP(Table91213[[#This Row],[Date]],'DB Details'!$A:$L,8)</f>
        <v>43</v>
      </c>
      <c r="I667" s="88">
        <f>VLOOKUP(Table91213[[#This Row],[Date]],'DB Details'!$A:$L,9)</f>
        <v>52.8</v>
      </c>
      <c r="J667" s="88">
        <f>VLOOKUP(Table91213[[#This Row],[Date]],'DB Details'!$A:$L,10)</f>
        <v>42.6</v>
      </c>
      <c r="K667" s="41">
        <f>VLOOKUP(Table91213[[#This Row],[Date]],'DB Details'!$A:$L,11)</f>
        <v>55.2</v>
      </c>
      <c r="L667" s="88">
        <f>VLOOKUP(Table91213[[#This Row],[Date]],'DB Details'!$A:$L,12)</f>
        <v>48.8</v>
      </c>
    </row>
    <row r="668" spans="1:12" x14ac:dyDescent="0.2">
      <c r="A668" s="39">
        <v>37681</v>
      </c>
      <c r="B668" s="57">
        <f>VLOOKUP(Table91213[[#This Row],[Date]],'DB Details'!$A:$L,2)</f>
        <v>47.2</v>
      </c>
      <c r="C668" s="41">
        <f>VLOOKUP(Table91213[[#This Row],[Date]],'DB Details'!$A:$L,3)</f>
        <v>53.3</v>
      </c>
      <c r="D668" s="55">
        <f>VLOOKUP(Table91213[[#This Row],[Date]],'DB Details'!$A:$L,4)</f>
        <v>41.5</v>
      </c>
      <c r="E668" s="88">
        <f>VLOOKUP(Table91213[[#This Row],[Date]],'DB Details'!$A:$L,5)</f>
        <v>70</v>
      </c>
      <c r="F668" s="88">
        <f>VLOOKUP(Table91213[[#This Row],[Date]],'DB Details'!$A:$L,6)</f>
        <v>47</v>
      </c>
      <c r="G668" s="41">
        <f>VLOOKUP(Table91213[[#This Row],[Date]],'DB Details'!$A:$L,7)</f>
        <v>42</v>
      </c>
      <c r="H668" s="88">
        <f>VLOOKUP(Table91213[[#This Row],[Date]],'DB Details'!$A:$L,8)</f>
        <v>42.3</v>
      </c>
      <c r="I668" s="88">
        <f>VLOOKUP(Table91213[[#This Row],[Date]],'DB Details'!$A:$L,9)</f>
        <v>52.6</v>
      </c>
      <c r="J668" s="88">
        <f>VLOOKUP(Table91213[[#This Row],[Date]],'DB Details'!$A:$L,10)</f>
        <v>42.2</v>
      </c>
      <c r="K668" s="41">
        <f>VLOOKUP(Table91213[[#This Row],[Date]],'DB Details'!$A:$L,11)</f>
        <v>51.3</v>
      </c>
      <c r="L668" s="88">
        <f>VLOOKUP(Table91213[[#This Row],[Date]],'DB Details'!$A:$L,12)</f>
        <v>46.3</v>
      </c>
    </row>
    <row r="669" spans="1:12" x14ac:dyDescent="0.2">
      <c r="A669" s="39">
        <v>37712</v>
      </c>
      <c r="B669" s="57">
        <f>VLOOKUP(Table91213[[#This Row],[Date]],'DB Details'!$A:$L,2)</f>
        <v>47.2</v>
      </c>
      <c r="C669" s="41">
        <f>VLOOKUP(Table91213[[#This Row],[Date]],'DB Details'!$A:$L,3)</f>
        <v>54.8</v>
      </c>
      <c r="D669" s="55">
        <f>VLOOKUP(Table91213[[#This Row],[Date]],'DB Details'!$A:$L,4)</f>
        <v>47.5</v>
      </c>
      <c r="E669" s="88">
        <f>VLOOKUP(Table91213[[#This Row],[Date]],'DB Details'!$A:$L,5)</f>
        <v>63.5</v>
      </c>
      <c r="F669" s="88">
        <f>VLOOKUP(Table91213[[#This Row],[Date]],'DB Details'!$A:$L,6)</f>
        <v>48.5</v>
      </c>
      <c r="G669" s="41">
        <f>VLOOKUP(Table91213[[#This Row],[Date]],'DB Details'!$A:$L,7)</f>
        <v>44.5</v>
      </c>
      <c r="H669" s="88">
        <f>VLOOKUP(Table91213[[#This Row],[Date]],'DB Details'!$A:$L,8)</f>
        <v>43.1</v>
      </c>
      <c r="I669" s="88">
        <f>VLOOKUP(Table91213[[#This Row],[Date]],'DB Details'!$A:$L,9)</f>
        <v>49.9</v>
      </c>
      <c r="J669" s="88">
        <f>VLOOKUP(Table91213[[#This Row],[Date]],'DB Details'!$A:$L,10)</f>
        <v>41.8</v>
      </c>
      <c r="K669" s="41">
        <f>VLOOKUP(Table91213[[#This Row],[Date]],'DB Details'!$A:$L,11)</f>
        <v>50.8</v>
      </c>
      <c r="L669" s="88">
        <f>VLOOKUP(Table91213[[#This Row],[Date]],'DB Details'!$A:$L,12)</f>
        <v>46.1</v>
      </c>
    </row>
    <row r="670" spans="1:12" x14ac:dyDescent="0.2">
      <c r="A670" s="39">
        <v>37742</v>
      </c>
      <c r="B670" s="57">
        <f>VLOOKUP(Table91213[[#This Row],[Date]],'DB Details'!$A:$L,2)</f>
        <v>53.4</v>
      </c>
      <c r="C670" s="41">
        <f>VLOOKUP(Table91213[[#This Row],[Date]],'DB Details'!$A:$L,3)</f>
        <v>52.2</v>
      </c>
      <c r="D670" s="55">
        <f>VLOOKUP(Table91213[[#This Row],[Date]],'DB Details'!$A:$L,4)</f>
        <v>51</v>
      </c>
      <c r="E670" s="88">
        <f>VLOOKUP(Table91213[[#This Row],[Date]],'DB Details'!$A:$L,5)</f>
        <v>51.5</v>
      </c>
      <c r="F670" s="88">
        <f>VLOOKUP(Table91213[[#This Row],[Date]],'DB Details'!$A:$L,6)</f>
        <v>52.9</v>
      </c>
      <c r="G670" s="41">
        <f>VLOOKUP(Table91213[[#This Row],[Date]],'DB Details'!$A:$L,7)</f>
        <v>45</v>
      </c>
      <c r="H670" s="88">
        <f>VLOOKUP(Table91213[[#This Row],[Date]],'DB Details'!$A:$L,8)</f>
        <v>45.7</v>
      </c>
      <c r="I670" s="88">
        <f>VLOOKUP(Table91213[[#This Row],[Date]],'DB Details'!$A:$L,9)</f>
        <v>50.6</v>
      </c>
      <c r="J670" s="88">
        <f>VLOOKUP(Table91213[[#This Row],[Date]],'DB Details'!$A:$L,10)</f>
        <v>42.4</v>
      </c>
      <c r="K670" s="41">
        <f>VLOOKUP(Table91213[[#This Row],[Date]],'DB Details'!$A:$L,11)</f>
        <v>51.7</v>
      </c>
      <c r="L670" s="88">
        <f>VLOOKUP(Table91213[[#This Row],[Date]],'DB Details'!$A:$L,12)</f>
        <v>49</v>
      </c>
    </row>
    <row r="671" spans="1:12" x14ac:dyDescent="0.2">
      <c r="A671" s="39">
        <v>37773</v>
      </c>
      <c r="B671" s="57">
        <f>VLOOKUP(Table91213[[#This Row],[Date]],'DB Details'!$A:$L,2)</f>
        <v>53.6</v>
      </c>
      <c r="C671" s="41">
        <f>VLOOKUP(Table91213[[#This Row],[Date]],'DB Details'!$A:$L,3)</f>
        <v>55.9</v>
      </c>
      <c r="D671" s="55">
        <f>VLOOKUP(Table91213[[#This Row],[Date]],'DB Details'!$A:$L,4)</f>
        <v>50</v>
      </c>
      <c r="E671" s="88">
        <f>VLOOKUP(Table91213[[#This Row],[Date]],'DB Details'!$A:$L,5)</f>
        <v>56.5</v>
      </c>
      <c r="F671" s="88">
        <f>VLOOKUP(Table91213[[#This Row],[Date]],'DB Details'!$A:$L,6)</f>
        <v>54.1</v>
      </c>
      <c r="G671" s="41">
        <f>VLOOKUP(Table91213[[#This Row],[Date]],'DB Details'!$A:$L,7)</f>
        <v>45.5</v>
      </c>
      <c r="H671" s="88">
        <f>VLOOKUP(Table91213[[#This Row],[Date]],'DB Details'!$A:$L,8)</f>
        <v>42</v>
      </c>
      <c r="I671" s="88">
        <f>VLOOKUP(Table91213[[#This Row],[Date]],'DB Details'!$A:$L,9)</f>
        <v>49.8</v>
      </c>
      <c r="J671" s="88">
        <f>VLOOKUP(Table91213[[#This Row],[Date]],'DB Details'!$A:$L,10)</f>
        <v>45.6</v>
      </c>
      <c r="K671" s="41">
        <f>VLOOKUP(Table91213[[#This Row],[Date]],'DB Details'!$A:$L,11)</f>
        <v>54.6</v>
      </c>
      <c r="L671" s="88">
        <f>VLOOKUP(Table91213[[#This Row],[Date]],'DB Details'!$A:$L,12)</f>
        <v>49</v>
      </c>
    </row>
    <row r="672" spans="1:12" x14ac:dyDescent="0.2">
      <c r="A672" s="39">
        <v>37803</v>
      </c>
      <c r="B672" s="57">
        <f>VLOOKUP(Table91213[[#This Row],[Date]],'DB Details'!$A:$L,2)</f>
        <v>56.8</v>
      </c>
      <c r="C672" s="41">
        <f>VLOOKUP(Table91213[[#This Row],[Date]],'DB Details'!$A:$L,3)</f>
        <v>54.9</v>
      </c>
      <c r="D672" s="55">
        <f>VLOOKUP(Table91213[[#This Row],[Date]],'DB Details'!$A:$L,4)</f>
        <v>51</v>
      </c>
      <c r="E672" s="88">
        <f>VLOOKUP(Table91213[[#This Row],[Date]],'DB Details'!$A:$L,5)</f>
        <v>53</v>
      </c>
      <c r="F672" s="88">
        <f>VLOOKUP(Table91213[[#This Row],[Date]],'DB Details'!$A:$L,6)</f>
        <v>53.9</v>
      </c>
      <c r="G672" s="41">
        <f>VLOOKUP(Table91213[[#This Row],[Date]],'DB Details'!$A:$L,7)</f>
        <v>42.5</v>
      </c>
      <c r="H672" s="88">
        <f>VLOOKUP(Table91213[[#This Row],[Date]],'DB Details'!$A:$L,8)</f>
        <v>46.3</v>
      </c>
      <c r="I672" s="88">
        <f>VLOOKUP(Table91213[[#This Row],[Date]],'DB Details'!$A:$L,9)</f>
        <v>51.5</v>
      </c>
      <c r="J672" s="88">
        <f>VLOOKUP(Table91213[[#This Row],[Date]],'DB Details'!$A:$L,10)</f>
        <v>46.3</v>
      </c>
      <c r="K672" s="41">
        <f>VLOOKUP(Table91213[[#This Row],[Date]],'DB Details'!$A:$L,11)</f>
        <v>54.4</v>
      </c>
      <c r="L672" s="88">
        <f>VLOOKUP(Table91213[[#This Row],[Date]],'DB Details'!$A:$L,12)</f>
        <v>51</v>
      </c>
    </row>
    <row r="673" spans="1:12" x14ac:dyDescent="0.2">
      <c r="A673" s="39">
        <v>37834</v>
      </c>
      <c r="B673" s="57">
        <f>VLOOKUP(Table91213[[#This Row],[Date]],'DB Details'!$A:$L,2)</f>
        <v>61.1</v>
      </c>
      <c r="C673" s="41">
        <f>VLOOKUP(Table91213[[#This Row],[Date]],'DB Details'!$A:$L,3)</f>
        <v>55.2</v>
      </c>
      <c r="D673" s="55">
        <f>VLOOKUP(Table91213[[#This Row],[Date]],'DB Details'!$A:$L,4)</f>
        <v>51.5</v>
      </c>
      <c r="E673" s="88">
        <f>VLOOKUP(Table91213[[#This Row],[Date]],'DB Details'!$A:$L,5)</f>
        <v>53</v>
      </c>
      <c r="F673" s="88">
        <f>VLOOKUP(Table91213[[#This Row],[Date]],'DB Details'!$A:$L,6)</f>
        <v>61.8</v>
      </c>
      <c r="G673" s="41">
        <f>VLOOKUP(Table91213[[#This Row],[Date]],'DB Details'!$A:$L,7)</f>
        <v>43</v>
      </c>
      <c r="H673" s="88">
        <f>VLOOKUP(Table91213[[#This Row],[Date]],'DB Details'!$A:$L,8)</f>
        <v>43.1</v>
      </c>
      <c r="I673" s="88">
        <f>VLOOKUP(Table91213[[#This Row],[Date]],'DB Details'!$A:$L,9)</f>
        <v>53</v>
      </c>
      <c r="J673" s="88">
        <f>VLOOKUP(Table91213[[#This Row],[Date]],'DB Details'!$A:$L,10)</f>
        <v>47.1</v>
      </c>
      <c r="K673" s="41">
        <f>VLOOKUP(Table91213[[#This Row],[Date]],'DB Details'!$A:$L,11)</f>
        <v>56.4</v>
      </c>
      <c r="L673" s="88">
        <f>VLOOKUP(Table91213[[#This Row],[Date]],'DB Details'!$A:$L,12)</f>
        <v>53.2</v>
      </c>
    </row>
    <row r="674" spans="1:12" x14ac:dyDescent="0.2">
      <c r="A674" s="39">
        <v>37865</v>
      </c>
      <c r="B674" s="57">
        <f>VLOOKUP(Table91213[[#This Row],[Date]],'DB Details'!$A:$L,2)</f>
        <v>60.8</v>
      </c>
      <c r="C674" s="41">
        <f>VLOOKUP(Table91213[[#This Row],[Date]],'DB Details'!$A:$L,3)</f>
        <v>61.4</v>
      </c>
      <c r="D674" s="55">
        <f>VLOOKUP(Table91213[[#This Row],[Date]],'DB Details'!$A:$L,4)</f>
        <v>52.5</v>
      </c>
      <c r="E674" s="88">
        <f>VLOOKUP(Table91213[[#This Row],[Date]],'DB Details'!$A:$L,5)</f>
        <v>56</v>
      </c>
      <c r="F674" s="88">
        <f>VLOOKUP(Table91213[[#This Row],[Date]],'DB Details'!$A:$L,6)</f>
        <v>57.8</v>
      </c>
      <c r="G674" s="41">
        <f>VLOOKUP(Table91213[[#This Row],[Date]],'DB Details'!$A:$L,7)</f>
        <v>44.5</v>
      </c>
      <c r="H674" s="88">
        <f>VLOOKUP(Table91213[[#This Row],[Date]],'DB Details'!$A:$L,8)</f>
        <v>43.4</v>
      </c>
      <c r="I674" s="88">
        <f>VLOOKUP(Table91213[[#This Row],[Date]],'DB Details'!$A:$L,9)</f>
        <v>53.4</v>
      </c>
      <c r="J674" s="88">
        <f>VLOOKUP(Table91213[[#This Row],[Date]],'DB Details'!$A:$L,10)</f>
        <v>46.5</v>
      </c>
      <c r="K674" s="41">
        <f>VLOOKUP(Table91213[[#This Row],[Date]],'DB Details'!$A:$L,11)</f>
        <v>54.5</v>
      </c>
      <c r="L674" s="88">
        <f>VLOOKUP(Table91213[[#This Row],[Date]],'DB Details'!$A:$L,12)</f>
        <v>52.4</v>
      </c>
    </row>
    <row r="675" spans="1:12" x14ac:dyDescent="0.2">
      <c r="A675" s="39">
        <v>37895</v>
      </c>
      <c r="B675" s="57">
        <f>VLOOKUP(Table91213[[#This Row],[Date]],'DB Details'!$A:$L,2)</f>
        <v>64.400000000000006</v>
      </c>
      <c r="C675" s="41">
        <f>VLOOKUP(Table91213[[#This Row],[Date]],'DB Details'!$A:$L,3)</f>
        <v>59.2</v>
      </c>
      <c r="D675" s="55">
        <f>VLOOKUP(Table91213[[#This Row],[Date]],'DB Details'!$A:$L,4)</f>
        <v>53.5</v>
      </c>
      <c r="E675" s="88">
        <f>VLOOKUP(Table91213[[#This Row],[Date]],'DB Details'!$A:$L,5)</f>
        <v>58.5</v>
      </c>
      <c r="F675" s="88">
        <f>VLOOKUP(Table91213[[#This Row],[Date]],'DB Details'!$A:$L,6)</f>
        <v>62.8</v>
      </c>
      <c r="G675" s="41">
        <f>VLOOKUP(Table91213[[#This Row],[Date]],'DB Details'!$A:$L,7)</f>
        <v>39</v>
      </c>
      <c r="H675" s="88">
        <f>VLOOKUP(Table91213[[#This Row],[Date]],'DB Details'!$A:$L,8)</f>
        <v>45.6</v>
      </c>
      <c r="I675" s="88">
        <f>VLOOKUP(Table91213[[#This Row],[Date]],'DB Details'!$A:$L,9)</f>
        <v>54.6</v>
      </c>
      <c r="J675" s="88">
        <f>VLOOKUP(Table91213[[#This Row],[Date]],'DB Details'!$A:$L,10)</f>
        <v>48.6</v>
      </c>
      <c r="K675" s="41">
        <f>VLOOKUP(Table91213[[#This Row],[Date]],'DB Details'!$A:$L,11)</f>
        <v>59.5</v>
      </c>
      <c r="L675" s="88">
        <f>VLOOKUP(Table91213[[#This Row],[Date]],'DB Details'!$A:$L,12)</f>
        <v>55.2</v>
      </c>
    </row>
    <row r="676" spans="1:12" x14ac:dyDescent="0.2">
      <c r="A676" s="39">
        <v>37926</v>
      </c>
      <c r="B676" s="57">
        <f>VLOOKUP(Table91213[[#This Row],[Date]],'DB Details'!$A:$L,2)</f>
        <v>69.099999999999994</v>
      </c>
      <c r="C676" s="41">
        <f>VLOOKUP(Table91213[[#This Row],[Date]],'DB Details'!$A:$L,3)</f>
        <v>61.4</v>
      </c>
      <c r="D676" s="55">
        <f>VLOOKUP(Table91213[[#This Row],[Date]],'DB Details'!$A:$L,4)</f>
        <v>59</v>
      </c>
      <c r="E676" s="88">
        <f>VLOOKUP(Table91213[[#This Row],[Date]],'DB Details'!$A:$L,5)</f>
        <v>64</v>
      </c>
      <c r="F676" s="88">
        <f>VLOOKUP(Table91213[[#This Row],[Date]],'DB Details'!$A:$L,6)</f>
        <v>66.599999999999994</v>
      </c>
      <c r="G676" s="41">
        <f>VLOOKUP(Table91213[[#This Row],[Date]],'DB Details'!$A:$L,7)</f>
        <v>39.5</v>
      </c>
      <c r="H676" s="88">
        <f>VLOOKUP(Table91213[[#This Row],[Date]],'DB Details'!$A:$L,8)</f>
        <v>49.7</v>
      </c>
      <c r="I676" s="88">
        <f>VLOOKUP(Table91213[[#This Row],[Date]],'DB Details'!$A:$L,9)</f>
        <v>56.4</v>
      </c>
      <c r="J676" s="88">
        <f>VLOOKUP(Table91213[[#This Row],[Date]],'DB Details'!$A:$L,10)</f>
        <v>50.4</v>
      </c>
      <c r="K676" s="41">
        <f>VLOOKUP(Table91213[[#This Row],[Date]],'DB Details'!$A:$L,11)</f>
        <v>57.1</v>
      </c>
      <c r="L676" s="88">
        <f>VLOOKUP(Table91213[[#This Row],[Date]],'DB Details'!$A:$L,12)</f>
        <v>58.4</v>
      </c>
    </row>
    <row r="677" spans="1:12" x14ac:dyDescent="0.2">
      <c r="A677" s="39">
        <v>37956</v>
      </c>
      <c r="B677" s="57">
        <f>VLOOKUP(Table91213[[#This Row],[Date]],'DB Details'!$A:$L,2)</f>
        <v>71.3</v>
      </c>
      <c r="C677" s="41">
        <f>VLOOKUP(Table91213[[#This Row],[Date]],'DB Details'!$A:$L,3)</f>
        <v>57.8</v>
      </c>
      <c r="D677" s="55">
        <f>VLOOKUP(Table91213[[#This Row],[Date]],'DB Details'!$A:$L,4)</f>
        <v>61</v>
      </c>
      <c r="E677" s="88">
        <f>VLOOKUP(Table91213[[#This Row],[Date]],'DB Details'!$A:$L,5)</f>
        <v>66</v>
      </c>
      <c r="F677" s="88">
        <f>VLOOKUP(Table91213[[#This Row],[Date]],'DB Details'!$A:$L,6)</f>
        <v>70</v>
      </c>
      <c r="G677" s="41">
        <f>VLOOKUP(Table91213[[#This Row],[Date]],'DB Details'!$A:$L,7)</f>
        <v>39</v>
      </c>
      <c r="H677" s="88">
        <f>VLOOKUP(Table91213[[#This Row],[Date]],'DB Details'!$A:$L,8)</f>
        <v>45.9</v>
      </c>
      <c r="I677" s="88">
        <f>VLOOKUP(Table91213[[#This Row],[Date]],'DB Details'!$A:$L,9)</f>
        <v>59.3</v>
      </c>
      <c r="J677" s="88">
        <f>VLOOKUP(Table91213[[#This Row],[Date]],'DB Details'!$A:$L,10)</f>
        <v>54.1</v>
      </c>
      <c r="K677" s="41">
        <f>VLOOKUP(Table91213[[#This Row],[Date]],'DB Details'!$A:$L,11)</f>
        <v>59.3</v>
      </c>
      <c r="L677" s="88">
        <f>VLOOKUP(Table91213[[#This Row],[Date]],'DB Details'!$A:$L,12)</f>
        <v>60.1</v>
      </c>
    </row>
    <row r="678" spans="1:12" x14ac:dyDescent="0.2">
      <c r="A678" s="39">
        <v>37987</v>
      </c>
      <c r="B678" s="57">
        <f>VLOOKUP(Table91213[[#This Row],[Date]],'DB Details'!$A:$L,2)</f>
        <v>70.599999999999994</v>
      </c>
      <c r="C678" s="41">
        <f>VLOOKUP(Table91213[[#This Row],[Date]],'DB Details'!$A:$L,3)</f>
        <v>59.2</v>
      </c>
      <c r="D678" s="55">
        <f>VLOOKUP(Table91213[[#This Row],[Date]],'DB Details'!$A:$L,4)</f>
        <v>60.5</v>
      </c>
      <c r="E678" s="88">
        <f>VLOOKUP(Table91213[[#This Row],[Date]],'DB Details'!$A:$L,5)</f>
        <v>75.5</v>
      </c>
      <c r="F678" s="88">
        <f>VLOOKUP(Table91213[[#This Row],[Date]],'DB Details'!$A:$L,6)</f>
        <v>69.3</v>
      </c>
      <c r="G678" s="41">
        <f>VLOOKUP(Table91213[[#This Row],[Date]],'DB Details'!$A:$L,7)</f>
        <v>40</v>
      </c>
      <c r="H678" s="88">
        <f>VLOOKUP(Table91213[[#This Row],[Date]],'DB Details'!$A:$L,8)</f>
        <v>47.9</v>
      </c>
      <c r="I678" s="88">
        <f>VLOOKUP(Table91213[[#This Row],[Date]],'DB Details'!$A:$L,9)</f>
        <v>61.5</v>
      </c>
      <c r="J678" s="88">
        <f>VLOOKUP(Table91213[[#This Row],[Date]],'DB Details'!$A:$L,10)</f>
        <v>54.7</v>
      </c>
      <c r="K678" s="41">
        <f>VLOOKUP(Table91213[[#This Row],[Date]],'DB Details'!$A:$L,11)</f>
        <v>57.2</v>
      </c>
      <c r="L678" s="88">
        <f>VLOOKUP(Table91213[[#This Row],[Date]],'DB Details'!$A:$L,12)</f>
        <v>60.8</v>
      </c>
    </row>
    <row r="679" spans="1:12" x14ac:dyDescent="0.2">
      <c r="A679" s="39">
        <v>38018</v>
      </c>
      <c r="B679" s="57">
        <f>VLOOKUP(Table91213[[#This Row],[Date]],'DB Details'!$A:$L,2)</f>
        <v>66.5</v>
      </c>
      <c r="C679" s="41">
        <f>VLOOKUP(Table91213[[#This Row],[Date]],'DB Details'!$A:$L,3)</f>
        <v>59.9</v>
      </c>
      <c r="D679" s="55">
        <f>VLOOKUP(Table91213[[#This Row],[Date]],'DB Details'!$A:$L,4)</f>
        <v>62</v>
      </c>
      <c r="E679" s="88">
        <f>VLOOKUP(Table91213[[#This Row],[Date]],'DB Details'!$A:$L,5)</f>
        <v>81.5</v>
      </c>
      <c r="F679" s="88">
        <f>VLOOKUP(Table91213[[#This Row],[Date]],'DB Details'!$A:$L,6)</f>
        <v>65.599999999999994</v>
      </c>
      <c r="G679" s="41">
        <f>VLOOKUP(Table91213[[#This Row],[Date]],'DB Details'!$A:$L,7)</f>
        <v>38.5</v>
      </c>
      <c r="H679" s="88">
        <f>VLOOKUP(Table91213[[#This Row],[Date]],'DB Details'!$A:$L,8)</f>
        <v>49</v>
      </c>
      <c r="I679" s="88">
        <f>VLOOKUP(Table91213[[#This Row],[Date]],'DB Details'!$A:$L,9)</f>
        <v>62.9</v>
      </c>
      <c r="J679" s="88">
        <f>VLOOKUP(Table91213[[#This Row],[Date]],'DB Details'!$A:$L,10)</f>
        <v>55.7</v>
      </c>
      <c r="K679" s="41">
        <f>VLOOKUP(Table91213[[#This Row],[Date]],'DB Details'!$A:$L,11)</f>
        <v>55.1</v>
      </c>
      <c r="L679" s="88">
        <f>VLOOKUP(Table91213[[#This Row],[Date]],'DB Details'!$A:$L,12)</f>
        <v>59.9</v>
      </c>
    </row>
    <row r="680" spans="1:12" x14ac:dyDescent="0.2">
      <c r="A680" s="39">
        <v>38047</v>
      </c>
      <c r="B680" s="57">
        <f>VLOOKUP(Table91213[[#This Row],[Date]],'DB Details'!$A:$L,2)</f>
        <v>64.599999999999994</v>
      </c>
      <c r="C680" s="41">
        <f>VLOOKUP(Table91213[[#This Row],[Date]],'DB Details'!$A:$L,3)</f>
        <v>57.1</v>
      </c>
      <c r="D680" s="55">
        <f>VLOOKUP(Table91213[[#This Row],[Date]],'DB Details'!$A:$L,4)</f>
        <v>63.5</v>
      </c>
      <c r="E680" s="88">
        <f>VLOOKUP(Table91213[[#This Row],[Date]],'DB Details'!$A:$L,5)</f>
        <v>86</v>
      </c>
      <c r="F680" s="88">
        <f>VLOOKUP(Table91213[[#This Row],[Date]],'DB Details'!$A:$L,6)</f>
        <v>66.8</v>
      </c>
      <c r="G680" s="41">
        <f>VLOOKUP(Table91213[[#This Row],[Date]],'DB Details'!$A:$L,7)</f>
        <v>39.5</v>
      </c>
      <c r="H680" s="88">
        <f>VLOOKUP(Table91213[[#This Row],[Date]],'DB Details'!$A:$L,8)</f>
        <v>48</v>
      </c>
      <c r="I680" s="88">
        <f>VLOOKUP(Table91213[[#This Row],[Date]],'DB Details'!$A:$L,9)</f>
        <v>66.7</v>
      </c>
      <c r="J680" s="88">
        <f>VLOOKUP(Table91213[[#This Row],[Date]],'DB Details'!$A:$L,10)</f>
        <v>57</v>
      </c>
      <c r="K680" s="41">
        <f>VLOOKUP(Table91213[[#This Row],[Date]],'DB Details'!$A:$L,11)</f>
        <v>60.2</v>
      </c>
      <c r="L680" s="88">
        <f>VLOOKUP(Table91213[[#This Row],[Date]],'DB Details'!$A:$L,12)</f>
        <v>60.6</v>
      </c>
    </row>
    <row r="681" spans="1:12" x14ac:dyDescent="0.2">
      <c r="A681" s="39">
        <v>38078</v>
      </c>
      <c r="B681" s="57">
        <f>VLOOKUP(Table91213[[#This Row],[Date]],'DB Details'!$A:$L,2)</f>
        <v>67.099999999999994</v>
      </c>
      <c r="C681" s="41">
        <f>VLOOKUP(Table91213[[#This Row],[Date]],'DB Details'!$A:$L,3)</f>
        <v>58.7</v>
      </c>
      <c r="D681" s="55">
        <f>VLOOKUP(Table91213[[#This Row],[Date]],'DB Details'!$A:$L,4)</f>
        <v>66.5</v>
      </c>
      <c r="E681" s="88">
        <f>VLOOKUP(Table91213[[#This Row],[Date]],'DB Details'!$A:$L,5)</f>
        <v>88</v>
      </c>
      <c r="F681" s="88">
        <f>VLOOKUP(Table91213[[#This Row],[Date]],'DB Details'!$A:$L,6)</f>
        <v>66.599999999999994</v>
      </c>
      <c r="G681" s="41">
        <f>VLOOKUP(Table91213[[#This Row],[Date]],'DB Details'!$A:$L,7)</f>
        <v>40.5</v>
      </c>
      <c r="H681" s="88">
        <f>VLOOKUP(Table91213[[#This Row],[Date]],'DB Details'!$A:$L,8)</f>
        <v>45.2</v>
      </c>
      <c r="I681" s="88">
        <f>VLOOKUP(Table91213[[#This Row],[Date]],'DB Details'!$A:$L,9)</f>
        <v>66.7</v>
      </c>
      <c r="J681" s="88">
        <f>VLOOKUP(Table91213[[#This Row],[Date]],'DB Details'!$A:$L,10)</f>
        <v>57.2</v>
      </c>
      <c r="K681" s="41">
        <f>VLOOKUP(Table91213[[#This Row],[Date]],'DB Details'!$A:$L,11)</f>
        <v>59.9</v>
      </c>
      <c r="L681" s="88">
        <f>VLOOKUP(Table91213[[#This Row],[Date]],'DB Details'!$A:$L,12)</f>
        <v>60.6</v>
      </c>
    </row>
    <row r="682" spans="1:12" x14ac:dyDescent="0.2">
      <c r="A682" s="39">
        <v>38108</v>
      </c>
      <c r="B682" s="57">
        <f>VLOOKUP(Table91213[[#This Row],[Date]],'DB Details'!$A:$L,2)</f>
        <v>64.5</v>
      </c>
      <c r="C682" s="41">
        <f>VLOOKUP(Table91213[[#This Row],[Date]],'DB Details'!$A:$L,3)</f>
        <v>58.8</v>
      </c>
      <c r="D682" s="55">
        <f>VLOOKUP(Table91213[[#This Row],[Date]],'DB Details'!$A:$L,4)</f>
        <v>63</v>
      </c>
      <c r="E682" s="88">
        <f>VLOOKUP(Table91213[[#This Row],[Date]],'DB Details'!$A:$L,5)</f>
        <v>86</v>
      </c>
      <c r="F682" s="88">
        <f>VLOOKUP(Table91213[[#This Row],[Date]],'DB Details'!$A:$L,6)</f>
        <v>65.3</v>
      </c>
      <c r="G682" s="41">
        <f>VLOOKUP(Table91213[[#This Row],[Date]],'DB Details'!$A:$L,7)</f>
        <v>37</v>
      </c>
      <c r="H682" s="88">
        <f>VLOOKUP(Table91213[[#This Row],[Date]],'DB Details'!$A:$L,8)</f>
        <v>48.8</v>
      </c>
      <c r="I682" s="88">
        <f>VLOOKUP(Table91213[[#This Row],[Date]],'DB Details'!$A:$L,9)</f>
        <v>68.3</v>
      </c>
      <c r="J682" s="88">
        <f>VLOOKUP(Table91213[[#This Row],[Date]],'DB Details'!$A:$L,10)</f>
        <v>60.1</v>
      </c>
      <c r="K682" s="41">
        <f>VLOOKUP(Table91213[[#This Row],[Date]],'DB Details'!$A:$L,11)</f>
        <v>60</v>
      </c>
      <c r="L682" s="88">
        <f>VLOOKUP(Table91213[[#This Row],[Date]],'DB Details'!$A:$L,12)</f>
        <v>61.4</v>
      </c>
    </row>
    <row r="683" spans="1:12" x14ac:dyDescent="0.2">
      <c r="A683" s="39">
        <v>38139</v>
      </c>
      <c r="B683" s="57">
        <f>VLOOKUP(Table91213[[#This Row],[Date]],'DB Details'!$A:$L,2)</f>
        <v>60.9</v>
      </c>
      <c r="C683" s="41">
        <f>VLOOKUP(Table91213[[#This Row],[Date]],'DB Details'!$A:$L,3)</f>
        <v>57.5</v>
      </c>
      <c r="D683" s="55">
        <f>VLOOKUP(Table91213[[#This Row],[Date]],'DB Details'!$A:$L,4)</f>
        <v>58.5</v>
      </c>
      <c r="E683" s="88">
        <f>VLOOKUP(Table91213[[#This Row],[Date]],'DB Details'!$A:$L,5)</f>
        <v>81</v>
      </c>
      <c r="F683" s="88">
        <f>VLOOKUP(Table91213[[#This Row],[Date]],'DB Details'!$A:$L,6)</f>
        <v>63.7</v>
      </c>
      <c r="G683" s="41">
        <f>VLOOKUP(Table91213[[#This Row],[Date]],'DB Details'!$A:$L,7)</f>
        <v>39</v>
      </c>
      <c r="H683" s="88">
        <f>VLOOKUP(Table91213[[#This Row],[Date]],'DB Details'!$A:$L,8)</f>
        <v>51.3</v>
      </c>
      <c r="I683" s="88">
        <f>VLOOKUP(Table91213[[#This Row],[Date]],'DB Details'!$A:$L,9)</f>
        <v>67.099999999999994</v>
      </c>
      <c r="J683" s="88">
        <f>VLOOKUP(Table91213[[#This Row],[Date]],'DB Details'!$A:$L,10)</f>
        <v>59.4</v>
      </c>
      <c r="K683" s="41">
        <f>VLOOKUP(Table91213[[#This Row],[Date]],'DB Details'!$A:$L,11)</f>
        <v>57.3</v>
      </c>
      <c r="L683" s="88">
        <f>VLOOKUP(Table91213[[#This Row],[Date]],'DB Details'!$A:$L,12)</f>
        <v>60.5</v>
      </c>
    </row>
    <row r="684" spans="1:12" x14ac:dyDescent="0.2">
      <c r="A684" s="39">
        <v>38169</v>
      </c>
      <c r="B684" s="57">
        <f>VLOOKUP(Table91213[[#This Row],[Date]],'DB Details'!$A:$L,2)</f>
        <v>62.8</v>
      </c>
      <c r="C684" s="41">
        <f>VLOOKUP(Table91213[[#This Row],[Date]],'DB Details'!$A:$L,3)</f>
        <v>58.8</v>
      </c>
      <c r="D684" s="55">
        <f>VLOOKUP(Table91213[[#This Row],[Date]],'DB Details'!$A:$L,4)</f>
        <v>58</v>
      </c>
      <c r="E684" s="88">
        <f>VLOOKUP(Table91213[[#This Row],[Date]],'DB Details'!$A:$L,5)</f>
        <v>77</v>
      </c>
      <c r="F684" s="88">
        <f>VLOOKUP(Table91213[[#This Row],[Date]],'DB Details'!$A:$L,6)</f>
        <v>63.8</v>
      </c>
      <c r="G684" s="41">
        <f>VLOOKUP(Table91213[[#This Row],[Date]],'DB Details'!$A:$L,7)</f>
        <v>37.5</v>
      </c>
      <c r="H684" s="88">
        <f>VLOOKUP(Table91213[[#This Row],[Date]],'DB Details'!$A:$L,8)</f>
        <v>50.8</v>
      </c>
      <c r="I684" s="88">
        <f>VLOOKUP(Table91213[[#This Row],[Date]],'DB Details'!$A:$L,9)</f>
        <v>64.5</v>
      </c>
      <c r="J684" s="88">
        <f>VLOOKUP(Table91213[[#This Row],[Date]],'DB Details'!$A:$L,10)</f>
        <v>57.4</v>
      </c>
      <c r="K684" s="41">
        <f>VLOOKUP(Table91213[[#This Row],[Date]],'DB Details'!$A:$L,11)</f>
        <v>56.7</v>
      </c>
      <c r="L684" s="88">
        <f>VLOOKUP(Table91213[[#This Row],[Date]],'DB Details'!$A:$L,12)</f>
        <v>59.9</v>
      </c>
    </row>
    <row r="685" spans="1:12" x14ac:dyDescent="0.2">
      <c r="A685" s="39">
        <v>38200</v>
      </c>
      <c r="B685" s="57">
        <f>VLOOKUP(Table91213[[#This Row],[Date]],'DB Details'!$A:$L,2)</f>
        <v>62.1</v>
      </c>
      <c r="C685" s="41">
        <f>VLOOKUP(Table91213[[#This Row],[Date]],'DB Details'!$A:$L,3)</f>
        <v>58.3</v>
      </c>
      <c r="D685" s="55">
        <f>VLOOKUP(Table91213[[#This Row],[Date]],'DB Details'!$A:$L,4)</f>
        <v>55</v>
      </c>
      <c r="E685" s="88">
        <f>VLOOKUP(Table91213[[#This Row],[Date]],'DB Details'!$A:$L,5)</f>
        <v>81.5</v>
      </c>
      <c r="F685" s="88">
        <f>VLOOKUP(Table91213[[#This Row],[Date]],'DB Details'!$A:$L,6)</f>
        <v>59.3</v>
      </c>
      <c r="G685" s="41">
        <f>VLOOKUP(Table91213[[#This Row],[Date]],'DB Details'!$A:$L,7)</f>
        <v>45.5</v>
      </c>
      <c r="H685" s="88">
        <f>VLOOKUP(Table91213[[#This Row],[Date]],'DB Details'!$A:$L,8)</f>
        <v>52.1</v>
      </c>
      <c r="I685" s="88">
        <f>VLOOKUP(Table91213[[#This Row],[Date]],'DB Details'!$A:$L,9)</f>
        <v>62.8</v>
      </c>
      <c r="J685" s="88">
        <f>VLOOKUP(Table91213[[#This Row],[Date]],'DB Details'!$A:$L,10)</f>
        <v>56.4</v>
      </c>
      <c r="K685" s="41">
        <f>VLOOKUP(Table91213[[#This Row],[Date]],'DB Details'!$A:$L,11)</f>
        <v>55.8</v>
      </c>
      <c r="L685" s="88">
        <f>VLOOKUP(Table91213[[#This Row],[Date]],'DB Details'!$A:$L,12)</f>
        <v>58.5</v>
      </c>
    </row>
    <row r="686" spans="1:12" x14ac:dyDescent="0.2">
      <c r="A686" s="39">
        <v>38231</v>
      </c>
      <c r="B686" s="57">
        <f>VLOOKUP(Table91213[[#This Row],[Date]],'DB Details'!$A:$L,2)</f>
        <v>57.7</v>
      </c>
      <c r="C686" s="41">
        <f>VLOOKUP(Table91213[[#This Row],[Date]],'DB Details'!$A:$L,3)</f>
        <v>58.2</v>
      </c>
      <c r="D686" s="55">
        <f>VLOOKUP(Table91213[[#This Row],[Date]],'DB Details'!$A:$L,4)</f>
        <v>55</v>
      </c>
      <c r="E686" s="88">
        <f>VLOOKUP(Table91213[[#This Row],[Date]],'DB Details'!$A:$L,5)</f>
        <v>76</v>
      </c>
      <c r="F686" s="88">
        <f>VLOOKUP(Table91213[[#This Row],[Date]],'DB Details'!$A:$L,6)</f>
        <v>59.8</v>
      </c>
      <c r="G686" s="41">
        <f>VLOOKUP(Table91213[[#This Row],[Date]],'DB Details'!$A:$L,7)</f>
        <v>41.5</v>
      </c>
      <c r="H686" s="88">
        <f>VLOOKUP(Table91213[[#This Row],[Date]],'DB Details'!$A:$L,8)</f>
        <v>51.6</v>
      </c>
      <c r="I686" s="88">
        <f>VLOOKUP(Table91213[[#This Row],[Date]],'DB Details'!$A:$L,9)</f>
        <v>59.8</v>
      </c>
      <c r="J686" s="88">
        <f>VLOOKUP(Table91213[[#This Row],[Date]],'DB Details'!$A:$L,10)</f>
        <v>58</v>
      </c>
      <c r="K686" s="41">
        <f>VLOOKUP(Table91213[[#This Row],[Date]],'DB Details'!$A:$L,11)</f>
        <v>53.5</v>
      </c>
      <c r="L686" s="88">
        <f>VLOOKUP(Table91213[[#This Row],[Date]],'DB Details'!$A:$L,12)</f>
        <v>57.4</v>
      </c>
    </row>
    <row r="687" spans="1:12" x14ac:dyDescent="0.2">
      <c r="A687" s="39">
        <v>38261</v>
      </c>
      <c r="B687" s="57">
        <f>VLOOKUP(Table91213[[#This Row],[Date]],'DB Details'!$A:$L,2)</f>
        <v>58.4</v>
      </c>
      <c r="C687" s="41">
        <f>VLOOKUP(Table91213[[#This Row],[Date]],'DB Details'!$A:$L,3)</f>
        <v>59.2</v>
      </c>
      <c r="D687" s="55">
        <f>VLOOKUP(Table91213[[#This Row],[Date]],'DB Details'!$A:$L,4)</f>
        <v>49</v>
      </c>
      <c r="E687" s="88">
        <f>VLOOKUP(Table91213[[#This Row],[Date]],'DB Details'!$A:$L,5)</f>
        <v>78.5</v>
      </c>
      <c r="F687" s="88">
        <f>VLOOKUP(Table91213[[#This Row],[Date]],'DB Details'!$A:$L,6)</f>
        <v>59.3</v>
      </c>
      <c r="G687" s="41">
        <f>VLOOKUP(Table91213[[#This Row],[Date]],'DB Details'!$A:$L,7)</f>
        <v>43.5</v>
      </c>
      <c r="H687" s="88">
        <f>VLOOKUP(Table91213[[#This Row],[Date]],'DB Details'!$A:$L,8)</f>
        <v>49.3</v>
      </c>
      <c r="I687" s="88">
        <f>VLOOKUP(Table91213[[#This Row],[Date]],'DB Details'!$A:$L,9)</f>
        <v>59.2</v>
      </c>
      <c r="J687" s="88">
        <f>VLOOKUP(Table91213[[#This Row],[Date]],'DB Details'!$A:$L,10)</f>
        <v>55.5</v>
      </c>
      <c r="K687" s="41">
        <f>VLOOKUP(Table91213[[#This Row],[Date]],'DB Details'!$A:$L,11)</f>
        <v>56.7</v>
      </c>
      <c r="L687" s="88">
        <f>VLOOKUP(Table91213[[#This Row],[Date]],'DB Details'!$A:$L,12)</f>
        <v>56.3</v>
      </c>
    </row>
    <row r="688" spans="1:12" x14ac:dyDescent="0.2">
      <c r="A688" s="39">
        <v>38292</v>
      </c>
      <c r="B688" s="57">
        <f>VLOOKUP(Table91213[[#This Row],[Date]],'DB Details'!$A:$L,2)</f>
        <v>60.1</v>
      </c>
      <c r="C688" s="41">
        <f>VLOOKUP(Table91213[[#This Row],[Date]],'DB Details'!$A:$L,3)</f>
        <v>58.8</v>
      </c>
      <c r="D688" s="55">
        <f>VLOOKUP(Table91213[[#This Row],[Date]],'DB Details'!$A:$L,4)</f>
        <v>47.5</v>
      </c>
      <c r="E688" s="88">
        <f>VLOOKUP(Table91213[[#This Row],[Date]],'DB Details'!$A:$L,5)</f>
        <v>74</v>
      </c>
      <c r="F688" s="88">
        <f>VLOOKUP(Table91213[[#This Row],[Date]],'DB Details'!$A:$L,6)</f>
        <v>57.3</v>
      </c>
      <c r="G688" s="41">
        <f>VLOOKUP(Table91213[[#This Row],[Date]],'DB Details'!$A:$L,7)</f>
        <v>43.5</v>
      </c>
      <c r="H688" s="88">
        <f>VLOOKUP(Table91213[[#This Row],[Date]],'DB Details'!$A:$L,8)</f>
        <v>49.7</v>
      </c>
      <c r="I688" s="88">
        <f>VLOOKUP(Table91213[[#This Row],[Date]],'DB Details'!$A:$L,9)</f>
        <v>56.8</v>
      </c>
      <c r="J688" s="88">
        <f>VLOOKUP(Table91213[[#This Row],[Date]],'DB Details'!$A:$L,10)</f>
        <v>56.9</v>
      </c>
      <c r="K688" s="41">
        <f>VLOOKUP(Table91213[[#This Row],[Date]],'DB Details'!$A:$L,11)</f>
        <v>54.5</v>
      </c>
      <c r="L688" s="88">
        <f>VLOOKUP(Table91213[[#This Row],[Date]],'DB Details'!$A:$L,12)</f>
        <v>56.2</v>
      </c>
    </row>
    <row r="689" spans="1:12" x14ac:dyDescent="0.2">
      <c r="A689" s="39">
        <v>38322</v>
      </c>
      <c r="B689" s="57">
        <f>VLOOKUP(Table91213[[#This Row],[Date]],'DB Details'!$A:$L,2)</f>
        <v>66.3</v>
      </c>
      <c r="C689" s="41">
        <f>VLOOKUP(Table91213[[#This Row],[Date]],'DB Details'!$A:$L,3)</f>
        <v>60.8</v>
      </c>
      <c r="D689" s="55">
        <f>VLOOKUP(Table91213[[#This Row],[Date]],'DB Details'!$A:$L,4)</f>
        <v>54</v>
      </c>
      <c r="E689" s="88">
        <f>VLOOKUP(Table91213[[#This Row],[Date]],'DB Details'!$A:$L,5)</f>
        <v>72</v>
      </c>
      <c r="F689" s="88">
        <f>VLOOKUP(Table91213[[#This Row],[Date]],'DB Details'!$A:$L,6)</f>
        <v>57.9</v>
      </c>
      <c r="G689" s="41">
        <f>VLOOKUP(Table91213[[#This Row],[Date]],'DB Details'!$A:$L,7)</f>
        <v>44</v>
      </c>
      <c r="H689" s="88">
        <f>VLOOKUP(Table91213[[#This Row],[Date]],'DB Details'!$A:$L,8)</f>
        <v>52.8</v>
      </c>
      <c r="I689" s="88">
        <f>VLOOKUP(Table91213[[#This Row],[Date]],'DB Details'!$A:$L,9)</f>
        <v>55.3</v>
      </c>
      <c r="J689" s="88">
        <f>VLOOKUP(Table91213[[#This Row],[Date]],'DB Details'!$A:$L,10)</f>
        <v>53.8</v>
      </c>
      <c r="K689" s="41">
        <f>VLOOKUP(Table91213[[#This Row],[Date]],'DB Details'!$A:$L,11)</f>
        <v>59.1</v>
      </c>
      <c r="L689" s="88">
        <f>VLOOKUP(Table91213[[#This Row],[Date]],'DB Details'!$A:$L,12)</f>
        <v>57.2</v>
      </c>
    </row>
    <row r="690" spans="1:12" x14ac:dyDescent="0.2">
      <c r="A690" s="39">
        <v>38353</v>
      </c>
      <c r="B690" s="57">
        <f>VLOOKUP(Table91213[[#This Row],[Date]],'DB Details'!$A:$L,2)</f>
        <v>57.9</v>
      </c>
      <c r="C690" s="41">
        <f>VLOOKUP(Table91213[[#This Row],[Date]],'DB Details'!$A:$L,3)</f>
        <v>61.1</v>
      </c>
      <c r="D690" s="55">
        <f>VLOOKUP(Table91213[[#This Row],[Date]],'DB Details'!$A:$L,4)</f>
        <v>50.5</v>
      </c>
      <c r="E690" s="88">
        <f>VLOOKUP(Table91213[[#This Row],[Date]],'DB Details'!$A:$L,5)</f>
        <v>69</v>
      </c>
      <c r="F690" s="88">
        <f>VLOOKUP(Table91213[[#This Row],[Date]],'DB Details'!$A:$L,6)</f>
        <v>59.3</v>
      </c>
      <c r="G690" s="41">
        <f>VLOOKUP(Table91213[[#This Row],[Date]],'DB Details'!$A:$L,7)</f>
        <v>44.5</v>
      </c>
      <c r="H690" s="88">
        <f>VLOOKUP(Table91213[[#This Row],[Date]],'DB Details'!$A:$L,8)</f>
        <v>53.5</v>
      </c>
      <c r="I690" s="88">
        <f>VLOOKUP(Table91213[[#This Row],[Date]],'DB Details'!$A:$L,9)</f>
        <v>54.7</v>
      </c>
      <c r="J690" s="88">
        <f>VLOOKUP(Table91213[[#This Row],[Date]],'DB Details'!$A:$L,10)</f>
        <v>58.6</v>
      </c>
      <c r="K690" s="41">
        <f>VLOOKUP(Table91213[[#This Row],[Date]],'DB Details'!$A:$L,11)</f>
        <v>56.5</v>
      </c>
      <c r="L690" s="88">
        <f>VLOOKUP(Table91213[[#This Row],[Date]],'DB Details'!$A:$L,12)</f>
        <v>56.8</v>
      </c>
    </row>
    <row r="691" spans="1:12" x14ac:dyDescent="0.2">
      <c r="A691" s="39">
        <v>38384</v>
      </c>
      <c r="B691" s="57">
        <f>VLOOKUP(Table91213[[#This Row],[Date]],'DB Details'!$A:$L,2)</f>
        <v>55.9</v>
      </c>
      <c r="C691" s="41">
        <f>VLOOKUP(Table91213[[#This Row],[Date]],'DB Details'!$A:$L,3)</f>
        <v>60.7</v>
      </c>
      <c r="D691" s="55">
        <f>VLOOKUP(Table91213[[#This Row],[Date]],'DB Details'!$A:$L,4)</f>
        <v>50.5</v>
      </c>
      <c r="E691" s="88">
        <f>VLOOKUP(Table91213[[#This Row],[Date]],'DB Details'!$A:$L,5)</f>
        <v>65.5</v>
      </c>
      <c r="F691" s="88">
        <f>VLOOKUP(Table91213[[#This Row],[Date]],'DB Details'!$A:$L,6)</f>
        <v>58.2</v>
      </c>
      <c r="G691" s="41">
        <f>VLOOKUP(Table91213[[#This Row],[Date]],'DB Details'!$A:$L,7)</f>
        <v>42.5</v>
      </c>
      <c r="H691" s="88">
        <f>VLOOKUP(Table91213[[#This Row],[Date]],'DB Details'!$A:$L,8)</f>
        <v>51</v>
      </c>
      <c r="I691" s="88">
        <f>VLOOKUP(Table91213[[#This Row],[Date]],'DB Details'!$A:$L,9)</f>
        <v>56.5</v>
      </c>
      <c r="J691" s="88">
        <f>VLOOKUP(Table91213[[#This Row],[Date]],'DB Details'!$A:$L,10)</f>
        <v>56</v>
      </c>
      <c r="K691" s="41">
        <f>VLOOKUP(Table91213[[#This Row],[Date]],'DB Details'!$A:$L,11)</f>
        <v>56.5</v>
      </c>
      <c r="L691" s="88">
        <f>VLOOKUP(Table91213[[#This Row],[Date]],'DB Details'!$A:$L,12)</f>
        <v>55.5</v>
      </c>
    </row>
    <row r="692" spans="1:12" x14ac:dyDescent="0.2">
      <c r="A692" s="39">
        <v>38412</v>
      </c>
      <c r="B692" s="57">
        <f>VLOOKUP(Table91213[[#This Row],[Date]],'DB Details'!$A:$L,2)</f>
        <v>57.7</v>
      </c>
      <c r="C692" s="41">
        <f>VLOOKUP(Table91213[[#This Row],[Date]],'DB Details'!$A:$L,3)</f>
        <v>58.9</v>
      </c>
      <c r="D692" s="55">
        <f>VLOOKUP(Table91213[[#This Row],[Date]],'DB Details'!$A:$L,4)</f>
        <v>56</v>
      </c>
      <c r="E692" s="88">
        <f>VLOOKUP(Table91213[[#This Row],[Date]],'DB Details'!$A:$L,5)</f>
        <v>73</v>
      </c>
      <c r="F692" s="88">
        <f>VLOOKUP(Table91213[[#This Row],[Date]],'DB Details'!$A:$L,6)</f>
        <v>57.5</v>
      </c>
      <c r="G692" s="41">
        <f>VLOOKUP(Table91213[[#This Row],[Date]],'DB Details'!$A:$L,7)</f>
        <v>46</v>
      </c>
      <c r="H692" s="88">
        <f>VLOOKUP(Table91213[[#This Row],[Date]],'DB Details'!$A:$L,8)</f>
        <v>55</v>
      </c>
      <c r="I692" s="88">
        <f>VLOOKUP(Table91213[[#This Row],[Date]],'DB Details'!$A:$L,9)</f>
        <v>53.5</v>
      </c>
      <c r="J692" s="88">
        <f>VLOOKUP(Table91213[[#This Row],[Date]],'DB Details'!$A:$L,10)</f>
        <v>52.5</v>
      </c>
      <c r="K692" s="41">
        <f>VLOOKUP(Table91213[[#This Row],[Date]],'DB Details'!$A:$L,11)</f>
        <v>55.1</v>
      </c>
      <c r="L692" s="88">
        <f>VLOOKUP(Table91213[[#This Row],[Date]],'DB Details'!$A:$L,12)</f>
        <v>55.2</v>
      </c>
    </row>
    <row r="693" spans="1:12" x14ac:dyDescent="0.2">
      <c r="A693" s="39">
        <v>38443</v>
      </c>
      <c r="B693" s="57">
        <f>VLOOKUP(Table91213[[#This Row],[Date]],'DB Details'!$A:$L,2)</f>
        <v>53.4</v>
      </c>
      <c r="C693" s="41">
        <f>VLOOKUP(Table91213[[#This Row],[Date]],'DB Details'!$A:$L,3)</f>
        <v>56.7</v>
      </c>
      <c r="D693" s="55">
        <f>VLOOKUP(Table91213[[#This Row],[Date]],'DB Details'!$A:$L,4)</f>
        <v>53</v>
      </c>
      <c r="E693" s="88">
        <f>VLOOKUP(Table91213[[#This Row],[Date]],'DB Details'!$A:$L,5)</f>
        <v>71</v>
      </c>
      <c r="F693" s="88">
        <f>VLOOKUP(Table91213[[#This Row],[Date]],'DB Details'!$A:$L,6)</f>
        <v>54.2</v>
      </c>
      <c r="G693" s="41">
        <f>VLOOKUP(Table91213[[#This Row],[Date]],'DB Details'!$A:$L,7)</f>
        <v>41.5</v>
      </c>
      <c r="H693" s="88">
        <f>VLOOKUP(Table91213[[#This Row],[Date]],'DB Details'!$A:$L,8)</f>
        <v>48.5</v>
      </c>
      <c r="I693" s="88">
        <f>VLOOKUP(Table91213[[#This Row],[Date]],'DB Details'!$A:$L,9)</f>
        <v>51.8</v>
      </c>
      <c r="J693" s="88">
        <f>VLOOKUP(Table91213[[#This Row],[Date]],'DB Details'!$A:$L,10)</f>
        <v>53</v>
      </c>
      <c r="K693" s="41">
        <f>VLOOKUP(Table91213[[#This Row],[Date]],'DB Details'!$A:$L,11)</f>
        <v>57</v>
      </c>
      <c r="L693" s="88">
        <f>VLOOKUP(Table91213[[#This Row],[Date]],'DB Details'!$A:$L,12)</f>
        <v>52.2</v>
      </c>
    </row>
    <row r="694" spans="1:12" x14ac:dyDescent="0.2">
      <c r="A694" s="39">
        <v>38473</v>
      </c>
      <c r="B694" s="57">
        <f>VLOOKUP(Table91213[[#This Row],[Date]],'DB Details'!$A:$L,2)</f>
        <v>51.8</v>
      </c>
      <c r="C694" s="41">
        <f>VLOOKUP(Table91213[[#This Row],[Date]],'DB Details'!$A:$L,3)</f>
        <v>53.9</v>
      </c>
      <c r="D694" s="55">
        <f>VLOOKUP(Table91213[[#This Row],[Date]],'DB Details'!$A:$L,4)</f>
        <v>51</v>
      </c>
      <c r="E694" s="88">
        <f>VLOOKUP(Table91213[[#This Row],[Date]],'DB Details'!$A:$L,5)</f>
        <v>58</v>
      </c>
      <c r="F694" s="88">
        <f>VLOOKUP(Table91213[[#This Row],[Date]],'DB Details'!$A:$L,6)</f>
        <v>54.7</v>
      </c>
      <c r="G694" s="41">
        <f>VLOOKUP(Table91213[[#This Row],[Date]],'DB Details'!$A:$L,7)</f>
        <v>47.5</v>
      </c>
      <c r="H694" s="88">
        <f>VLOOKUP(Table91213[[#This Row],[Date]],'DB Details'!$A:$L,8)</f>
        <v>48.5</v>
      </c>
      <c r="I694" s="88">
        <f>VLOOKUP(Table91213[[#This Row],[Date]],'DB Details'!$A:$L,9)</f>
        <v>49.8</v>
      </c>
      <c r="J694" s="88">
        <f>VLOOKUP(Table91213[[#This Row],[Date]],'DB Details'!$A:$L,10)</f>
        <v>49.3</v>
      </c>
      <c r="K694" s="41">
        <f>VLOOKUP(Table91213[[#This Row],[Date]],'DB Details'!$A:$L,11)</f>
        <v>55.3</v>
      </c>
      <c r="L694" s="88">
        <f>VLOOKUP(Table91213[[#This Row],[Date]],'DB Details'!$A:$L,12)</f>
        <v>50.8</v>
      </c>
    </row>
    <row r="695" spans="1:12" x14ac:dyDescent="0.2">
      <c r="A695" s="39">
        <v>38504</v>
      </c>
      <c r="B695" s="57">
        <f>VLOOKUP(Table91213[[#This Row],[Date]],'DB Details'!$A:$L,2)</f>
        <v>55.7</v>
      </c>
      <c r="C695" s="41">
        <f>VLOOKUP(Table91213[[#This Row],[Date]],'DB Details'!$A:$L,3)</f>
        <v>54.2</v>
      </c>
      <c r="D695" s="55">
        <f>VLOOKUP(Table91213[[#This Row],[Date]],'DB Details'!$A:$L,4)</f>
        <v>51</v>
      </c>
      <c r="E695" s="88">
        <f>VLOOKUP(Table91213[[#This Row],[Date]],'DB Details'!$A:$L,5)</f>
        <v>50.5</v>
      </c>
      <c r="F695" s="88">
        <f>VLOOKUP(Table91213[[#This Row],[Date]],'DB Details'!$A:$L,6)</f>
        <v>55.1</v>
      </c>
      <c r="G695" s="41">
        <f>VLOOKUP(Table91213[[#This Row],[Date]],'DB Details'!$A:$L,7)</f>
        <v>44</v>
      </c>
      <c r="H695" s="88">
        <f>VLOOKUP(Table91213[[#This Row],[Date]],'DB Details'!$A:$L,8)</f>
        <v>48</v>
      </c>
      <c r="I695" s="88">
        <f>VLOOKUP(Table91213[[#This Row],[Date]],'DB Details'!$A:$L,9)</f>
        <v>52</v>
      </c>
      <c r="J695" s="88">
        <f>VLOOKUP(Table91213[[#This Row],[Date]],'DB Details'!$A:$L,10)</f>
        <v>51.1</v>
      </c>
      <c r="K695" s="41">
        <f>VLOOKUP(Table91213[[#This Row],[Date]],'DB Details'!$A:$L,11)</f>
        <v>51.2</v>
      </c>
      <c r="L695" s="88">
        <f>VLOOKUP(Table91213[[#This Row],[Date]],'DB Details'!$A:$L,12)</f>
        <v>52.4</v>
      </c>
    </row>
    <row r="696" spans="1:12" x14ac:dyDescent="0.2">
      <c r="A696" s="39">
        <v>38534</v>
      </c>
      <c r="B696" s="57">
        <f>VLOOKUP(Table91213[[#This Row],[Date]],'DB Details'!$A:$L,2)</f>
        <v>57.2</v>
      </c>
      <c r="C696" s="41">
        <f>VLOOKUP(Table91213[[#This Row],[Date]],'DB Details'!$A:$L,3)</f>
        <v>54.7</v>
      </c>
      <c r="D696" s="55">
        <f>VLOOKUP(Table91213[[#This Row],[Date]],'DB Details'!$A:$L,4)</f>
        <v>49</v>
      </c>
      <c r="E696" s="88">
        <f>VLOOKUP(Table91213[[#This Row],[Date]],'DB Details'!$A:$L,5)</f>
        <v>48.5</v>
      </c>
      <c r="F696" s="88">
        <f>VLOOKUP(Table91213[[#This Row],[Date]],'DB Details'!$A:$L,6)</f>
        <v>57.4</v>
      </c>
      <c r="G696" s="41">
        <f>VLOOKUP(Table91213[[#This Row],[Date]],'DB Details'!$A:$L,7)</f>
        <v>44.5</v>
      </c>
      <c r="H696" s="88">
        <f>VLOOKUP(Table91213[[#This Row],[Date]],'DB Details'!$A:$L,8)</f>
        <v>45.5</v>
      </c>
      <c r="I696" s="88">
        <f>VLOOKUP(Table91213[[#This Row],[Date]],'DB Details'!$A:$L,9)</f>
        <v>50.8</v>
      </c>
      <c r="J696" s="88">
        <f>VLOOKUP(Table91213[[#This Row],[Date]],'DB Details'!$A:$L,10)</f>
        <v>53.2</v>
      </c>
      <c r="K696" s="41">
        <f>VLOOKUP(Table91213[[#This Row],[Date]],'DB Details'!$A:$L,11)</f>
        <v>55.8</v>
      </c>
      <c r="L696" s="88">
        <f>VLOOKUP(Table91213[[#This Row],[Date]],'DB Details'!$A:$L,12)</f>
        <v>52.8</v>
      </c>
    </row>
    <row r="697" spans="1:12" x14ac:dyDescent="0.2">
      <c r="A697" s="39">
        <v>38565</v>
      </c>
      <c r="B697" s="57">
        <f>VLOOKUP(Table91213[[#This Row],[Date]],'DB Details'!$A:$L,2)</f>
        <v>57.8</v>
      </c>
      <c r="C697" s="41">
        <f>VLOOKUP(Table91213[[#This Row],[Date]],'DB Details'!$A:$L,3)</f>
        <v>53.4</v>
      </c>
      <c r="D697" s="55">
        <f>VLOOKUP(Table91213[[#This Row],[Date]],'DB Details'!$A:$L,4)</f>
        <v>50.5</v>
      </c>
      <c r="E697" s="88">
        <f>VLOOKUP(Table91213[[#This Row],[Date]],'DB Details'!$A:$L,5)</f>
        <v>62.5</v>
      </c>
      <c r="F697" s="88">
        <f>VLOOKUP(Table91213[[#This Row],[Date]],'DB Details'!$A:$L,6)</f>
        <v>55.6</v>
      </c>
      <c r="G697" s="41">
        <f>VLOOKUP(Table91213[[#This Row],[Date]],'DB Details'!$A:$L,7)</f>
        <v>46.5</v>
      </c>
      <c r="H697" s="88">
        <f>VLOOKUP(Table91213[[#This Row],[Date]],'DB Details'!$A:$L,8)</f>
        <v>47</v>
      </c>
      <c r="I697" s="88">
        <f>VLOOKUP(Table91213[[#This Row],[Date]],'DB Details'!$A:$L,9)</f>
        <v>49.9</v>
      </c>
      <c r="J697" s="88">
        <f>VLOOKUP(Table91213[[#This Row],[Date]],'DB Details'!$A:$L,10)</f>
        <v>51.8</v>
      </c>
      <c r="K697" s="41">
        <f>VLOOKUP(Table91213[[#This Row],[Date]],'DB Details'!$A:$L,11)</f>
        <v>54.5</v>
      </c>
      <c r="L697" s="88">
        <f>VLOOKUP(Table91213[[#This Row],[Date]],'DB Details'!$A:$L,12)</f>
        <v>52.4</v>
      </c>
    </row>
    <row r="698" spans="1:12" x14ac:dyDescent="0.2">
      <c r="A698" s="39">
        <v>38596</v>
      </c>
      <c r="B698" s="57">
        <f>VLOOKUP(Table91213[[#This Row],[Date]],'DB Details'!$A:$L,2)</f>
        <v>60.9</v>
      </c>
      <c r="C698" s="41">
        <f>VLOOKUP(Table91213[[#This Row],[Date]],'DB Details'!$A:$L,3)</f>
        <v>53.4</v>
      </c>
      <c r="D698" s="55">
        <f>VLOOKUP(Table91213[[#This Row],[Date]],'DB Details'!$A:$L,4)</f>
        <v>55</v>
      </c>
      <c r="E698" s="88">
        <f>VLOOKUP(Table91213[[#This Row],[Date]],'DB Details'!$A:$L,5)</f>
        <v>78</v>
      </c>
      <c r="F698" s="88">
        <f>VLOOKUP(Table91213[[#This Row],[Date]],'DB Details'!$A:$L,6)</f>
        <v>62.4</v>
      </c>
      <c r="G698" s="41">
        <f>VLOOKUP(Table91213[[#This Row],[Date]],'DB Details'!$A:$L,7)</f>
        <v>44.5</v>
      </c>
      <c r="H698" s="88">
        <f>VLOOKUP(Table91213[[#This Row],[Date]],'DB Details'!$A:$L,8)</f>
        <v>49.5</v>
      </c>
      <c r="I698" s="88">
        <f>VLOOKUP(Table91213[[#This Row],[Date]],'DB Details'!$A:$L,9)</f>
        <v>57.7</v>
      </c>
      <c r="J698" s="88">
        <f>VLOOKUP(Table91213[[#This Row],[Date]],'DB Details'!$A:$L,10)</f>
        <v>53.4</v>
      </c>
      <c r="K698" s="41">
        <f>VLOOKUP(Table91213[[#This Row],[Date]],'DB Details'!$A:$L,11)</f>
        <v>57.3</v>
      </c>
      <c r="L698" s="88">
        <f>VLOOKUP(Table91213[[#This Row],[Date]],'DB Details'!$A:$L,12)</f>
        <v>56.8</v>
      </c>
    </row>
    <row r="699" spans="1:12" x14ac:dyDescent="0.2">
      <c r="A699" s="39">
        <v>38626</v>
      </c>
      <c r="B699" s="57">
        <f>VLOOKUP(Table91213[[#This Row],[Date]],'DB Details'!$A:$L,2)</f>
        <v>61.4</v>
      </c>
      <c r="C699" s="41">
        <f>VLOOKUP(Table91213[[#This Row],[Date]],'DB Details'!$A:$L,3)</f>
        <v>58.2</v>
      </c>
      <c r="D699" s="55">
        <f>VLOOKUP(Table91213[[#This Row],[Date]],'DB Details'!$A:$L,4)</f>
        <v>55.5</v>
      </c>
      <c r="E699" s="88">
        <f>VLOOKUP(Table91213[[#This Row],[Date]],'DB Details'!$A:$L,5)</f>
        <v>84</v>
      </c>
      <c r="F699" s="88">
        <f>VLOOKUP(Table91213[[#This Row],[Date]],'DB Details'!$A:$L,6)</f>
        <v>62.1</v>
      </c>
      <c r="G699" s="41">
        <f>VLOOKUP(Table91213[[#This Row],[Date]],'DB Details'!$A:$L,7)</f>
        <v>41</v>
      </c>
      <c r="H699" s="88">
        <f>VLOOKUP(Table91213[[#This Row],[Date]],'DB Details'!$A:$L,8)</f>
        <v>46.5</v>
      </c>
      <c r="I699" s="88">
        <f>VLOOKUP(Table91213[[#This Row],[Date]],'DB Details'!$A:$L,9)</f>
        <v>61.8</v>
      </c>
      <c r="J699" s="88">
        <f>VLOOKUP(Table91213[[#This Row],[Date]],'DB Details'!$A:$L,10)</f>
        <v>54.3</v>
      </c>
      <c r="K699" s="41">
        <f>VLOOKUP(Table91213[[#This Row],[Date]],'DB Details'!$A:$L,11)</f>
        <v>55.2</v>
      </c>
      <c r="L699" s="88">
        <f>VLOOKUP(Table91213[[#This Row],[Date]],'DB Details'!$A:$L,12)</f>
        <v>57.2</v>
      </c>
    </row>
    <row r="700" spans="1:12" x14ac:dyDescent="0.2">
      <c r="A700" s="39">
        <v>38657</v>
      </c>
      <c r="B700" s="57">
        <f>VLOOKUP(Table91213[[#This Row],[Date]],'DB Details'!$A:$L,2)</f>
        <v>61.2</v>
      </c>
      <c r="C700" s="41">
        <f>VLOOKUP(Table91213[[#This Row],[Date]],'DB Details'!$A:$L,3)</f>
        <v>54.1</v>
      </c>
      <c r="D700" s="55">
        <f>VLOOKUP(Table91213[[#This Row],[Date]],'DB Details'!$A:$L,4)</f>
        <v>53</v>
      </c>
      <c r="E700" s="88">
        <f>VLOOKUP(Table91213[[#This Row],[Date]],'DB Details'!$A:$L,5)</f>
        <v>74</v>
      </c>
      <c r="F700" s="88">
        <f>VLOOKUP(Table91213[[#This Row],[Date]],'DB Details'!$A:$L,6)</f>
        <v>62.4</v>
      </c>
      <c r="G700" s="41">
        <f>VLOOKUP(Table91213[[#This Row],[Date]],'DB Details'!$A:$L,7)</f>
        <v>43.5</v>
      </c>
      <c r="H700" s="88">
        <f>VLOOKUP(Table91213[[#This Row],[Date]],'DB Details'!$A:$L,8)</f>
        <v>47</v>
      </c>
      <c r="I700" s="88">
        <f>VLOOKUP(Table91213[[#This Row],[Date]],'DB Details'!$A:$L,9)</f>
        <v>57</v>
      </c>
      <c r="J700" s="88">
        <f>VLOOKUP(Table91213[[#This Row],[Date]],'DB Details'!$A:$L,10)</f>
        <v>56</v>
      </c>
      <c r="K700" s="41">
        <f>VLOOKUP(Table91213[[#This Row],[Date]],'DB Details'!$A:$L,11)</f>
        <v>57.9</v>
      </c>
      <c r="L700" s="88">
        <f>VLOOKUP(Table91213[[#This Row],[Date]],'DB Details'!$A:$L,12)</f>
        <v>56.7</v>
      </c>
    </row>
    <row r="701" spans="1:12" x14ac:dyDescent="0.2">
      <c r="A701" s="39">
        <v>38687</v>
      </c>
      <c r="B701" s="57">
        <f>VLOOKUP(Table91213[[#This Row],[Date]],'DB Details'!$A:$L,2)</f>
        <v>60.1</v>
      </c>
      <c r="C701" s="41">
        <f>VLOOKUP(Table91213[[#This Row],[Date]],'DB Details'!$A:$L,3)</f>
        <v>52.8</v>
      </c>
      <c r="D701" s="55">
        <f>VLOOKUP(Table91213[[#This Row],[Date]],'DB Details'!$A:$L,4)</f>
        <v>49.5</v>
      </c>
      <c r="E701" s="88">
        <f>VLOOKUP(Table91213[[#This Row],[Date]],'DB Details'!$A:$L,5)</f>
        <v>63</v>
      </c>
      <c r="F701" s="88">
        <f>VLOOKUP(Table91213[[#This Row],[Date]],'DB Details'!$A:$L,6)</f>
        <v>60.3</v>
      </c>
      <c r="G701" s="41">
        <f>VLOOKUP(Table91213[[#This Row],[Date]],'DB Details'!$A:$L,7)</f>
        <v>48</v>
      </c>
      <c r="H701" s="88">
        <f>VLOOKUP(Table91213[[#This Row],[Date]],'DB Details'!$A:$L,8)</f>
        <v>46.5</v>
      </c>
      <c r="I701" s="88">
        <f>VLOOKUP(Table91213[[#This Row],[Date]],'DB Details'!$A:$L,9)</f>
        <v>54.9</v>
      </c>
      <c r="J701" s="88">
        <f>VLOOKUP(Table91213[[#This Row],[Date]],'DB Details'!$A:$L,10)</f>
        <v>53.7</v>
      </c>
      <c r="K701" s="41">
        <f>VLOOKUP(Table91213[[#This Row],[Date]],'DB Details'!$A:$L,11)</f>
        <v>54.3</v>
      </c>
      <c r="L701" s="88">
        <f>VLOOKUP(Table91213[[#This Row],[Date]],'DB Details'!$A:$L,12)</f>
        <v>55.1</v>
      </c>
    </row>
    <row r="702" spans="1:12" x14ac:dyDescent="0.2">
      <c r="A702" s="39">
        <v>38718</v>
      </c>
      <c r="B702" s="57">
        <f>VLOOKUP(Table91213[[#This Row],[Date]],'DB Details'!$A:$L,2)</f>
        <v>58.9</v>
      </c>
      <c r="C702" s="41">
        <f>VLOOKUP(Table91213[[#This Row],[Date]],'DB Details'!$A:$L,3)</f>
        <v>57</v>
      </c>
      <c r="D702" s="55">
        <f>VLOOKUP(Table91213[[#This Row],[Date]],'DB Details'!$A:$L,4)</f>
        <v>53.5</v>
      </c>
      <c r="E702" s="88">
        <f>VLOOKUP(Table91213[[#This Row],[Date]],'DB Details'!$A:$L,5)</f>
        <v>65</v>
      </c>
      <c r="F702" s="88">
        <f>VLOOKUP(Table91213[[#This Row],[Date]],'DB Details'!$A:$L,6)</f>
        <v>59.7</v>
      </c>
      <c r="G702" s="41">
        <f>VLOOKUP(Table91213[[#This Row],[Date]],'DB Details'!$A:$L,7)</f>
        <v>46</v>
      </c>
      <c r="H702" s="88">
        <f>VLOOKUP(Table91213[[#This Row],[Date]],'DB Details'!$A:$L,8)</f>
        <v>47.5</v>
      </c>
      <c r="I702" s="88">
        <f>VLOOKUP(Table91213[[#This Row],[Date]],'DB Details'!$A:$L,9)</f>
        <v>55.7</v>
      </c>
      <c r="J702" s="88">
        <f>VLOOKUP(Table91213[[#This Row],[Date]],'DB Details'!$A:$L,10)</f>
        <v>53.1</v>
      </c>
      <c r="K702" s="41">
        <f>VLOOKUP(Table91213[[#This Row],[Date]],'DB Details'!$A:$L,11)</f>
        <v>58.5</v>
      </c>
      <c r="L702" s="88">
        <f>VLOOKUP(Table91213[[#This Row],[Date]],'DB Details'!$A:$L,12)</f>
        <v>55</v>
      </c>
    </row>
    <row r="703" spans="1:12" x14ac:dyDescent="0.2">
      <c r="A703" s="39">
        <v>38749</v>
      </c>
      <c r="B703" s="57">
        <f>VLOOKUP(Table91213[[#This Row],[Date]],'DB Details'!$A:$L,2)</f>
        <v>61</v>
      </c>
      <c r="C703" s="41">
        <f>VLOOKUP(Table91213[[#This Row],[Date]],'DB Details'!$A:$L,3)</f>
        <v>57.5</v>
      </c>
      <c r="D703" s="55">
        <f>VLOOKUP(Table91213[[#This Row],[Date]],'DB Details'!$A:$L,4)</f>
        <v>54.5</v>
      </c>
      <c r="E703" s="88">
        <f>VLOOKUP(Table91213[[#This Row],[Date]],'DB Details'!$A:$L,5)</f>
        <v>62.5</v>
      </c>
      <c r="F703" s="88">
        <f>VLOOKUP(Table91213[[#This Row],[Date]],'DB Details'!$A:$L,6)</f>
        <v>57.9</v>
      </c>
      <c r="G703" s="41">
        <f>VLOOKUP(Table91213[[#This Row],[Date]],'DB Details'!$A:$L,7)</f>
        <v>48.5</v>
      </c>
      <c r="H703" s="88">
        <f>VLOOKUP(Table91213[[#This Row],[Date]],'DB Details'!$A:$L,8)</f>
        <v>52</v>
      </c>
      <c r="I703" s="88">
        <f>VLOOKUP(Table91213[[#This Row],[Date]],'DB Details'!$A:$L,9)</f>
        <v>54.4</v>
      </c>
      <c r="J703" s="88">
        <f>VLOOKUP(Table91213[[#This Row],[Date]],'DB Details'!$A:$L,10)</f>
        <v>53.5</v>
      </c>
      <c r="K703" s="41">
        <f>VLOOKUP(Table91213[[#This Row],[Date]],'DB Details'!$A:$L,11)</f>
        <v>57</v>
      </c>
      <c r="L703" s="88">
        <f>VLOOKUP(Table91213[[#This Row],[Date]],'DB Details'!$A:$L,12)</f>
        <v>55.8</v>
      </c>
    </row>
    <row r="704" spans="1:12" x14ac:dyDescent="0.2">
      <c r="A704" s="39">
        <v>38777</v>
      </c>
      <c r="B704" s="57">
        <f>VLOOKUP(Table91213[[#This Row],[Date]],'DB Details'!$A:$L,2)</f>
        <v>57</v>
      </c>
      <c r="C704" s="41">
        <f>VLOOKUP(Table91213[[#This Row],[Date]],'DB Details'!$A:$L,3)</f>
        <v>57</v>
      </c>
      <c r="D704" s="55">
        <f>VLOOKUP(Table91213[[#This Row],[Date]],'DB Details'!$A:$L,4)</f>
        <v>59.5</v>
      </c>
      <c r="E704" s="88">
        <f>VLOOKUP(Table91213[[#This Row],[Date]],'DB Details'!$A:$L,5)</f>
        <v>66.5</v>
      </c>
      <c r="F704" s="88">
        <f>VLOOKUP(Table91213[[#This Row],[Date]],'DB Details'!$A:$L,6)</f>
        <v>57</v>
      </c>
      <c r="G704" s="41">
        <f>VLOOKUP(Table91213[[#This Row],[Date]],'DB Details'!$A:$L,7)</f>
        <v>48</v>
      </c>
      <c r="H704" s="88">
        <f>VLOOKUP(Table91213[[#This Row],[Date]],'DB Details'!$A:$L,8)</f>
        <v>50</v>
      </c>
      <c r="I704" s="88">
        <f>VLOOKUP(Table91213[[#This Row],[Date]],'DB Details'!$A:$L,9)</f>
        <v>53.9</v>
      </c>
      <c r="J704" s="88">
        <f>VLOOKUP(Table91213[[#This Row],[Date]],'DB Details'!$A:$L,10)</f>
        <v>53.8</v>
      </c>
      <c r="K704" s="41">
        <f>VLOOKUP(Table91213[[#This Row],[Date]],'DB Details'!$A:$L,11)</f>
        <v>57.3</v>
      </c>
      <c r="L704" s="88">
        <f>VLOOKUP(Table91213[[#This Row],[Date]],'DB Details'!$A:$L,12)</f>
        <v>54.3</v>
      </c>
    </row>
    <row r="705" spans="1:12" x14ac:dyDescent="0.2">
      <c r="A705" s="39">
        <v>38808</v>
      </c>
      <c r="B705" s="57">
        <f>VLOOKUP(Table91213[[#This Row],[Date]],'DB Details'!$A:$L,2)</f>
        <v>55.7</v>
      </c>
      <c r="C705" s="41">
        <f>VLOOKUP(Table91213[[#This Row],[Date]],'DB Details'!$A:$L,3)</f>
        <v>59</v>
      </c>
      <c r="D705" s="55">
        <f>VLOOKUP(Table91213[[#This Row],[Date]],'DB Details'!$A:$L,4)</f>
        <v>57</v>
      </c>
      <c r="E705" s="88">
        <f>VLOOKUP(Table91213[[#This Row],[Date]],'DB Details'!$A:$L,5)</f>
        <v>71.5</v>
      </c>
      <c r="F705" s="88">
        <f>VLOOKUP(Table91213[[#This Row],[Date]],'DB Details'!$A:$L,6)</f>
        <v>57.1</v>
      </c>
      <c r="G705" s="41">
        <f>VLOOKUP(Table91213[[#This Row],[Date]],'DB Details'!$A:$L,7)</f>
        <v>46.5</v>
      </c>
      <c r="H705" s="88">
        <f>VLOOKUP(Table91213[[#This Row],[Date]],'DB Details'!$A:$L,8)</f>
        <v>51.5</v>
      </c>
      <c r="I705" s="88">
        <f>VLOOKUP(Table91213[[#This Row],[Date]],'DB Details'!$A:$L,9)</f>
        <v>57.4</v>
      </c>
      <c r="J705" s="88">
        <f>VLOOKUP(Table91213[[#This Row],[Date]],'DB Details'!$A:$L,10)</f>
        <v>54.2</v>
      </c>
      <c r="K705" s="41">
        <f>VLOOKUP(Table91213[[#This Row],[Date]],'DB Details'!$A:$L,11)</f>
        <v>53.4</v>
      </c>
      <c r="L705" s="88">
        <f>VLOOKUP(Table91213[[#This Row],[Date]],'DB Details'!$A:$L,12)</f>
        <v>55.2</v>
      </c>
    </row>
    <row r="706" spans="1:12" x14ac:dyDescent="0.2">
      <c r="A706" s="39">
        <v>38838</v>
      </c>
      <c r="B706" s="57">
        <f>VLOOKUP(Table91213[[#This Row],[Date]],'DB Details'!$A:$L,2)</f>
        <v>54.9</v>
      </c>
      <c r="C706" s="41">
        <f>VLOOKUP(Table91213[[#This Row],[Date]],'DB Details'!$A:$L,3)</f>
        <v>56.5</v>
      </c>
      <c r="D706" s="55">
        <f>VLOOKUP(Table91213[[#This Row],[Date]],'DB Details'!$A:$L,4)</f>
        <v>53</v>
      </c>
      <c r="E706" s="88">
        <f>VLOOKUP(Table91213[[#This Row],[Date]],'DB Details'!$A:$L,5)</f>
        <v>77</v>
      </c>
      <c r="F706" s="88">
        <f>VLOOKUP(Table91213[[#This Row],[Date]],'DB Details'!$A:$L,6)</f>
        <v>56</v>
      </c>
      <c r="G706" s="41">
        <f>VLOOKUP(Table91213[[#This Row],[Date]],'DB Details'!$A:$L,7)</f>
        <v>44</v>
      </c>
      <c r="H706" s="88">
        <f>VLOOKUP(Table91213[[#This Row],[Date]],'DB Details'!$A:$L,8)</f>
        <v>48.5</v>
      </c>
      <c r="I706" s="88">
        <f>VLOOKUP(Table91213[[#This Row],[Date]],'DB Details'!$A:$L,9)</f>
        <v>56.1</v>
      </c>
      <c r="J706" s="88">
        <f>VLOOKUP(Table91213[[#This Row],[Date]],'DB Details'!$A:$L,10)</f>
        <v>53.2</v>
      </c>
      <c r="K706" s="41">
        <f>VLOOKUP(Table91213[[#This Row],[Date]],'DB Details'!$A:$L,11)</f>
        <v>55.7</v>
      </c>
      <c r="L706" s="88">
        <f>VLOOKUP(Table91213[[#This Row],[Date]],'DB Details'!$A:$L,12)</f>
        <v>53.7</v>
      </c>
    </row>
    <row r="707" spans="1:12" x14ac:dyDescent="0.2">
      <c r="A707" s="39">
        <v>38869</v>
      </c>
      <c r="B707" s="57">
        <f>VLOOKUP(Table91213[[#This Row],[Date]],'DB Details'!$A:$L,2)</f>
        <v>55</v>
      </c>
      <c r="C707" s="41">
        <f>VLOOKUP(Table91213[[#This Row],[Date]],'DB Details'!$A:$L,3)</f>
        <v>56.5</v>
      </c>
      <c r="D707" s="55">
        <f>VLOOKUP(Table91213[[#This Row],[Date]],'DB Details'!$A:$L,4)</f>
        <v>54</v>
      </c>
      <c r="E707" s="88">
        <f>VLOOKUP(Table91213[[#This Row],[Date]],'DB Details'!$A:$L,5)</f>
        <v>76.5</v>
      </c>
      <c r="F707" s="88">
        <f>VLOOKUP(Table91213[[#This Row],[Date]],'DB Details'!$A:$L,6)</f>
        <v>53.4</v>
      </c>
      <c r="G707" s="41">
        <f>VLOOKUP(Table91213[[#This Row],[Date]],'DB Details'!$A:$L,7)</f>
        <v>45.5</v>
      </c>
      <c r="H707" s="88">
        <f>VLOOKUP(Table91213[[#This Row],[Date]],'DB Details'!$A:$L,8)</f>
        <v>47.5</v>
      </c>
      <c r="I707" s="88">
        <f>VLOOKUP(Table91213[[#This Row],[Date]],'DB Details'!$A:$L,9)</f>
        <v>54</v>
      </c>
      <c r="J707" s="88">
        <f>VLOOKUP(Table91213[[#This Row],[Date]],'DB Details'!$A:$L,10)</f>
        <v>49.9</v>
      </c>
      <c r="K707" s="41">
        <f>VLOOKUP(Table91213[[#This Row],[Date]],'DB Details'!$A:$L,11)</f>
        <v>55.4</v>
      </c>
      <c r="L707" s="88">
        <f>VLOOKUP(Table91213[[#This Row],[Date]],'DB Details'!$A:$L,12)</f>
        <v>52</v>
      </c>
    </row>
    <row r="708" spans="1:12" x14ac:dyDescent="0.2">
      <c r="A708" s="39">
        <v>38899</v>
      </c>
      <c r="B708" s="57">
        <f>VLOOKUP(Table91213[[#This Row],[Date]],'DB Details'!$A:$L,2)</f>
        <v>55.8</v>
      </c>
      <c r="C708" s="41">
        <f>VLOOKUP(Table91213[[#This Row],[Date]],'DB Details'!$A:$L,3)</f>
        <v>57.5</v>
      </c>
      <c r="D708" s="55">
        <f>VLOOKUP(Table91213[[#This Row],[Date]],'DB Details'!$A:$L,4)</f>
        <v>50.5</v>
      </c>
      <c r="E708" s="88">
        <f>VLOOKUP(Table91213[[#This Row],[Date]],'DB Details'!$A:$L,5)</f>
        <v>78.5</v>
      </c>
      <c r="F708" s="88">
        <f>VLOOKUP(Table91213[[#This Row],[Date]],'DB Details'!$A:$L,6)</f>
        <v>56.9</v>
      </c>
      <c r="G708" s="41">
        <f>VLOOKUP(Table91213[[#This Row],[Date]],'DB Details'!$A:$L,7)</f>
        <v>44.5</v>
      </c>
      <c r="H708" s="88">
        <f>VLOOKUP(Table91213[[#This Row],[Date]],'DB Details'!$A:$L,8)</f>
        <v>48</v>
      </c>
      <c r="I708" s="88">
        <f>VLOOKUP(Table91213[[#This Row],[Date]],'DB Details'!$A:$L,9)</f>
        <v>53.5</v>
      </c>
      <c r="J708" s="88">
        <f>VLOOKUP(Table91213[[#This Row],[Date]],'DB Details'!$A:$L,10)</f>
        <v>50.7</v>
      </c>
      <c r="K708" s="41">
        <f>VLOOKUP(Table91213[[#This Row],[Date]],'DB Details'!$A:$L,11)</f>
        <v>51.9</v>
      </c>
      <c r="L708" s="88">
        <f>VLOOKUP(Table91213[[#This Row],[Date]],'DB Details'!$A:$L,12)</f>
        <v>53</v>
      </c>
    </row>
    <row r="709" spans="1:12" x14ac:dyDescent="0.2">
      <c r="A709" s="39">
        <v>38930</v>
      </c>
      <c r="B709" s="57">
        <f>VLOOKUP(Table91213[[#This Row],[Date]],'DB Details'!$A:$L,2)</f>
        <v>55.3</v>
      </c>
      <c r="C709" s="41">
        <f>VLOOKUP(Table91213[[#This Row],[Date]],'DB Details'!$A:$L,3)</f>
        <v>54</v>
      </c>
      <c r="D709" s="55">
        <f>VLOOKUP(Table91213[[#This Row],[Date]],'DB Details'!$A:$L,4)</f>
        <v>51.5</v>
      </c>
      <c r="E709" s="88">
        <f>VLOOKUP(Table91213[[#This Row],[Date]],'DB Details'!$A:$L,5)</f>
        <v>73</v>
      </c>
      <c r="F709" s="88">
        <f>VLOOKUP(Table91213[[#This Row],[Date]],'DB Details'!$A:$L,6)</f>
        <v>55.2</v>
      </c>
      <c r="G709" s="41">
        <f>VLOOKUP(Table91213[[#This Row],[Date]],'DB Details'!$A:$L,7)</f>
        <v>46</v>
      </c>
      <c r="H709" s="88">
        <f>VLOOKUP(Table91213[[#This Row],[Date]],'DB Details'!$A:$L,8)</f>
        <v>51</v>
      </c>
      <c r="I709" s="88">
        <f>VLOOKUP(Table91213[[#This Row],[Date]],'DB Details'!$A:$L,9)</f>
        <v>54.2</v>
      </c>
      <c r="J709" s="88">
        <f>VLOOKUP(Table91213[[#This Row],[Date]],'DB Details'!$A:$L,10)</f>
        <v>52.6</v>
      </c>
      <c r="K709" s="41">
        <f>VLOOKUP(Table91213[[#This Row],[Date]],'DB Details'!$A:$L,11)</f>
        <v>55.7</v>
      </c>
      <c r="L709" s="88">
        <f>VLOOKUP(Table91213[[#This Row],[Date]],'DB Details'!$A:$L,12)</f>
        <v>53.7</v>
      </c>
    </row>
    <row r="710" spans="1:12" x14ac:dyDescent="0.2">
      <c r="A710" s="39">
        <v>38961</v>
      </c>
      <c r="B710" s="57">
        <f>VLOOKUP(Table91213[[#This Row],[Date]],'DB Details'!$A:$L,2)</f>
        <v>54.8</v>
      </c>
      <c r="C710" s="41">
        <f>VLOOKUP(Table91213[[#This Row],[Date]],'DB Details'!$A:$L,3)</f>
        <v>56</v>
      </c>
      <c r="D710" s="55">
        <f>VLOOKUP(Table91213[[#This Row],[Date]],'DB Details'!$A:$L,4)</f>
        <v>46.5</v>
      </c>
      <c r="E710" s="88">
        <f>VLOOKUP(Table91213[[#This Row],[Date]],'DB Details'!$A:$L,5)</f>
        <v>61</v>
      </c>
      <c r="F710" s="88">
        <f>VLOOKUP(Table91213[[#This Row],[Date]],'DB Details'!$A:$L,6)</f>
        <v>56.2</v>
      </c>
      <c r="G710" s="41">
        <f>VLOOKUP(Table91213[[#This Row],[Date]],'DB Details'!$A:$L,7)</f>
        <v>49</v>
      </c>
      <c r="H710" s="88">
        <f>VLOOKUP(Table91213[[#This Row],[Date]],'DB Details'!$A:$L,8)</f>
        <v>47</v>
      </c>
      <c r="I710" s="88">
        <f>VLOOKUP(Table91213[[#This Row],[Date]],'DB Details'!$A:$L,9)</f>
        <v>52.9</v>
      </c>
      <c r="J710" s="88">
        <f>VLOOKUP(Table91213[[#This Row],[Date]],'DB Details'!$A:$L,10)</f>
        <v>49.9</v>
      </c>
      <c r="K710" s="41">
        <f>VLOOKUP(Table91213[[#This Row],[Date]],'DB Details'!$A:$L,11)</f>
        <v>55.3</v>
      </c>
      <c r="L710" s="88">
        <f>VLOOKUP(Table91213[[#This Row],[Date]],'DB Details'!$A:$L,12)</f>
        <v>52.2</v>
      </c>
    </row>
    <row r="711" spans="1:12" x14ac:dyDescent="0.2">
      <c r="A711" s="39">
        <v>38991</v>
      </c>
      <c r="B711" s="57">
        <f>VLOOKUP(Table91213[[#This Row],[Date]],'DB Details'!$A:$L,2)</f>
        <v>54.1</v>
      </c>
      <c r="C711" s="41">
        <f>VLOOKUP(Table91213[[#This Row],[Date]],'DB Details'!$A:$L,3)</f>
        <v>57</v>
      </c>
      <c r="D711" s="55">
        <f>VLOOKUP(Table91213[[#This Row],[Date]],'DB Details'!$A:$L,4)</f>
        <v>44.5</v>
      </c>
      <c r="E711" s="88">
        <f>VLOOKUP(Table91213[[#This Row],[Date]],'DB Details'!$A:$L,5)</f>
        <v>47</v>
      </c>
      <c r="F711" s="88">
        <f>VLOOKUP(Table91213[[#This Row],[Date]],'DB Details'!$A:$L,6)</f>
        <v>54.3</v>
      </c>
      <c r="G711" s="41">
        <f>VLOOKUP(Table91213[[#This Row],[Date]],'DB Details'!$A:$L,7)</f>
        <v>52</v>
      </c>
      <c r="H711" s="88">
        <f>VLOOKUP(Table91213[[#This Row],[Date]],'DB Details'!$A:$L,8)</f>
        <v>47.5</v>
      </c>
      <c r="I711" s="88">
        <f>VLOOKUP(Table91213[[#This Row],[Date]],'DB Details'!$A:$L,9)</f>
        <v>51.3</v>
      </c>
      <c r="J711" s="88">
        <f>VLOOKUP(Table91213[[#This Row],[Date]],'DB Details'!$A:$L,10)</f>
        <v>49.6</v>
      </c>
      <c r="K711" s="41">
        <f>VLOOKUP(Table91213[[#This Row],[Date]],'DB Details'!$A:$L,11)</f>
        <v>57.8</v>
      </c>
      <c r="L711" s="88">
        <f>VLOOKUP(Table91213[[#This Row],[Date]],'DB Details'!$A:$L,12)</f>
        <v>51.4</v>
      </c>
    </row>
    <row r="712" spans="1:12" x14ac:dyDescent="0.2">
      <c r="A712" s="39">
        <v>39022</v>
      </c>
      <c r="B712" s="57">
        <f>VLOOKUP(Table91213[[#This Row],[Date]],'DB Details'!$A:$L,2)</f>
        <v>50.8</v>
      </c>
      <c r="C712" s="41">
        <f>VLOOKUP(Table91213[[#This Row],[Date]],'DB Details'!$A:$L,3)</f>
        <v>56.5</v>
      </c>
      <c r="D712" s="55">
        <f>VLOOKUP(Table91213[[#This Row],[Date]],'DB Details'!$A:$L,4)</f>
        <v>46.5</v>
      </c>
      <c r="E712" s="88">
        <f>VLOOKUP(Table91213[[#This Row],[Date]],'DB Details'!$A:$L,5)</f>
        <v>53.5</v>
      </c>
      <c r="F712" s="88">
        <f>VLOOKUP(Table91213[[#This Row],[Date]],'DB Details'!$A:$L,6)</f>
        <v>50.7</v>
      </c>
      <c r="G712" s="41">
        <f>VLOOKUP(Table91213[[#This Row],[Date]],'DB Details'!$A:$L,7)</f>
        <v>50.5</v>
      </c>
      <c r="H712" s="88">
        <f>VLOOKUP(Table91213[[#This Row],[Date]],'DB Details'!$A:$L,8)</f>
        <v>47.5</v>
      </c>
      <c r="I712" s="88">
        <f>VLOOKUP(Table91213[[#This Row],[Date]],'DB Details'!$A:$L,9)</f>
        <v>53.1</v>
      </c>
      <c r="J712" s="88">
        <f>VLOOKUP(Table91213[[#This Row],[Date]],'DB Details'!$A:$L,10)</f>
        <v>49.2</v>
      </c>
      <c r="K712" s="41">
        <f>VLOOKUP(Table91213[[#This Row],[Date]],'DB Details'!$A:$L,11)</f>
        <v>56.9</v>
      </c>
      <c r="L712" s="88">
        <f>VLOOKUP(Table91213[[#This Row],[Date]],'DB Details'!$A:$L,12)</f>
        <v>50.3</v>
      </c>
    </row>
    <row r="713" spans="1:12" x14ac:dyDescent="0.2">
      <c r="A713" s="39">
        <v>39052</v>
      </c>
      <c r="B713" s="57">
        <f>VLOOKUP(Table91213[[#This Row],[Date]],'DB Details'!$A:$L,2)</f>
        <v>51.4</v>
      </c>
      <c r="C713" s="41">
        <f>VLOOKUP(Table91213[[#This Row],[Date]],'DB Details'!$A:$L,3)</f>
        <v>55.5</v>
      </c>
      <c r="D713" s="55">
        <f>VLOOKUP(Table91213[[#This Row],[Date]],'DB Details'!$A:$L,4)</f>
        <v>45</v>
      </c>
      <c r="E713" s="88">
        <f>VLOOKUP(Table91213[[#This Row],[Date]],'DB Details'!$A:$L,5)</f>
        <v>47.5</v>
      </c>
      <c r="F713" s="88">
        <f>VLOOKUP(Table91213[[#This Row],[Date]],'DB Details'!$A:$L,6)</f>
        <v>52.7</v>
      </c>
      <c r="G713" s="41">
        <f>VLOOKUP(Table91213[[#This Row],[Date]],'DB Details'!$A:$L,7)</f>
        <v>50.5</v>
      </c>
      <c r="H713" s="88">
        <f>VLOOKUP(Table91213[[#This Row],[Date]],'DB Details'!$A:$L,8)</f>
        <v>47.5</v>
      </c>
      <c r="I713" s="88">
        <f>VLOOKUP(Table91213[[#This Row],[Date]],'DB Details'!$A:$L,9)</f>
        <v>55.7</v>
      </c>
      <c r="J713" s="88">
        <f>VLOOKUP(Table91213[[#This Row],[Date]],'DB Details'!$A:$L,10)</f>
        <v>49.8</v>
      </c>
      <c r="K713" s="41">
        <f>VLOOKUP(Table91213[[#This Row],[Date]],'DB Details'!$A:$L,11)</f>
        <v>54.3</v>
      </c>
      <c r="L713" s="88">
        <f>VLOOKUP(Table91213[[#This Row],[Date]],'DB Details'!$A:$L,12)</f>
        <v>51.4</v>
      </c>
    </row>
    <row r="714" spans="1:12" x14ac:dyDescent="0.2">
      <c r="A714" s="39">
        <v>39083</v>
      </c>
      <c r="B714" s="57">
        <f>VLOOKUP(Table91213[[#This Row],[Date]],'DB Details'!$A:$L,2)</f>
        <v>55.5</v>
      </c>
      <c r="C714" s="41">
        <f>VLOOKUP(Table91213[[#This Row],[Date]],'DB Details'!$A:$L,3)</f>
        <v>53.3</v>
      </c>
      <c r="D714" s="55">
        <f>VLOOKUP(Table91213[[#This Row],[Date]],'DB Details'!$A:$L,4)</f>
        <v>46</v>
      </c>
      <c r="E714" s="88">
        <f>VLOOKUP(Table91213[[#This Row],[Date]],'DB Details'!$A:$L,5)</f>
        <v>53.6</v>
      </c>
      <c r="F714" s="88">
        <f>VLOOKUP(Table91213[[#This Row],[Date]],'DB Details'!$A:$L,6)</f>
        <v>49</v>
      </c>
      <c r="G714" s="41">
        <f>VLOOKUP(Table91213[[#This Row],[Date]],'DB Details'!$A:$L,7)</f>
        <v>49.2</v>
      </c>
      <c r="H714" s="88">
        <f>VLOOKUP(Table91213[[#This Row],[Date]],'DB Details'!$A:$L,8)</f>
        <v>40.5</v>
      </c>
      <c r="I714" s="88">
        <f>VLOOKUP(Table91213[[#This Row],[Date]],'DB Details'!$A:$L,9)</f>
        <v>54.7</v>
      </c>
      <c r="J714" s="88">
        <f>VLOOKUP(Table91213[[#This Row],[Date]],'DB Details'!$A:$L,10)</f>
        <v>52.1</v>
      </c>
      <c r="K714" s="41">
        <f>VLOOKUP(Table91213[[#This Row],[Date]],'DB Details'!$A:$L,11)</f>
        <v>53.4</v>
      </c>
      <c r="L714" s="88">
        <f>VLOOKUP(Table91213[[#This Row],[Date]],'DB Details'!$A:$L,12)</f>
        <v>50.4</v>
      </c>
    </row>
    <row r="715" spans="1:12" x14ac:dyDescent="0.2">
      <c r="A715" s="39">
        <v>39114</v>
      </c>
      <c r="B715" s="57">
        <f>VLOOKUP(Table91213[[#This Row],[Date]],'DB Details'!$A:$L,2)</f>
        <v>59.1</v>
      </c>
      <c r="C715" s="41">
        <f>VLOOKUP(Table91213[[#This Row],[Date]],'DB Details'!$A:$L,3)</f>
        <v>61.1</v>
      </c>
      <c r="D715" s="55">
        <f>VLOOKUP(Table91213[[#This Row],[Date]],'DB Details'!$A:$L,4)</f>
        <v>56.5</v>
      </c>
      <c r="E715" s="88">
        <f>VLOOKUP(Table91213[[#This Row],[Date]],'DB Details'!$A:$L,5)</f>
        <v>62.5</v>
      </c>
      <c r="F715" s="88">
        <f>VLOOKUP(Table91213[[#This Row],[Date]],'DB Details'!$A:$L,6)</f>
        <v>54.1</v>
      </c>
      <c r="G715" s="41">
        <f>VLOOKUP(Table91213[[#This Row],[Date]],'DB Details'!$A:$L,7)</f>
        <v>51.4</v>
      </c>
      <c r="H715" s="88">
        <f>VLOOKUP(Table91213[[#This Row],[Date]],'DB Details'!$A:$L,8)</f>
        <v>47</v>
      </c>
      <c r="I715" s="88">
        <f>VLOOKUP(Table91213[[#This Row],[Date]],'DB Details'!$A:$L,9)</f>
        <v>53.3</v>
      </c>
      <c r="J715" s="88">
        <f>VLOOKUP(Table91213[[#This Row],[Date]],'DB Details'!$A:$L,10)</f>
        <v>54.7</v>
      </c>
      <c r="K715" s="41">
        <f>VLOOKUP(Table91213[[#This Row],[Date]],'DB Details'!$A:$L,11)</f>
        <v>53.4</v>
      </c>
      <c r="L715" s="88">
        <f>VLOOKUP(Table91213[[#This Row],[Date]],'DB Details'!$A:$L,12)</f>
        <v>54.1</v>
      </c>
    </row>
    <row r="716" spans="1:12" x14ac:dyDescent="0.2">
      <c r="A716" s="39">
        <v>39142</v>
      </c>
      <c r="B716" s="57">
        <f>VLOOKUP(Table91213[[#This Row],[Date]],'DB Details'!$A:$L,2)</f>
        <v>56</v>
      </c>
      <c r="C716" s="41">
        <f>VLOOKUP(Table91213[[#This Row],[Date]],'DB Details'!$A:$L,3)</f>
        <v>57.5</v>
      </c>
      <c r="D716" s="55">
        <f>VLOOKUP(Table91213[[#This Row],[Date]],'DB Details'!$A:$L,4)</f>
        <v>49.6</v>
      </c>
      <c r="E716" s="88">
        <f>VLOOKUP(Table91213[[#This Row],[Date]],'DB Details'!$A:$L,5)</f>
        <v>65.5</v>
      </c>
      <c r="F716" s="88">
        <f>VLOOKUP(Table91213[[#This Row],[Date]],'DB Details'!$A:$L,6)</f>
        <v>54.3</v>
      </c>
      <c r="G716" s="41">
        <f>VLOOKUP(Table91213[[#This Row],[Date]],'DB Details'!$A:$L,7)</f>
        <v>47.1</v>
      </c>
      <c r="H716" s="88">
        <f>VLOOKUP(Table91213[[#This Row],[Date]],'DB Details'!$A:$L,8)</f>
        <v>49</v>
      </c>
      <c r="I716" s="88">
        <f>VLOOKUP(Table91213[[#This Row],[Date]],'DB Details'!$A:$L,9)</f>
        <v>52.2</v>
      </c>
      <c r="J716" s="88">
        <f>VLOOKUP(Table91213[[#This Row],[Date]],'DB Details'!$A:$L,10)</f>
        <v>52.8</v>
      </c>
      <c r="K716" s="41">
        <f>VLOOKUP(Table91213[[#This Row],[Date]],'DB Details'!$A:$L,11)</f>
        <v>56.7</v>
      </c>
      <c r="L716" s="88">
        <f>VLOOKUP(Table91213[[#This Row],[Date]],'DB Details'!$A:$L,12)</f>
        <v>52.8</v>
      </c>
    </row>
    <row r="717" spans="1:12" x14ac:dyDescent="0.2">
      <c r="A717" s="39">
        <v>39173</v>
      </c>
      <c r="B717" s="57">
        <f>VLOOKUP(Table91213[[#This Row],[Date]],'DB Details'!$A:$L,2)</f>
        <v>57.1</v>
      </c>
      <c r="C717" s="41">
        <f>VLOOKUP(Table91213[[#This Row],[Date]],'DB Details'!$A:$L,3)</f>
        <v>58.3</v>
      </c>
      <c r="D717" s="55">
        <f>VLOOKUP(Table91213[[#This Row],[Date]],'DB Details'!$A:$L,4)</f>
        <v>54.1</v>
      </c>
      <c r="E717" s="88">
        <f>VLOOKUP(Table91213[[#This Row],[Date]],'DB Details'!$A:$L,5)</f>
        <v>73</v>
      </c>
      <c r="F717" s="88">
        <f>VLOOKUP(Table91213[[#This Row],[Date]],'DB Details'!$A:$L,6)</f>
        <v>55.9</v>
      </c>
      <c r="G717" s="41">
        <f>VLOOKUP(Table91213[[#This Row],[Date]],'DB Details'!$A:$L,7)</f>
        <v>44.6</v>
      </c>
      <c r="H717" s="88">
        <f>VLOOKUP(Table91213[[#This Row],[Date]],'DB Details'!$A:$L,8)</f>
        <v>47</v>
      </c>
      <c r="I717" s="88">
        <f>VLOOKUP(Table91213[[#This Row],[Date]],'DB Details'!$A:$L,9)</f>
        <v>51.1</v>
      </c>
      <c r="J717" s="88">
        <f>VLOOKUP(Table91213[[#This Row],[Date]],'DB Details'!$A:$L,10)</f>
        <v>52.7</v>
      </c>
      <c r="K717" s="41">
        <f>VLOOKUP(Table91213[[#This Row],[Date]],'DB Details'!$A:$L,11)</f>
        <v>56.7</v>
      </c>
      <c r="L717" s="88">
        <f>VLOOKUP(Table91213[[#This Row],[Date]],'DB Details'!$A:$L,12)</f>
        <v>52.7</v>
      </c>
    </row>
    <row r="718" spans="1:12" x14ac:dyDescent="0.2">
      <c r="A718" s="39">
        <v>39203</v>
      </c>
      <c r="B718" s="57">
        <f>VLOOKUP(Table91213[[#This Row],[Date]],'DB Details'!$A:$L,2)</f>
        <v>57</v>
      </c>
      <c r="C718" s="41">
        <f>VLOOKUP(Table91213[[#This Row],[Date]],'DB Details'!$A:$L,3)</f>
        <v>57.5</v>
      </c>
      <c r="D718" s="55">
        <f>VLOOKUP(Table91213[[#This Row],[Date]],'DB Details'!$A:$L,4)</f>
        <v>53.7</v>
      </c>
      <c r="E718" s="88">
        <f>VLOOKUP(Table91213[[#This Row],[Date]],'DB Details'!$A:$L,5)</f>
        <v>72.599999999999994</v>
      </c>
      <c r="F718" s="88">
        <f>VLOOKUP(Table91213[[#This Row],[Date]],'DB Details'!$A:$L,6)</f>
        <v>59</v>
      </c>
      <c r="G718" s="41">
        <f>VLOOKUP(Table91213[[#This Row],[Date]],'DB Details'!$A:$L,7)</f>
        <v>48.6</v>
      </c>
      <c r="H718" s="88">
        <f>VLOOKUP(Table91213[[#This Row],[Date]],'DB Details'!$A:$L,8)</f>
        <v>46</v>
      </c>
      <c r="I718" s="88">
        <f>VLOOKUP(Table91213[[#This Row],[Date]],'DB Details'!$A:$L,9)</f>
        <v>51</v>
      </c>
      <c r="J718" s="88">
        <f>VLOOKUP(Table91213[[#This Row],[Date]],'DB Details'!$A:$L,10)</f>
        <v>51.1</v>
      </c>
      <c r="K718" s="41">
        <f>VLOOKUP(Table91213[[#This Row],[Date]],'DB Details'!$A:$L,11)</f>
        <v>60.2</v>
      </c>
      <c r="L718" s="88">
        <f>VLOOKUP(Table91213[[#This Row],[Date]],'DB Details'!$A:$L,12)</f>
        <v>53.1</v>
      </c>
    </row>
    <row r="719" spans="1:12" x14ac:dyDescent="0.2">
      <c r="A719" s="39">
        <v>39234</v>
      </c>
      <c r="B719" s="57">
        <f>VLOOKUP(Table91213[[#This Row],[Date]],'DB Details'!$A:$L,2)</f>
        <v>58.4</v>
      </c>
      <c r="C719" s="41">
        <f>VLOOKUP(Table91213[[#This Row],[Date]],'DB Details'!$A:$L,3)</f>
        <v>56</v>
      </c>
      <c r="D719" s="55">
        <f>VLOOKUP(Table91213[[#This Row],[Date]],'DB Details'!$A:$L,4)</f>
        <v>53.5</v>
      </c>
      <c r="E719" s="88">
        <f>VLOOKUP(Table91213[[#This Row],[Date]],'DB Details'!$A:$L,5)</f>
        <v>67.099999999999994</v>
      </c>
      <c r="F719" s="88">
        <f>VLOOKUP(Table91213[[#This Row],[Date]],'DB Details'!$A:$L,6)</f>
        <v>59.3</v>
      </c>
      <c r="G719" s="41">
        <f>VLOOKUP(Table91213[[#This Row],[Date]],'DB Details'!$A:$L,7)</f>
        <v>47.5</v>
      </c>
      <c r="H719" s="88">
        <f>VLOOKUP(Table91213[[#This Row],[Date]],'DB Details'!$A:$L,8)</f>
        <v>45</v>
      </c>
      <c r="I719" s="88">
        <f>VLOOKUP(Table91213[[#This Row],[Date]],'DB Details'!$A:$L,9)</f>
        <v>49.1</v>
      </c>
      <c r="J719" s="88">
        <f>VLOOKUP(Table91213[[#This Row],[Date]],'DB Details'!$A:$L,10)</f>
        <v>55.7</v>
      </c>
      <c r="K719" s="41">
        <f>VLOOKUP(Table91213[[#This Row],[Date]],'DB Details'!$A:$L,11)</f>
        <v>54.4</v>
      </c>
      <c r="L719" s="88">
        <f>VLOOKUP(Table91213[[#This Row],[Date]],'DB Details'!$A:$L,12)</f>
        <v>54</v>
      </c>
    </row>
    <row r="720" spans="1:12" x14ac:dyDescent="0.2">
      <c r="A720" s="39">
        <v>39264</v>
      </c>
      <c r="B720" s="57">
        <f>VLOOKUP(Table91213[[#This Row],[Date]],'DB Details'!$A:$L,2)</f>
        <v>57.5</v>
      </c>
      <c r="C720" s="41">
        <f>VLOOKUP(Table91213[[#This Row],[Date]],'DB Details'!$A:$L,3)</f>
        <v>56.2</v>
      </c>
      <c r="D720" s="55">
        <f>VLOOKUP(Table91213[[#This Row],[Date]],'DB Details'!$A:$L,4)</f>
        <v>54.5</v>
      </c>
      <c r="E720" s="88">
        <f>VLOOKUP(Table91213[[#This Row],[Date]],'DB Details'!$A:$L,5)</f>
        <v>67.400000000000006</v>
      </c>
      <c r="F720" s="88">
        <f>VLOOKUP(Table91213[[#This Row],[Date]],'DB Details'!$A:$L,6)</f>
        <v>54.3</v>
      </c>
      <c r="G720" s="41">
        <f>VLOOKUP(Table91213[[#This Row],[Date]],'DB Details'!$A:$L,7)</f>
        <v>49.8</v>
      </c>
      <c r="H720" s="88">
        <f>VLOOKUP(Table91213[[#This Row],[Date]],'DB Details'!$A:$L,8)</f>
        <v>46.5</v>
      </c>
      <c r="I720" s="88">
        <f>VLOOKUP(Table91213[[#This Row],[Date]],'DB Details'!$A:$L,9)</f>
        <v>49.9</v>
      </c>
      <c r="J720" s="88">
        <f>VLOOKUP(Table91213[[#This Row],[Date]],'DB Details'!$A:$L,10)</f>
        <v>50.4</v>
      </c>
      <c r="K720" s="41">
        <f>VLOOKUP(Table91213[[#This Row],[Date]],'DB Details'!$A:$L,11)</f>
        <v>58.1</v>
      </c>
      <c r="L720" s="88">
        <f>VLOOKUP(Table91213[[#This Row],[Date]],'DB Details'!$A:$L,12)</f>
        <v>51.8</v>
      </c>
    </row>
    <row r="721" spans="1:12" x14ac:dyDescent="0.2">
      <c r="A721" s="39">
        <v>39295</v>
      </c>
      <c r="B721" s="57">
        <f>VLOOKUP(Table91213[[#This Row],[Date]],'DB Details'!$A:$L,2)</f>
        <v>56.1</v>
      </c>
      <c r="C721" s="41">
        <f>VLOOKUP(Table91213[[#This Row],[Date]],'DB Details'!$A:$L,3)</f>
        <v>54</v>
      </c>
      <c r="D721" s="55">
        <f>VLOOKUP(Table91213[[#This Row],[Date]],'DB Details'!$A:$L,4)</f>
        <v>51.5</v>
      </c>
      <c r="E721" s="88">
        <f>VLOOKUP(Table91213[[#This Row],[Date]],'DB Details'!$A:$L,5)</f>
        <v>62.9</v>
      </c>
      <c r="F721" s="88">
        <f>VLOOKUP(Table91213[[#This Row],[Date]],'DB Details'!$A:$L,6)</f>
        <v>55.2</v>
      </c>
      <c r="G721" s="41">
        <f>VLOOKUP(Table91213[[#This Row],[Date]],'DB Details'!$A:$L,7)</f>
        <v>50.7</v>
      </c>
      <c r="H721" s="88">
        <f>VLOOKUP(Table91213[[#This Row],[Date]],'DB Details'!$A:$L,8)</f>
        <v>46.5</v>
      </c>
      <c r="I721" s="88">
        <f>VLOOKUP(Table91213[[#This Row],[Date]],'DB Details'!$A:$L,9)</f>
        <v>50.8</v>
      </c>
      <c r="J721" s="88">
        <f>VLOOKUP(Table91213[[#This Row],[Date]],'DB Details'!$A:$L,10)</f>
        <v>50.7</v>
      </c>
      <c r="K721" s="41">
        <f>VLOOKUP(Table91213[[#This Row],[Date]],'DB Details'!$A:$L,11)</f>
        <v>56.1</v>
      </c>
      <c r="L721" s="88">
        <f>VLOOKUP(Table91213[[#This Row],[Date]],'DB Details'!$A:$L,12)</f>
        <v>52.2</v>
      </c>
    </row>
    <row r="722" spans="1:12" x14ac:dyDescent="0.2">
      <c r="A722" s="39">
        <v>39326</v>
      </c>
      <c r="B722" s="57">
        <f>VLOOKUP(Table91213[[#This Row],[Date]],'DB Details'!$A:$L,2)</f>
        <v>59.4</v>
      </c>
      <c r="C722" s="41">
        <f>VLOOKUP(Table91213[[#This Row],[Date]],'DB Details'!$A:$L,3)</f>
        <v>54.1</v>
      </c>
      <c r="D722" s="55">
        <f>VLOOKUP(Table91213[[#This Row],[Date]],'DB Details'!$A:$L,4)</f>
        <v>50.2</v>
      </c>
      <c r="E722" s="88">
        <f>VLOOKUP(Table91213[[#This Row],[Date]],'DB Details'!$A:$L,5)</f>
        <v>60.4</v>
      </c>
      <c r="F722" s="88">
        <f>VLOOKUP(Table91213[[#This Row],[Date]],'DB Details'!$A:$L,6)</f>
        <v>60.8</v>
      </c>
      <c r="G722" s="41">
        <f>VLOOKUP(Table91213[[#This Row],[Date]],'DB Details'!$A:$L,7)</f>
        <v>51.1</v>
      </c>
      <c r="H722" s="88">
        <f>VLOOKUP(Table91213[[#This Row],[Date]],'DB Details'!$A:$L,8)</f>
        <v>41.5</v>
      </c>
      <c r="I722" s="88">
        <f>VLOOKUP(Table91213[[#This Row],[Date]],'DB Details'!$A:$L,9)</f>
        <v>50.3</v>
      </c>
      <c r="J722" s="88">
        <f>VLOOKUP(Table91213[[#This Row],[Date]],'DB Details'!$A:$L,10)</f>
        <v>53.9</v>
      </c>
      <c r="K722" s="41">
        <f>VLOOKUP(Table91213[[#This Row],[Date]],'DB Details'!$A:$L,11)</f>
        <v>55.6</v>
      </c>
      <c r="L722" s="88">
        <f>VLOOKUP(Table91213[[#This Row],[Date]],'DB Details'!$A:$L,12)</f>
        <v>53.8</v>
      </c>
    </row>
    <row r="723" spans="1:12" x14ac:dyDescent="0.2">
      <c r="A723" s="39">
        <v>39356</v>
      </c>
      <c r="B723" s="57">
        <f>VLOOKUP(Table91213[[#This Row],[Date]],'DB Details'!$A:$L,2)</f>
        <v>55.8</v>
      </c>
      <c r="C723" s="41">
        <f>VLOOKUP(Table91213[[#This Row],[Date]],'DB Details'!$A:$L,3)</f>
        <v>50.9</v>
      </c>
      <c r="D723" s="55">
        <f>VLOOKUP(Table91213[[#This Row],[Date]],'DB Details'!$A:$L,4)</f>
        <v>50.4</v>
      </c>
      <c r="E723" s="88">
        <f>VLOOKUP(Table91213[[#This Row],[Date]],'DB Details'!$A:$L,5)</f>
        <v>63.9</v>
      </c>
      <c r="F723" s="88">
        <f>VLOOKUP(Table91213[[#This Row],[Date]],'DB Details'!$A:$L,6)</f>
        <v>52.3</v>
      </c>
      <c r="G723" s="41">
        <f>VLOOKUP(Table91213[[#This Row],[Date]],'DB Details'!$A:$L,7)</f>
        <v>52.5</v>
      </c>
      <c r="H723" s="88">
        <f>VLOOKUP(Table91213[[#This Row],[Date]],'DB Details'!$A:$L,8)</f>
        <v>45.5</v>
      </c>
      <c r="I723" s="88">
        <f>VLOOKUP(Table91213[[#This Row],[Date]],'DB Details'!$A:$L,9)</f>
        <v>52.1</v>
      </c>
      <c r="J723" s="88">
        <f>VLOOKUP(Table91213[[#This Row],[Date]],'DB Details'!$A:$L,10)</f>
        <v>53.5</v>
      </c>
      <c r="K723" s="41">
        <f>VLOOKUP(Table91213[[#This Row],[Date]],'DB Details'!$A:$L,11)</f>
        <v>58.9</v>
      </c>
      <c r="L723" s="88">
        <f>VLOOKUP(Table91213[[#This Row],[Date]],'DB Details'!$A:$L,12)</f>
        <v>52.8</v>
      </c>
    </row>
    <row r="724" spans="1:12" x14ac:dyDescent="0.2">
      <c r="A724" s="39">
        <v>39387</v>
      </c>
      <c r="B724" s="57">
        <f>VLOOKUP(Table91213[[#This Row],[Date]],'DB Details'!$A:$L,2)</f>
        <v>53.1</v>
      </c>
      <c r="C724" s="41">
        <f>VLOOKUP(Table91213[[#This Row],[Date]],'DB Details'!$A:$L,3)</f>
        <v>44.9</v>
      </c>
      <c r="D724" s="55">
        <f>VLOOKUP(Table91213[[#This Row],[Date]],'DB Details'!$A:$L,4)</f>
        <v>41.7</v>
      </c>
      <c r="E724" s="88">
        <f>VLOOKUP(Table91213[[#This Row],[Date]],'DB Details'!$A:$L,5)</f>
        <v>72</v>
      </c>
      <c r="F724" s="88">
        <f>VLOOKUP(Table91213[[#This Row],[Date]],'DB Details'!$A:$L,6)</f>
        <v>52.3</v>
      </c>
      <c r="G724" s="41">
        <f>VLOOKUP(Table91213[[#This Row],[Date]],'DB Details'!$A:$L,7)</f>
        <v>49.5</v>
      </c>
      <c r="H724" s="88">
        <f>VLOOKUP(Table91213[[#This Row],[Date]],'DB Details'!$A:$L,8)</f>
        <v>45.5</v>
      </c>
      <c r="I724" s="88">
        <f>VLOOKUP(Table91213[[#This Row],[Date]],'DB Details'!$A:$L,9)</f>
        <v>52.8</v>
      </c>
      <c r="J724" s="88">
        <f>VLOOKUP(Table91213[[#This Row],[Date]],'DB Details'!$A:$L,10)</f>
        <v>53.2</v>
      </c>
      <c r="K724" s="41">
        <f>VLOOKUP(Table91213[[#This Row],[Date]],'DB Details'!$A:$L,11)</f>
        <v>59.6</v>
      </c>
      <c r="L724" s="88">
        <f>VLOOKUP(Table91213[[#This Row],[Date]],'DB Details'!$A:$L,12)</f>
        <v>51.5</v>
      </c>
    </row>
    <row r="725" spans="1:12" x14ac:dyDescent="0.2">
      <c r="A725" s="39">
        <v>39417</v>
      </c>
      <c r="B725" s="57">
        <f>VLOOKUP(Table91213[[#This Row],[Date]],'DB Details'!$A:$L,2)</f>
        <v>49.9</v>
      </c>
      <c r="C725" s="41">
        <f>VLOOKUP(Table91213[[#This Row],[Date]],'DB Details'!$A:$L,3)</f>
        <v>48.6</v>
      </c>
      <c r="D725" s="55">
        <f>VLOOKUP(Table91213[[#This Row],[Date]],'DB Details'!$A:$L,4)</f>
        <v>43.7</v>
      </c>
      <c r="E725" s="88">
        <f>VLOOKUP(Table91213[[#This Row],[Date]],'DB Details'!$A:$L,5)</f>
        <v>65.7</v>
      </c>
      <c r="F725" s="88">
        <f>VLOOKUP(Table91213[[#This Row],[Date]],'DB Details'!$A:$L,6)</f>
        <v>52</v>
      </c>
      <c r="G725" s="41">
        <f>VLOOKUP(Table91213[[#This Row],[Date]],'DB Details'!$A:$L,7)</f>
        <v>49.8</v>
      </c>
      <c r="H725" s="88">
        <f>VLOOKUP(Table91213[[#This Row],[Date]],'DB Details'!$A:$L,8)</f>
        <v>44.5</v>
      </c>
      <c r="I725" s="88">
        <f>VLOOKUP(Table91213[[#This Row],[Date]],'DB Details'!$A:$L,9)</f>
        <v>53.6</v>
      </c>
      <c r="J725" s="88">
        <f>VLOOKUP(Table91213[[#This Row],[Date]],'DB Details'!$A:$L,10)</f>
        <v>51.1</v>
      </c>
      <c r="K725" s="41">
        <f>VLOOKUP(Table91213[[#This Row],[Date]],'DB Details'!$A:$L,11)</f>
        <v>53.9</v>
      </c>
      <c r="L725" s="88">
        <f>VLOOKUP(Table91213[[#This Row],[Date]],'DB Details'!$A:$L,12)</f>
        <v>50.1</v>
      </c>
    </row>
    <row r="726" spans="1:12" x14ac:dyDescent="0.2">
      <c r="A726" s="39">
        <v>39448</v>
      </c>
      <c r="B726" s="57">
        <f>VLOOKUP(Table91213[[#This Row],[Date]],'DB Details'!$A:$L,2)</f>
        <v>49.5</v>
      </c>
      <c r="C726" s="41">
        <f>VLOOKUP(Table91213[[#This Row],[Date]],'DB Details'!$A:$L,3)</f>
        <v>53.3</v>
      </c>
      <c r="D726" s="55">
        <f>VLOOKUP(Table91213[[#This Row],[Date]],'DB Details'!$A:$L,4)</f>
        <v>46</v>
      </c>
      <c r="E726" s="88">
        <f>VLOOKUP(Table91213[[#This Row],[Date]],'DB Details'!$A:$L,5)</f>
        <v>76.2</v>
      </c>
      <c r="F726" s="88">
        <f>VLOOKUP(Table91213[[#This Row],[Date]],'DB Details'!$A:$L,6)</f>
        <v>50.7</v>
      </c>
      <c r="G726" s="41">
        <f>VLOOKUP(Table91213[[#This Row],[Date]],'DB Details'!$A:$L,7)</f>
        <v>48.9</v>
      </c>
      <c r="H726" s="88">
        <f>VLOOKUP(Table91213[[#This Row],[Date]],'DB Details'!$A:$L,8)</f>
        <v>49</v>
      </c>
      <c r="I726" s="88">
        <f>VLOOKUP(Table91213[[#This Row],[Date]],'DB Details'!$A:$L,9)</f>
        <v>53.1</v>
      </c>
      <c r="J726" s="88">
        <f>VLOOKUP(Table91213[[#This Row],[Date]],'DB Details'!$A:$L,10)</f>
        <v>49.6</v>
      </c>
      <c r="K726" s="41">
        <f>VLOOKUP(Table91213[[#This Row],[Date]],'DB Details'!$A:$L,11)</f>
        <v>56.9</v>
      </c>
      <c r="L726" s="88">
        <f>VLOOKUP(Table91213[[#This Row],[Date]],'DB Details'!$A:$L,12)</f>
        <v>50.9</v>
      </c>
    </row>
    <row r="727" spans="1:12" x14ac:dyDescent="0.2">
      <c r="A727" s="39">
        <v>39479</v>
      </c>
      <c r="B727" s="57">
        <f>VLOOKUP(Table91213[[#This Row],[Date]],'DB Details'!$A:$L,2)</f>
        <v>50.5</v>
      </c>
      <c r="C727" s="41">
        <f>VLOOKUP(Table91213[[#This Row],[Date]],'DB Details'!$A:$L,3)</f>
        <v>47.9</v>
      </c>
      <c r="D727" s="55">
        <f>VLOOKUP(Table91213[[#This Row],[Date]],'DB Details'!$A:$L,4)</f>
        <v>46.9</v>
      </c>
      <c r="E727" s="88">
        <f>VLOOKUP(Table91213[[#This Row],[Date]],'DB Details'!$A:$L,5)</f>
        <v>75.7</v>
      </c>
      <c r="F727" s="88">
        <f>VLOOKUP(Table91213[[#This Row],[Date]],'DB Details'!$A:$L,6)</f>
        <v>49.4</v>
      </c>
      <c r="G727" s="41">
        <f>VLOOKUP(Table91213[[#This Row],[Date]],'DB Details'!$A:$L,7)</f>
        <v>50.3</v>
      </c>
      <c r="H727" s="88">
        <f>VLOOKUP(Table91213[[#This Row],[Date]],'DB Details'!$A:$L,8)</f>
        <v>47</v>
      </c>
      <c r="I727" s="88">
        <f>VLOOKUP(Table91213[[#This Row],[Date]],'DB Details'!$A:$L,9)</f>
        <v>50.7</v>
      </c>
      <c r="J727" s="88">
        <f>VLOOKUP(Table91213[[#This Row],[Date]],'DB Details'!$A:$L,10)</f>
        <v>47.3</v>
      </c>
      <c r="K727" s="41">
        <f>VLOOKUP(Table91213[[#This Row],[Date]],'DB Details'!$A:$L,11)</f>
        <v>57.1</v>
      </c>
      <c r="L727" s="88">
        <f>VLOOKUP(Table91213[[#This Row],[Date]],'DB Details'!$A:$L,12)</f>
        <v>48.8</v>
      </c>
    </row>
    <row r="728" spans="1:12" x14ac:dyDescent="0.2">
      <c r="A728" s="39">
        <v>39508</v>
      </c>
      <c r="B728" s="57">
        <f>VLOOKUP(Table91213[[#This Row],[Date]],'DB Details'!$A:$L,2)</f>
        <v>49.2</v>
      </c>
      <c r="C728" s="41">
        <f>VLOOKUP(Table91213[[#This Row],[Date]],'DB Details'!$A:$L,3)</f>
        <v>45.7</v>
      </c>
      <c r="D728" s="55">
        <f>VLOOKUP(Table91213[[#This Row],[Date]],'DB Details'!$A:$L,4)</f>
        <v>46.3</v>
      </c>
      <c r="E728" s="88">
        <f>VLOOKUP(Table91213[[#This Row],[Date]],'DB Details'!$A:$L,5)</f>
        <v>83.1</v>
      </c>
      <c r="F728" s="88">
        <f>VLOOKUP(Table91213[[#This Row],[Date]],'DB Details'!$A:$L,6)</f>
        <v>48.9</v>
      </c>
      <c r="G728" s="41">
        <f>VLOOKUP(Table91213[[#This Row],[Date]],'DB Details'!$A:$L,7)</f>
        <v>50.7</v>
      </c>
      <c r="H728" s="88">
        <f>VLOOKUP(Table91213[[#This Row],[Date]],'DB Details'!$A:$L,8)</f>
        <v>46.5</v>
      </c>
      <c r="I728" s="88">
        <f>VLOOKUP(Table91213[[#This Row],[Date]],'DB Details'!$A:$L,9)</f>
        <v>52.6</v>
      </c>
      <c r="J728" s="88">
        <f>VLOOKUP(Table91213[[#This Row],[Date]],'DB Details'!$A:$L,10)</f>
        <v>52.2</v>
      </c>
      <c r="K728" s="41">
        <f>VLOOKUP(Table91213[[#This Row],[Date]],'DB Details'!$A:$L,11)</f>
        <v>57.2</v>
      </c>
      <c r="L728" s="88">
        <f>VLOOKUP(Table91213[[#This Row],[Date]],'DB Details'!$A:$L,12)</f>
        <v>49.7</v>
      </c>
    </row>
    <row r="729" spans="1:12" x14ac:dyDescent="0.2">
      <c r="A729" s="39">
        <v>39539</v>
      </c>
      <c r="B729" s="57">
        <f>VLOOKUP(Table91213[[#This Row],[Date]],'DB Details'!$A:$L,2)</f>
        <v>46.2</v>
      </c>
      <c r="C729" s="41">
        <f>VLOOKUP(Table91213[[#This Row],[Date]],'DB Details'!$A:$L,3)</f>
        <v>49.2</v>
      </c>
      <c r="D729" s="55">
        <f>VLOOKUP(Table91213[[#This Row],[Date]],'DB Details'!$A:$L,4)</f>
        <v>52.3</v>
      </c>
      <c r="E729" s="88">
        <f>VLOOKUP(Table91213[[#This Row],[Date]],'DB Details'!$A:$L,5)</f>
        <v>83.9</v>
      </c>
      <c r="F729" s="88">
        <f>VLOOKUP(Table91213[[#This Row],[Date]],'DB Details'!$A:$L,6)</f>
        <v>49</v>
      </c>
      <c r="G729" s="41">
        <f>VLOOKUP(Table91213[[#This Row],[Date]],'DB Details'!$A:$L,7)</f>
        <v>44.1</v>
      </c>
      <c r="H729" s="88">
        <f>VLOOKUP(Table91213[[#This Row],[Date]],'DB Details'!$A:$L,8)</f>
        <v>49</v>
      </c>
      <c r="I729" s="88">
        <f>VLOOKUP(Table91213[[#This Row],[Date]],'DB Details'!$A:$L,9)</f>
        <v>53.9</v>
      </c>
      <c r="J729" s="88">
        <f>VLOOKUP(Table91213[[#This Row],[Date]],'DB Details'!$A:$L,10)</f>
        <v>45.4</v>
      </c>
      <c r="K729" s="41">
        <f>VLOOKUP(Table91213[[#This Row],[Date]],'DB Details'!$A:$L,11)</f>
        <v>58.4</v>
      </c>
      <c r="L729" s="88">
        <f>VLOOKUP(Table91213[[#This Row],[Date]],'DB Details'!$A:$L,12)</f>
        <v>48.5</v>
      </c>
    </row>
    <row r="730" spans="1:12" x14ac:dyDescent="0.2">
      <c r="A730" s="39">
        <v>39569</v>
      </c>
      <c r="B730" s="57">
        <f>VLOOKUP(Table91213[[#This Row],[Date]],'DB Details'!$A:$L,2)</f>
        <v>47.9</v>
      </c>
      <c r="C730" s="41">
        <f>VLOOKUP(Table91213[[#This Row],[Date]],'DB Details'!$A:$L,3)</f>
        <v>48.2</v>
      </c>
      <c r="D730" s="55">
        <f>VLOOKUP(Table91213[[#This Row],[Date]],'DB Details'!$A:$L,4)</f>
        <v>45.6</v>
      </c>
      <c r="E730" s="88">
        <f>VLOOKUP(Table91213[[#This Row],[Date]],'DB Details'!$A:$L,5)</f>
        <v>88.1</v>
      </c>
      <c r="F730" s="88">
        <f>VLOOKUP(Table91213[[#This Row],[Date]],'DB Details'!$A:$L,6)</f>
        <v>50.6</v>
      </c>
      <c r="G730" s="41">
        <f>VLOOKUP(Table91213[[#This Row],[Date]],'DB Details'!$A:$L,7)</f>
        <v>47.2</v>
      </c>
      <c r="H730" s="88">
        <f>VLOOKUP(Table91213[[#This Row],[Date]],'DB Details'!$A:$L,8)</f>
        <v>48</v>
      </c>
      <c r="I730" s="88">
        <f>VLOOKUP(Table91213[[#This Row],[Date]],'DB Details'!$A:$L,9)</f>
        <v>54.3</v>
      </c>
      <c r="J730" s="88">
        <f>VLOOKUP(Table91213[[#This Row],[Date]],'DB Details'!$A:$L,10)</f>
        <v>45</v>
      </c>
      <c r="K730" s="41">
        <f>VLOOKUP(Table91213[[#This Row],[Date]],'DB Details'!$A:$L,11)</f>
        <v>60.6</v>
      </c>
      <c r="L730" s="88">
        <f>VLOOKUP(Table91213[[#This Row],[Date]],'DB Details'!$A:$L,12)</f>
        <v>48.9</v>
      </c>
    </row>
    <row r="731" spans="1:12" x14ac:dyDescent="0.2">
      <c r="A731" s="39">
        <v>39600</v>
      </c>
      <c r="B731" s="57">
        <f>VLOOKUP(Table91213[[#This Row],[Date]],'DB Details'!$A:$L,2)</f>
        <v>49.5</v>
      </c>
      <c r="C731" s="41">
        <f>VLOOKUP(Table91213[[#This Row],[Date]],'DB Details'!$A:$L,3)</f>
        <v>46</v>
      </c>
      <c r="D731" s="55">
        <f>VLOOKUP(Table91213[[#This Row],[Date]],'DB Details'!$A:$L,4)</f>
        <v>47.9</v>
      </c>
      <c r="E731" s="88">
        <f>VLOOKUP(Table91213[[#This Row],[Date]],'DB Details'!$A:$L,5)</f>
        <v>91.4</v>
      </c>
      <c r="F731" s="88">
        <f>VLOOKUP(Table91213[[#This Row],[Date]],'DB Details'!$A:$L,6)</f>
        <v>50</v>
      </c>
      <c r="G731" s="41">
        <f>VLOOKUP(Table91213[[#This Row],[Date]],'DB Details'!$A:$L,7)</f>
        <v>55.7</v>
      </c>
      <c r="H731" s="88">
        <f>VLOOKUP(Table91213[[#This Row],[Date]],'DB Details'!$A:$L,8)</f>
        <v>50</v>
      </c>
      <c r="I731" s="88">
        <f>VLOOKUP(Table91213[[#This Row],[Date]],'DB Details'!$A:$L,9)</f>
        <v>55.8</v>
      </c>
      <c r="J731" s="88">
        <f>VLOOKUP(Table91213[[#This Row],[Date]],'DB Details'!$A:$L,10)</f>
        <v>45</v>
      </c>
      <c r="K731" s="41">
        <f>VLOOKUP(Table91213[[#This Row],[Date]],'DB Details'!$A:$L,11)</f>
        <v>60.2</v>
      </c>
      <c r="L731" s="88">
        <f>VLOOKUP(Table91213[[#This Row],[Date]],'DB Details'!$A:$L,12)</f>
        <v>49.9</v>
      </c>
    </row>
    <row r="732" spans="1:12" x14ac:dyDescent="0.2">
      <c r="A732" s="39">
        <v>39630</v>
      </c>
      <c r="B732" s="57">
        <f>VLOOKUP(Table91213[[#This Row],[Date]],'DB Details'!$A:$L,2)</f>
        <v>48.4</v>
      </c>
      <c r="C732" s="41">
        <f>VLOOKUP(Table91213[[#This Row],[Date]],'DB Details'!$A:$L,3)</f>
        <v>45.7</v>
      </c>
      <c r="D732" s="55">
        <f>VLOOKUP(Table91213[[#This Row],[Date]],'DB Details'!$A:$L,4)</f>
        <v>44</v>
      </c>
      <c r="E732" s="88">
        <f>VLOOKUP(Table91213[[#This Row],[Date]],'DB Details'!$A:$L,5)</f>
        <v>90.4</v>
      </c>
      <c r="F732" s="88">
        <f>VLOOKUP(Table91213[[#This Row],[Date]],'DB Details'!$A:$L,6)</f>
        <v>52.8</v>
      </c>
      <c r="G732" s="41">
        <f>VLOOKUP(Table91213[[#This Row],[Date]],'DB Details'!$A:$L,7)</f>
        <v>46.2</v>
      </c>
      <c r="H732" s="88">
        <f>VLOOKUP(Table91213[[#This Row],[Date]],'DB Details'!$A:$L,8)</f>
        <v>44</v>
      </c>
      <c r="I732" s="88">
        <f>VLOOKUP(Table91213[[#This Row],[Date]],'DB Details'!$A:$L,9)</f>
        <v>54.8</v>
      </c>
      <c r="J732" s="88">
        <f>VLOOKUP(Table91213[[#This Row],[Date]],'DB Details'!$A:$L,10)</f>
        <v>54.7</v>
      </c>
      <c r="K732" s="41">
        <f>VLOOKUP(Table91213[[#This Row],[Date]],'DB Details'!$A:$L,11)</f>
        <v>55.4</v>
      </c>
      <c r="L732" s="88">
        <f>VLOOKUP(Table91213[[#This Row],[Date]],'DB Details'!$A:$L,12)</f>
        <v>50.8</v>
      </c>
    </row>
    <row r="733" spans="1:12" x14ac:dyDescent="0.2">
      <c r="A733" s="39">
        <v>39661</v>
      </c>
      <c r="B733" s="57">
        <f>VLOOKUP(Table91213[[#This Row],[Date]],'DB Details'!$A:$L,2)</f>
        <v>48.6</v>
      </c>
      <c r="C733" s="41">
        <f>VLOOKUP(Table91213[[#This Row],[Date]],'DB Details'!$A:$L,3)</f>
        <v>51.1</v>
      </c>
      <c r="D733" s="55">
        <f>VLOOKUP(Table91213[[#This Row],[Date]],'DB Details'!$A:$L,4)</f>
        <v>48.2</v>
      </c>
      <c r="E733" s="88">
        <f>VLOOKUP(Table91213[[#This Row],[Date]],'DB Details'!$A:$L,5)</f>
        <v>76.5</v>
      </c>
      <c r="F733" s="88">
        <f>VLOOKUP(Table91213[[#This Row],[Date]],'DB Details'!$A:$L,6)</f>
        <v>52.7</v>
      </c>
      <c r="G733" s="41">
        <f>VLOOKUP(Table91213[[#This Row],[Date]],'DB Details'!$A:$L,7)</f>
        <v>52.5</v>
      </c>
      <c r="H733" s="88">
        <f>VLOOKUP(Table91213[[#This Row],[Date]],'DB Details'!$A:$L,8)</f>
        <v>50.5</v>
      </c>
      <c r="I733" s="88">
        <f>VLOOKUP(Table91213[[#This Row],[Date]],'DB Details'!$A:$L,9)</f>
        <v>50.1</v>
      </c>
      <c r="J733" s="88">
        <f>VLOOKUP(Table91213[[#This Row],[Date]],'DB Details'!$A:$L,10)</f>
        <v>50.2</v>
      </c>
      <c r="K733" s="41">
        <f>VLOOKUP(Table91213[[#This Row],[Date]],'DB Details'!$A:$L,11)</f>
        <v>56.8</v>
      </c>
      <c r="L733" s="88">
        <f>VLOOKUP(Table91213[[#This Row],[Date]],'DB Details'!$A:$L,12)</f>
        <v>50.1</v>
      </c>
    </row>
    <row r="734" spans="1:12" x14ac:dyDescent="0.2">
      <c r="A734" s="39">
        <v>39692</v>
      </c>
      <c r="B734" s="57">
        <f>VLOOKUP(Table91213[[#This Row],[Date]],'DB Details'!$A:$L,2)</f>
        <v>45.1</v>
      </c>
      <c r="C734" s="41">
        <f>VLOOKUP(Table91213[[#This Row],[Date]],'DB Details'!$A:$L,3)</f>
        <v>45.2</v>
      </c>
      <c r="D734" s="55">
        <f>VLOOKUP(Table91213[[#This Row],[Date]],'DB Details'!$A:$L,4)</f>
        <v>38.700000000000003</v>
      </c>
      <c r="E734" s="88">
        <f>VLOOKUP(Table91213[[#This Row],[Date]],'DB Details'!$A:$L,5)</f>
        <v>55.1</v>
      </c>
      <c r="F734" s="88">
        <f>VLOOKUP(Table91213[[#This Row],[Date]],'DB Details'!$A:$L,6)</f>
        <v>49</v>
      </c>
      <c r="G734" s="41">
        <f>VLOOKUP(Table91213[[#This Row],[Date]],'DB Details'!$A:$L,7)</f>
        <v>52.4</v>
      </c>
      <c r="H734" s="88">
        <f>VLOOKUP(Table91213[[#This Row],[Date]],'DB Details'!$A:$L,8)</f>
        <v>43</v>
      </c>
      <c r="I734" s="88">
        <f>VLOOKUP(Table91213[[#This Row],[Date]],'DB Details'!$A:$L,9)</f>
        <v>52</v>
      </c>
      <c r="J734" s="88">
        <f>VLOOKUP(Table91213[[#This Row],[Date]],'DB Details'!$A:$L,10)</f>
        <v>45.4</v>
      </c>
      <c r="K734" s="41">
        <f>VLOOKUP(Table91213[[#This Row],[Date]],'DB Details'!$A:$L,11)</f>
        <v>53.6</v>
      </c>
      <c r="L734" s="88">
        <f>VLOOKUP(Table91213[[#This Row],[Date]],'DB Details'!$A:$L,12)</f>
        <v>47.2</v>
      </c>
    </row>
    <row r="735" spans="1:12" x14ac:dyDescent="0.2">
      <c r="A735" s="39">
        <v>39722</v>
      </c>
      <c r="B735" s="57">
        <f>VLOOKUP(Table91213[[#This Row],[Date]],'DB Details'!$A:$L,2)</f>
        <v>32</v>
      </c>
      <c r="C735" s="41">
        <f>VLOOKUP(Table91213[[#This Row],[Date]],'DB Details'!$A:$L,3)</f>
        <v>40.1</v>
      </c>
      <c r="D735" s="55">
        <f>VLOOKUP(Table91213[[#This Row],[Date]],'DB Details'!$A:$L,4)</f>
        <v>30.6</v>
      </c>
      <c r="E735" s="88">
        <f>VLOOKUP(Table91213[[#This Row],[Date]],'DB Details'!$A:$L,5)</f>
        <v>39.799999999999997</v>
      </c>
      <c r="F735" s="88">
        <f>VLOOKUP(Table91213[[#This Row],[Date]],'DB Details'!$A:$L,6)</f>
        <v>34.799999999999997</v>
      </c>
      <c r="G735" s="41">
        <f>VLOOKUP(Table91213[[#This Row],[Date]],'DB Details'!$A:$L,7)</f>
        <v>55.8</v>
      </c>
      <c r="H735" s="88">
        <f>VLOOKUP(Table91213[[#This Row],[Date]],'DB Details'!$A:$L,8)</f>
        <v>43.5</v>
      </c>
      <c r="I735" s="88">
        <f>VLOOKUP(Table91213[[#This Row],[Date]],'DB Details'!$A:$L,9)</f>
        <v>48.4</v>
      </c>
      <c r="J735" s="88">
        <f>VLOOKUP(Table91213[[#This Row],[Date]],'DB Details'!$A:$L,10)</f>
        <v>33</v>
      </c>
      <c r="K735" s="41">
        <f>VLOOKUP(Table91213[[#This Row],[Date]],'DB Details'!$A:$L,11)</f>
        <v>40.700000000000003</v>
      </c>
      <c r="L735" s="88">
        <f>VLOOKUP(Table91213[[#This Row],[Date]],'DB Details'!$A:$L,12)</f>
        <v>38.200000000000003</v>
      </c>
    </row>
    <row r="736" spans="1:12" x14ac:dyDescent="0.2">
      <c r="A736" s="39">
        <v>39753</v>
      </c>
      <c r="B736" s="57">
        <f>VLOOKUP(Table91213[[#This Row],[Date]],'DB Details'!$A:$L,2)</f>
        <v>34.5</v>
      </c>
      <c r="C736" s="41">
        <f>VLOOKUP(Table91213[[#This Row],[Date]],'DB Details'!$A:$L,3)</f>
        <v>36.4</v>
      </c>
      <c r="D736" s="55">
        <f>VLOOKUP(Table91213[[#This Row],[Date]],'DB Details'!$A:$L,4)</f>
        <v>27.7</v>
      </c>
      <c r="E736" s="88">
        <f>VLOOKUP(Table91213[[#This Row],[Date]],'DB Details'!$A:$L,5)</f>
        <v>28.4</v>
      </c>
      <c r="F736" s="88">
        <f>VLOOKUP(Table91213[[#This Row],[Date]],'DB Details'!$A:$L,6)</f>
        <v>35.200000000000003</v>
      </c>
      <c r="G736" s="41">
        <f>VLOOKUP(Table91213[[#This Row],[Date]],'DB Details'!$A:$L,7)</f>
        <v>54.3</v>
      </c>
      <c r="H736" s="88">
        <f>VLOOKUP(Table91213[[#This Row],[Date]],'DB Details'!$A:$L,8)</f>
        <v>38.5</v>
      </c>
      <c r="I736" s="88">
        <f>VLOOKUP(Table91213[[#This Row],[Date]],'DB Details'!$A:$L,9)</f>
        <v>49.4</v>
      </c>
      <c r="J736" s="88">
        <f>VLOOKUP(Table91213[[#This Row],[Date]],'DB Details'!$A:$L,10)</f>
        <v>36.799999999999997</v>
      </c>
      <c r="K736" s="41">
        <f>VLOOKUP(Table91213[[#This Row],[Date]],'DB Details'!$A:$L,11)</f>
        <v>40.4</v>
      </c>
      <c r="L736" s="88">
        <f>VLOOKUP(Table91213[[#This Row],[Date]],'DB Details'!$A:$L,12)</f>
        <v>39</v>
      </c>
    </row>
    <row r="737" spans="1:12" x14ac:dyDescent="0.2">
      <c r="A737" s="39">
        <v>39783</v>
      </c>
      <c r="B737" s="57">
        <f>VLOOKUP(Table91213[[#This Row],[Date]],'DB Details'!$A:$L,2)</f>
        <v>25.9</v>
      </c>
      <c r="C737" s="41">
        <f>VLOOKUP(Table91213[[#This Row],[Date]],'DB Details'!$A:$L,3)</f>
        <v>38</v>
      </c>
      <c r="D737" s="55">
        <f>VLOOKUP(Table91213[[#This Row],[Date]],'DB Details'!$A:$L,4)</f>
        <v>23.4</v>
      </c>
      <c r="E737" s="88">
        <f>VLOOKUP(Table91213[[#This Row],[Date]],'DB Details'!$A:$L,5)</f>
        <v>17.100000000000001</v>
      </c>
      <c r="F737" s="88">
        <f>VLOOKUP(Table91213[[#This Row],[Date]],'DB Details'!$A:$L,6)</f>
        <v>28.1</v>
      </c>
      <c r="G737" s="41">
        <f>VLOOKUP(Table91213[[#This Row],[Date]],'DB Details'!$A:$L,7)</f>
        <v>54</v>
      </c>
      <c r="H737" s="88">
        <f>VLOOKUP(Table91213[[#This Row],[Date]],'DB Details'!$A:$L,8)</f>
        <v>38</v>
      </c>
      <c r="I737" s="88">
        <f>VLOOKUP(Table91213[[#This Row],[Date]],'DB Details'!$A:$L,9)</f>
        <v>46.9</v>
      </c>
      <c r="J737" s="88">
        <f>VLOOKUP(Table91213[[#This Row],[Date]],'DB Details'!$A:$L,10)</f>
        <v>32.5</v>
      </c>
      <c r="K737" s="41">
        <f>VLOOKUP(Table91213[[#This Row],[Date]],'DB Details'!$A:$L,11)</f>
        <v>34.700000000000003</v>
      </c>
      <c r="L737" s="88">
        <f>VLOOKUP(Table91213[[#This Row],[Date]],'DB Details'!$A:$L,12)</f>
        <v>34.5</v>
      </c>
    </row>
    <row r="738" spans="1:12" x14ac:dyDescent="0.2">
      <c r="A738" s="39">
        <v>39814</v>
      </c>
      <c r="B738" s="57">
        <f>VLOOKUP(Table91213[[#This Row],[Date]],'DB Details'!$A:$L,2)</f>
        <v>32.5</v>
      </c>
      <c r="C738" s="41">
        <f>VLOOKUP(Table91213[[#This Row],[Date]],'DB Details'!$A:$L,3)</f>
        <v>34.5</v>
      </c>
      <c r="D738" s="55">
        <f>VLOOKUP(Table91213[[#This Row],[Date]],'DB Details'!$A:$L,4)</f>
        <v>32.200000000000003</v>
      </c>
      <c r="E738" s="88">
        <f>VLOOKUP(Table91213[[#This Row],[Date]],'DB Details'!$A:$L,5)</f>
        <v>29</v>
      </c>
      <c r="F738" s="88">
        <f>VLOOKUP(Table91213[[#This Row],[Date]],'DB Details'!$A:$L,6)</f>
        <v>32.299999999999997</v>
      </c>
      <c r="G738" s="41">
        <f>VLOOKUP(Table91213[[#This Row],[Date]],'DB Details'!$A:$L,7)</f>
        <v>51.4</v>
      </c>
      <c r="H738" s="88">
        <f>VLOOKUP(Table91213[[#This Row],[Date]],'DB Details'!$A:$L,8)</f>
        <v>38</v>
      </c>
      <c r="I738" s="88">
        <f>VLOOKUP(Table91213[[#This Row],[Date]],'DB Details'!$A:$L,9)</f>
        <v>46.6</v>
      </c>
      <c r="J738" s="88">
        <f>VLOOKUP(Table91213[[#This Row],[Date]],'DB Details'!$A:$L,10)</f>
        <v>30.5</v>
      </c>
      <c r="K738" s="41">
        <f>VLOOKUP(Table91213[[#This Row],[Date]],'DB Details'!$A:$L,11)</f>
        <v>38.5</v>
      </c>
      <c r="L738" s="88">
        <f>VLOOKUP(Table91213[[#This Row],[Date]],'DB Details'!$A:$L,12)</f>
        <v>36.4</v>
      </c>
    </row>
    <row r="739" spans="1:12" x14ac:dyDescent="0.2">
      <c r="A739" s="39">
        <v>39845</v>
      </c>
      <c r="B739" s="57">
        <f>VLOOKUP(Table91213[[#This Row],[Date]],'DB Details'!$A:$L,2)</f>
        <v>32.700000000000003</v>
      </c>
      <c r="C739" s="41">
        <f>VLOOKUP(Table91213[[#This Row],[Date]],'DB Details'!$A:$L,3)</f>
        <v>35.299999999999997</v>
      </c>
      <c r="D739" s="55">
        <f>VLOOKUP(Table91213[[#This Row],[Date]],'DB Details'!$A:$L,4)</f>
        <v>33.6</v>
      </c>
      <c r="E739" s="88">
        <f>VLOOKUP(Table91213[[#This Row],[Date]],'DB Details'!$A:$L,5)</f>
        <v>29.9</v>
      </c>
      <c r="F739" s="88">
        <f>VLOOKUP(Table91213[[#This Row],[Date]],'DB Details'!$A:$L,6)</f>
        <v>38.4</v>
      </c>
      <c r="G739" s="41">
        <f>VLOOKUP(Table91213[[#This Row],[Date]],'DB Details'!$A:$L,7)</f>
        <v>50.9</v>
      </c>
      <c r="H739" s="88">
        <f>VLOOKUP(Table91213[[#This Row],[Date]],'DB Details'!$A:$L,8)</f>
        <v>38</v>
      </c>
      <c r="I739" s="88">
        <f>VLOOKUP(Table91213[[#This Row],[Date]],'DB Details'!$A:$L,9)</f>
        <v>46.3</v>
      </c>
      <c r="J739" s="88">
        <f>VLOOKUP(Table91213[[#This Row],[Date]],'DB Details'!$A:$L,10)</f>
        <v>28</v>
      </c>
      <c r="K739" s="41">
        <f>VLOOKUP(Table91213[[#This Row],[Date]],'DB Details'!$A:$L,11)</f>
        <v>38.799999999999997</v>
      </c>
      <c r="L739" s="88">
        <f>VLOOKUP(Table91213[[#This Row],[Date]],'DB Details'!$A:$L,12)</f>
        <v>36.6</v>
      </c>
    </row>
    <row r="740" spans="1:12" x14ac:dyDescent="0.2">
      <c r="A740" s="39">
        <v>39873</v>
      </c>
      <c r="B740" s="57">
        <f>VLOOKUP(Table91213[[#This Row],[Date]],'DB Details'!$A:$L,2)</f>
        <v>41.3</v>
      </c>
      <c r="C740" s="41">
        <f>VLOOKUP(Table91213[[#This Row],[Date]],'DB Details'!$A:$L,3)</f>
        <v>32.1</v>
      </c>
      <c r="D740" s="55">
        <f>VLOOKUP(Table91213[[#This Row],[Date]],'DB Details'!$A:$L,4)</f>
        <v>37.6</v>
      </c>
      <c r="E740" s="88">
        <f>VLOOKUP(Table91213[[#This Row],[Date]],'DB Details'!$A:$L,5)</f>
        <v>31.6</v>
      </c>
      <c r="F740" s="88">
        <f>VLOOKUP(Table91213[[#This Row],[Date]],'DB Details'!$A:$L,6)</f>
        <v>36.5</v>
      </c>
      <c r="G740" s="41">
        <f>VLOOKUP(Table91213[[#This Row],[Date]],'DB Details'!$A:$L,7)</f>
        <v>50.9</v>
      </c>
      <c r="H740" s="88">
        <f>VLOOKUP(Table91213[[#This Row],[Date]],'DB Details'!$A:$L,8)</f>
        <v>33</v>
      </c>
      <c r="I740" s="88">
        <f>VLOOKUP(Table91213[[#This Row],[Date]],'DB Details'!$A:$L,9)</f>
        <v>43.2</v>
      </c>
      <c r="J740" s="88">
        <f>VLOOKUP(Table91213[[#This Row],[Date]],'DB Details'!$A:$L,10)</f>
        <v>30.5</v>
      </c>
      <c r="K740" s="41">
        <f>VLOOKUP(Table91213[[#This Row],[Date]],'DB Details'!$A:$L,11)</f>
        <v>39.4</v>
      </c>
      <c r="L740" s="88">
        <f>VLOOKUP(Table91213[[#This Row],[Date]],'DB Details'!$A:$L,12)</f>
        <v>37.200000000000003</v>
      </c>
    </row>
    <row r="741" spans="1:12" x14ac:dyDescent="0.2">
      <c r="A741" s="39">
        <v>39904</v>
      </c>
      <c r="B741" s="57">
        <f>VLOOKUP(Table91213[[#This Row],[Date]],'DB Details'!$A:$L,2)</f>
        <v>46</v>
      </c>
      <c r="C741" s="41">
        <f>VLOOKUP(Table91213[[#This Row],[Date]],'DB Details'!$A:$L,3)</f>
        <v>42.5</v>
      </c>
      <c r="D741" s="55">
        <f>VLOOKUP(Table91213[[#This Row],[Date]],'DB Details'!$A:$L,4)</f>
        <v>40.9</v>
      </c>
      <c r="E741" s="88">
        <f>VLOOKUP(Table91213[[#This Row],[Date]],'DB Details'!$A:$L,5)</f>
        <v>31.4</v>
      </c>
      <c r="F741" s="88">
        <f>VLOOKUP(Table91213[[#This Row],[Date]],'DB Details'!$A:$L,6)</f>
        <v>36.700000000000003</v>
      </c>
      <c r="G741" s="41">
        <f>VLOOKUP(Table91213[[#This Row],[Date]],'DB Details'!$A:$L,7)</f>
        <v>49.9</v>
      </c>
      <c r="H741" s="88">
        <f>VLOOKUP(Table91213[[#This Row],[Date]],'DB Details'!$A:$L,8)</f>
        <v>34.5</v>
      </c>
      <c r="I741" s="88">
        <f>VLOOKUP(Table91213[[#This Row],[Date]],'DB Details'!$A:$L,9)</f>
        <v>47</v>
      </c>
      <c r="J741" s="88">
        <f>VLOOKUP(Table91213[[#This Row],[Date]],'DB Details'!$A:$L,10)</f>
        <v>33.5</v>
      </c>
      <c r="K741" s="41">
        <f>VLOOKUP(Table91213[[#This Row],[Date]],'DB Details'!$A:$L,11)</f>
        <v>42.9</v>
      </c>
      <c r="L741" s="88">
        <f>VLOOKUP(Table91213[[#This Row],[Date]],'DB Details'!$A:$L,12)</f>
        <v>39.9</v>
      </c>
    </row>
    <row r="742" spans="1:12" x14ac:dyDescent="0.2">
      <c r="A742" s="39">
        <v>39934</v>
      </c>
      <c r="B742" s="57">
        <f>VLOOKUP(Table91213[[#This Row],[Date]],'DB Details'!$A:$L,2)</f>
        <v>51</v>
      </c>
      <c r="C742" s="41">
        <f>VLOOKUP(Table91213[[#This Row],[Date]],'DB Details'!$A:$L,3)</f>
        <v>38.5</v>
      </c>
      <c r="D742" s="55">
        <f>VLOOKUP(Table91213[[#This Row],[Date]],'DB Details'!$A:$L,4)</f>
        <v>46.1</v>
      </c>
      <c r="E742" s="88">
        <f>VLOOKUP(Table91213[[#This Row],[Date]],'DB Details'!$A:$L,5)</f>
        <v>45</v>
      </c>
      <c r="F742" s="88">
        <f>VLOOKUP(Table91213[[#This Row],[Date]],'DB Details'!$A:$L,6)</f>
        <v>48.3</v>
      </c>
      <c r="G742" s="41">
        <f>VLOOKUP(Table91213[[#This Row],[Date]],'DB Details'!$A:$L,7)</f>
        <v>43.6</v>
      </c>
      <c r="H742" s="88">
        <f>VLOOKUP(Table91213[[#This Row],[Date]],'DB Details'!$A:$L,8)</f>
        <v>33</v>
      </c>
      <c r="I742" s="88">
        <f>VLOOKUP(Table91213[[#This Row],[Date]],'DB Details'!$A:$L,9)</f>
        <v>51.3</v>
      </c>
      <c r="J742" s="88">
        <f>VLOOKUP(Table91213[[#This Row],[Date]],'DB Details'!$A:$L,10)</f>
        <v>35.299999999999997</v>
      </c>
      <c r="K742" s="41">
        <f>VLOOKUP(Table91213[[#This Row],[Date]],'DB Details'!$A:$L,11)</f>
        <v>46.4</v>
      </c>
      <c r="L742" s="88">
        <f>VLOOKUP(Table91213[[#This Row],[Date]],'DB Details'!$A:$L,12)</f>
        <v>44.1</v>
      </c>
    </row>
    <row r="743" spans="1:12" x14ac:dyDescent="0.2">
      <c r="A743" s="39">
        <v>39965</v>
      </c>
      <c r="B743" s="57">
        <f>VLOOKUP(Table91213[[#This Row],[Date]],'DB Details'!$A:$L,2)</f>
        <v>49</v>
      </c>
      <c r="C743" s="41">
        <f>VLOOKUP(Table91213[[#This Row],[Date]],'DB Details'!$A:$L,3)</f>
        <v>46.5</v>
      </c>
      <c r="D743" s="55">
        <f>VLOOKUP(Table91213[[#This Row],[Date]],'DB Details'!$A:$L,4)</f>
        <v>48.6</v>
      </c>
      <c r="E743" s="88">
        <f>VLOOKUP(Table91213[[#This Row],[Date]],'DB Details'!$A:$L,5)</f>
        <v>47.9</v>
      </c>
      <c r="F743" s="88">
        <f>VLOOKUP(Table91213[[#This Row],[Date]],'DB Details'!$A:$L,6)</f>
        <v>54.6</v>
      </c>
      <c r="G743" s="41">
        <f>VLOOKUP(Table91213[[#This Row],[Date]],'DB Details'!$A:$L,7)</f>
        <v>44.8</v>
      </c>
      <c r="H743" s="88">
        <f>VLOOKUP(Table91213[[#This Row],[Date]],'DB Details'!$A:$L,8)</f>
        <v>31</v>
      </c>
      <c r="I743" s="88">
        <f>VLOOKUP(Table91213[[#This Row],[Date]],'DB Details'!$A:$L,9)</f>
        <v>49.5</v>
      </c>
      <c r="J743" s="88">
        <f>VLOOKUP(Table91213[[#This Row],[Date]],'DB Details'!$A:$L,10)</f>
        <v>45</v>
      </c>
      <c r="K743" s="41">
        <f>VLOOKUP(Table91213[[#This Row],[Date]],'DB Details'!$A:$L,11)</f>
        <v>49.1</v>
      </c>
      <c r="L743" s="88">
        <f>VLOOKUP(Table91213[[#This Row],[Date]],'DB Details'!$A:$L,12)</f>
        <v>46.3</v>
      </c>
    </row>
    <row r="744" spans="1:12" x14ac:dyDescent="0.2">
      <c r="A744" s="39">
        <v>39995</v>
      </c>
      <c r="B744" s="57">
        <f>VLOOKUP(Table91213[[#This Row],[Date]],'DB Details'!$A:$L,2)</f>
        <v>56.6</v>
      </c>
      <c r="C744" s="41">
        <f>VLOOKUP(Table91213[[#This Row],[Date]],'DB Details'!$A:$L,3)</f>
        <v>48.2</v>
      </c>
      <c r="D744" s="55">
        <f>VLOOKUP(Table91213[[#This Row],[Date]],'DB Details'!$A:$L,4)</f>
        <v>49.4</v>
      </c>
      <c r="E744" s="88">
        <f>VLOOKUP(Table91213[[#This Row],[Date]],'DB Details'!$A:$L,5)</f>
        <v>52.8</v>
      </c>
      <c r="F744" s="88">
        <f>VLOOKUP(Table91213[[#This Row],[Date]],'DB Details'!$A:$L,6)</f>
        <v>58.8</v>
      </c>
      <c r="G744" s="41">
        <f>VLOOKUP(Table91213[[#This Row],[Date]],'DB Details'!$A:$L,7)</f>
        <v>42.2</v>
      </c>
      <c r="H744" s="88">
        <f>VLOOKUP(Table91213[[#This Row],[Date]],'DB Details'!$A:$L,8)</f>
        <v>32.5</v>
      </c>
      <c r="I744" s="88">
        <f>VLOOKUP(Table91213[[#This Row],[Date]],'DB Details'!$A:$L,9)</f>
        <v>52</v>
      </c>
      <c r="J744" s="88">
        <f>VLOOKUP(Table91213[[#This Row],[Date]],'DB Details'!$A:$L,10)</f>
        <v>47.1</v>
      </c>
      <c r="K744" s="41">
        <f>VLOOKUP(Table91213[[#This Row],[Date]],'DB Details'!$A:$L,11)</f>
        <v>48.3</v>
      </c>
      <c r="L744" s="88">
        <f>VLOOKUP(Table91213[[#This Row],[Date]],'DB Details'!$A:$L,12)</f>
        <v>49.7</v>
      </c>
    </row>
    <row r="745" spans="1:12" x14ac:dyDescent="0.2">
      <c r="A745" s="39">
        <v>40026</v>
      </c>
      <c r="B745" s="57">
        <f>VLOOKUP(Table91213[[#This Row],[Date]],'DB Details'!$A:$L,2)</f>
        <v>64.099999999999994</v>
      </c>
      <c r="C745" s="41">
        <f>VLOOKUP(Table91213[[#This Row],[Date]],'DB Details'!$A:$L,3)</f>
        <v>48.2</v>
      </c>
      <c r="D745" s="55">
        <f>VLOOKUP(Table91213[[#This Row],[Date]],'DB Details'!$A:$L,4)</f>
        <v>50.9</v>
      </c>
      <c r="E745" s="88">
        <f>VLOOKUP(Table91213[[#This Row],[Date]],'DB Details'!$A:$L,5)</f>
        <v>62.3</v>
      </c>
      <c r="F745" s="88">
        <f>VLOOKUP(Table91213[[#This Row],[Date]],'DB Details'!$A:$L,6)</f>
        <v>62.2</v>
      </c>
      <c r="G745" s="41">
        <f>VLOOKUP(Table91213[[#This Row],[Date]],'DB Details'!$A:$L,7)</f>
        <v>38.799999999999997</v>
      </c>
      <c r="H745" s="88">
        <f>VLOOKUP(Table91213[[#This Row],[Date]],'DB Details'!$A:$L,8)</f>
        <v>36</v>
      </c>
      <c r="I745" s="88">
        <f>VLOOKUP(Table91213[[#This Row],[Date]],'DB Details'!$A:$L,9)</f>
        <v>54.6</v>
      </c>
      <c r="J745" s="88">
        <f>VLOOKUP(Table91213[[#This Row],[Date]],'DB Details'!$A:$L,10)</f>
        <v>47.5</v>
      </c>
      <c r="K745" s="41">
        <f>VLOOKUP(Table91213[[#This Row],[Date]],'DB Details'!$A:$L,11)</f>
        <v>55.1</v>
      </c>
      <c r="L745" s="88">
        <f>VLOOKUP(Table91213[[#This Row],[Date]],'DB Details'!$A:$L,12)</f>
        <v>53.4</v>
      </c>
    </row>
    <row r="746" spans="1:12" x14ac:dyDescent="0.2">
      <c r="A746" s="39">
        <v>40057</v>
      </c>
      <c r="B746" s="57">
        <f>VLOOKUP(Table91213[[#This Row],[Date]],'DB Details'!$A:$L,2)</f>
        <v>64.7</v>
      </c>
      <c r="C746" s="41">
        <f>VLOOKUP(Table91213[[#This Row],[Date]],'DB Details'!$A:$L,3)</f>
        <v>51.2</v>
      </c>
      <c r="D746" s="55">
        <f>VLOOKUP(Table91213[[#This Row],[Date]],'DB Details'!$A:$L,4)</f>
        <v>52.6</v>
      </c>
      <c r="E746" s="88">
        <f>VLOOKUP(Table91213[[#This Row],[Date]],'DB Details'!$A:$L,5)</f>
        <v>63.3</v>
      </c>
      <c r="F746" s="88">
        <f>VLOOKUP(Table91213[[#This Row],[Date]],'DB Details'!$A:$L,6)</f>
        <v>62.1</v>
      </c>
      <c r="G746" s="41">
        <f>VLOOKUP(Table91213[[#This Row],[Date]],'DB Details'!$A:$L,7)</f>
        <v>34.9</v>
      </c>
      <c r="H746" s="88">
        <f>VLOOKUP(Table91213[[#This Row],[Date]],'DB Details'!$A:$L,8)</f>
        <v>41.5</v>
      </c>
      <c r="I746" s="88">
        <f>VLOOKUP(Table91213[[#This Row],[Date]],'DB Details'!$A:$L,9)</f>
        <v>57.6</v>
      </c>
      <c r="J746" s="88">
        <f>VLOOKUP(Table91213[[#This Row],[Date]],'DB Details'!$A:$L,10)</f>
        <v>48.6</v>
      </c>
      <c r="K746" s="41">
        <f>VLOOKUP(Table91213[[#This Row],[Date]],'DB Details'!$A:$L,11)</f>
        <v>55.6</v>
      </c>
      <c r="L746" s="88">
        <f>VLOOKUP(Table91213[[#This Row],[Date]],'DB Details'!$A:$L,12)</f>
        <v>54.9</v>
      </c>
    </row>
    <row r="747" spans="1:12" x14ac:dyDescent="0.2">
      <c r="A747" s="39">
        <v>40087</v>
      </c>
      <c r="B747" s="57">
        <f>VLOOKUP(Table91213[[#This Row],[Date]],'DB Details'!$A:$L,2)</f>
        <v>57.7</v>
      </c>
      <c r="C747" s="41">
        <f>VLOOKUP(Table91213[[#This Row],[Date]],'DB Details'!$A:$L,3)</f>
        <v>49.5</v>
      </c>
      <c r="D747" s="55">
        <f>VLOOKUP(Table91213[[#This Row],[Date]],'DB Details'!$A:$L,4)</f>
        <v>50.5</v>
      </c>
      <c r="E747" s="88">
        <f>VLOOKUP(Table91213[[#This Row],[Date]],'DB Details'!$A:$L,5)</f>
        <v>64.3</v>
      </c>
      <c r="F747" s="88">
        <f>VLOOKUP(Table91213[[#This Row],[Date]],'DB Details'!$A:$L,6)</f>
        <v>64.400000000000006</v>
      </c>
      <c r="G747" s="41">
        <f>VLOOKUP(Table91213[[#This Row],[Date]],'DB Details'!$A:$L,7)</f>
        <v>40</v>
      </c>
      <c r="H747" s="88">
        <f>VLOOKUP(Table91213[[#This Row],[Date]],'DB Details'!$A:$L,8)</f>
        <v>46.5</v>
      </c>
      <c r="I747" s="88">
        <f>VLOOKUP(Table91213[[#This Row],[Date]],'DB Details'!$A:$L,9)</f>
        <v>60.7</v>
      </c>
      <c r="J747" s="88">
        <f>VLOOKUP(Table91213[[#This Row],[Date]],'DB Details'!$A:$L,10)</f>
        <v>53.5</v>
      </c>
      <c r="K747" s="41">
        <f>VLOOKUP(Table91213[[#This Row],[Date]],'DB Details'!$A:$L,11)</f>
        <v>57.2</v>
      </c>
      <c r="L747" s="88">
        <f>VLOOKUP(Table91213[[#This Row],[Date]],'DB Details'!$A:$L,12)</f>
        <v>57.6</v>
      </c>
    </row>
    <row r="748" spans="1:12" x14ac:dyDescent="0.2">
      <c r="A748" s="39">
        <v>40118</v>
      </c>
      <c r="B748" s="57">
        <f>VLOOKUP(Table91213[[#This Row],[Date]],'DB Details'!$A:$L,2)</f>
        <v>64.2</v>
      </c>
      <c r="C748" s="41">
        <f>VLOOKUP(Table91213[[#This Row],[Date]],'DB Details'!$A:$L,3)</f>
        <v>50.3</v>
      </c>
      <c r="D748" s="55">
        <f>VLOOKUP(Table91213[[#This Row],[Date]],'DB Details'!$A:$L,4)</f>
        <v>51.8</v>
      </c>
      <c r="E748" s="88">
        <f>VLOOKUP(Table91213[[#This Row],[Date]],'DB Details'!$A:$L,5)</f>
        <v>55.4</v>
      </c>
      <c r="F748" s="88">
        <f>VLOOKUP(Table91213[[#This Row],[Date]],'DB Details'!$A:$L,6)</f>
        <v>63.4</v>
      </c>
      <c r="G748" s="41">
        <f>VLOOKUP(Table91213[[#This Row],[Date]],'DB Details'!$A:$L,7)</f>
        <v>39.299999999999997</v>
      </c>
      <c r="H748" s="88">
        <f>VLOOKUP(Table91213[[#This Row],[Date]],'DB Details'!$A:$L,8)</f>
        <v>39.5</v>
      </c>
      <c r="I748" s="88">
        <f>VLOOKUP(Table91213[[#This Row],[Date]],'DB Details'!$A:$L,9)</f>
        <v>57.1</v>
      </c>
      <c r="J748" s="88">
        <f>VLOOKUP(Table91213[[#This Row],[Date]],'DB Details'!$A:$L,10)</f>
        <v>51.2</v>
      </c>
      <c r="K748" s="41">
        <f>VLOOKUP(Table91213[[#This Row],[Date]],'DB Details'!$A:$L,11)</f>
        <v>53.9</v>
      </c>
      <c r="L748" s="88">
        <f>VLOOKUP(Table91213[[#This Row],[Date]],'DB Details'!$A:$L,12)</f>
        <v>55.4</v>
      </c>
    </row>
    <row r="749" spans="1:12" x14ac:dyDescent="0.2">
      <c r="A749" s="39">
        <v>40148</v>
      </c>
      <c r="B749" s="57">
        <f>VLOOKUP(Table91213[[#This Row],[Date]],'DB Details'!$A:$L,2)</f>
        <v>63.8</v>
      </c>
      <c r="C749" s="41">
        <f>VLOOKUP(Table91213[[#This Row],[Date]],'DB Details'!$A:$L,3)</f>
        <v>51</v>
      </c>
      <c r="D749" s="55">
        <f>VLOOKUP(Table91213[[#This Row],[Date]],'DB Details'!$A:$L,4)</f>
        <v>50.1</v>
      </c>
      <c r="E749" s="88">
        <f>VLOOKUP(Table91213[[#This Row],[Date]],'DB Details'!$A:$L,5)</f>
        <v>63.8</v>
      </c>
      <c r="F749" s="88">
        <f>VLOOKUP(Table91213[[#This Row],[Date]],'DB Details'!$A:$L,6)</f>
        <v>60.1</v>
      </c>
      <c r="G749" s="41">
        <f>VLOOKUP(Table91213[[#This Row],[Date]],'DB Details'!$A:$L,7)</f>
        <v>32.5</v>
      </c>
      <c r="H749" s="88">
        <f>VLOOKUP(Table91213[[#This Row],[Date]],'DB Details'!$A:$L,8)</f>
        <v>41.5</v>
      </c>
      <c r="I749" s="88">
        <f>VLOOKUP(Table91213[[#This Row],[Date]],'DB Details'!$A:$L,9)</f>
        <v>58.6</v>
      </c>
      <c r="J749" s="88">
        <f>VLOOKUP(Table91213[[#This Row],[Date]],'DB Details'!$A:$L,10)</f>
        <v>52.6</v>
      </c>
      <c r="K749" s="41">
        <f>VLOOKUP(Table91213[[#This Row],[Date]],'DB Details'!$A:$L,11)</f>
        <v>54.1</v>
      </c>
      <c r="L749" s="88">
        <f>VLOOKUP(Table91213[[#This Row],[Date]],'DB Details'!$A:$L,12)</f>
        <v>55.8</v>
      </c>
    </row>
    <row r="750" spans="1:12" x14ac:dyDescent="0.2">
      <c r="A750" s="39">
        <v>40179</v>
      </c>
      <c r="B750" s="57">
        <f>VLOOKUP(Table91213[[#This Row],[Date]],'DB Details'!$A:$L,2)</f>
        <v>59.9</v>
      </c>
      <c r="C750" s="41">
        <f>VLOOKUP(Table91213[[#This Row],[Date]],'DB Details'!$A:$L,3)</f>
        <v>55.5</v>
      </c>
      <c r="D750" s="55">
        <f>VLOOKUP(Table91213[[#This Row],[Date]],'DB Details'!$A:$L,4)</f>
        <v>53.2</v>
      </c>
      <c r="E750" s="88">
        <f>VLOOKUP(Table91213[[#This Row],[Date]],'DB Details'!$A:$L,5)</f>
        <v>68</v>
      </c>
      <c r="F750" s="88">
        <f>VLOOKUP(Table91213[[#This Row],[Date]],'DB Details'!$A:$L,6)</f>
        <v>62.8</v>
      </c>
      <c r="G750" s="41">
        <f>VLOOKUP(Table91213[[#This Row],[Date]],'DB Details'!$A:$L,7)</f>
        <v>35.1</v>
      </c>
      <c r="H750" s="88">
        <f>VLOOKUP(Table91213[[#This Row],[Date]],'DB Details'!$A:$L,8)</f>
        <v>46</v>
      </c>
      <c r="I750" s="88">
        <f>VLOOKUP(Table91213[[#This Row],[Date]],'DB Details'!$A:$L,9)</f>
        <v>57.2</v>
      </c>
      <c r="J750" s="88">
        <f>VLOOKUP(Table91213[[#This Row],[Date]],'DB Details'!$A:$L,10)</f>
        <v>55.2</v>
      </c>
      <c r="K750" s="41">
        <f>VLOOKUP(Table91213[[#This Row],[Date]],'DB Details'!$A:$L,11)</f>
        <v>57</v>
      </c>
      <c r="L750" s="88">
        <f>VLOOKUP(Table91213[[#This Row],[Date]],'DB Details'!$A:$L,12)</f>
        <v>56.3</v>
      </c>
    </row>
    <row r="751" spans="1:12" x14ac:dyDescent="0.2">
      <c r="A751" s="39">
        <v>40210</v>
      </c>
      <c r="B751" s="57">
        <f>VLOOKUP(Table91213[[#This Row],[Date]],'DB Details'!$A:$L,2)</f>
        <v>57.7</v>
      </c>
      <c r="C751" s="41">
        <f>VLOOKUP(Table91213[[#This Row],[Date]],'DB Details'!$A:$L,3)</f>
        <v>55.5</v>
      </c>
      <c r="D751" s="55">
        <f>VLOOKUP(Table91213[[#This Row],[Date]],'DB Details'!$A:$L,4)</f>
        <v>58.8</v>
      </c>
      <c r="E751" s="88">
        <f>VLOOKUP(Table91213[[#This Row],[Date]],'DB Details'!$A:$L,5)</f>
        <v>65.099999999999994</v>
      </c>
      <c r="F751" s="88">
        <f>VLOOKUP(Table91213[[#This Row],[Date]],'DB Details'!$A:$L,6)</f>
        <v>57</v>
      </c>
      <c r="G751" s="41">
        <f>VLOOKUP(Table91213[[#This Row],[Date]],'DB Details'!$A:$L,7)</f>
        <v>35.200000000000003</v>
      </c>
      <c r="H751" s="88">
        <f>VLOOKUP(Table91213[[#This Row],[Date]],'DB Details'!$A:$L,8)</f>
        <v>49</v>
      </c>
      <c r="I751" s="88">
        <f>VLOOKUP(Table91213[[#This Row],[Date]],'DB Details'!$A:$L,9)</f>
        <v>56.8</v>
      </c>
      <c r="J751" s="88">
        <f>VLOOKUP(Table91213[[#This Row],[Date]],'DB Details'!$A:$L,10)</f>
        <v>55.7</v>
      </c>
      <c r="K751" s="41">
        <f>VLOOKUP(Table91213[[#This Row],[Date]],'DB Details'!$A:$L,11)</f>
        <v>56.3</v>
      </c>
      <c r="L751" s="88">
        <f>VLOOKUP(Table91213[[#This Row],[Date]],'DB Details'!$A:$L,12)</f>
        <v>55.5</v>
      </c>
    </row>
    <row r="752" spans="1:12" x14ac:dyDescent="0.2">
      <c r="A752" s="39">
        <v>40238</v>
      </c>
      <c r="B752" s="57">
        <f>VLOOKUP(Table91213[[#This Row],[Date]],'DB Details'!$A:$L,2)</f>
        <v>60.1</v>
      </c>
      <c r="C752" s="41">
        <f>VLOOKUP(Table91213[[#This Row],[Date]],'DB Details'!$A:$L,3)</f>
        <v>55.9</v>
      </c>
      <c r="D752" s="55">
        <f>VLOOKUP(Table91213[[#This Row],[Date]],'DB Details'!$A:$L,4)</f>
        <v>54.7</v>
      </c>
      <c r="E752" s="88">
        <f>VLOOKUP(Table91213[[#This Row],[Date]],'DB Details'!$A:$L,5)</f>
        <v>75.2</v>
      </c>
      <c r="F752" s="88">
        <f>VLOOKUP(Table91213[[#This Row],[Date]],'DB Details'!$A:$L,6)</f>
        <v>57.3</v>
      </c>
      <c r="G752" s="41">
        <f>VLOOKUP(Table91213[[#This Row],[Date]],'DB Details'!$A:$L,7)</f>
        <v>39.5</v>
      </c>
      <c r="H752" s="88">
        <f>VLOOKUP(Table91213[[#This Row],[Date]],'DB Details'!$A:$L,8)</f>
        <v>56.5</v>
      </c>
      <c r="I752" s="88">
        <f>VLOOKUP(Table91213[[#This Row],[Date]],'DB Details'!$A:$L,9)</f>
        <v>64</v>
      </c>
      <c r="J752" s="88">
        <f>VLOOKUP(Table91213[[#This Row],[Date]],'DB Details'!$A:$L,10)</f>
        <v>55.8</v>
      </c>
      <c r="K752" s="41">
        <f>VLOOKUP(Table91213[[#This Row],[Date]],'DB Details'!$A:$L,11)</f>
        <v>59.8</v>
      </c>
      <c r="L752" s="88">
        <f>VLOOKUP(Table91213[[#This Row],[Date]],'DB Details'!$A:$L,12)</f>
        <v>58.8</v>
      </c>
    </row>
    <row r="753" spans="1:12" x14ac:dyDescent="0.2">
      <c r="A753" s="39">
        <v>40269</v>
      </c>
      <c r="B753" s="57">
        <f>VLOOKUP(Table91213[[#This Row],[Date]],'DB Details'!$A:$L,2)</f>
        <v>64</v>
      </c>
      <c r="C753" s="41">
        <f>VLOOKUP(Table91213[[#This Row],[Date]],'DB Details'!$A:$L,3)</f>
        <v>56.9</v>
      </c>
      <c r="D753" s="55">
        <f>VLOOKUP(Table91213[[#This Row],[Date]],'DB Details'!$A:$L,4)</f>
        <v>57</v>
      </c>
      <c r="E753" s="88">
        <f>VLOOKUP(Table91213[[#This Row],[Date]],'DB Details'!$A:$L,5)</f>
        <v>78</v>
      </c>
      <c r="F753" s="88">
        <f>VLOOKUP(Table91213[[#This Row],[Date]],'DB Details'!$A:$L,6)</f>
        <v>62.3</v>
      </c>
      <c r="G753" s="41">
        <f>VLOOKUP(Table91213[[#This Row],[Date]],'DB Details'!$A:$L,7)</f>
        <v>35</v>
      </c>
      <c r="H753" s="88">
        <f>VLOOKUP(Table91213[[#This Row],[Date]],'DB Details'!$A:$L,8)</f>
        <v>50.5</v>
      </c>
      <c r="I753" s="88">
        <f>VLOOKUP(Table91213[[#This Row],[Date]],'DB Details'!$A:$L,9)</f>
        <v>59.6</v>
      </c>
      <c r="J753" s="88">
        <f>VLOOKUP(Table91213[[#This Row],[Date]],'DB Details'!$A:$L,10)</f>
        <v>54.8</v>
      </c>
      <c r="K753" s="41">
        <f>VLOOKUP(Table91213[[#This Row],[Date]],'DB Details'!$A:$L,11)</f>
        <v>61.9</v>
      </c>
      <c r="L753" s="88">
        <f>VLOOKUP(Table91213[[#This Row],[Date]],'DB Details'!$A:$L,12)</f>
        <v>58.1</v>
      </c>
    </row>
    <row r="754" spans="1:12" x14ac:dyDescent="0.2">
      <c r="A754" s="39">
        <v>40299</v>
      </c>
      <c r="B754" s="57">
        <f>VLOOKUP(Table91213[[#This Row],[Date]],'DB Details'!$A:$L,2)</f>
        <v>61.3</v>
      </c>
      <c r="C754" s="41">
        <f>VLOOKUP(Table91213[[#This Row],[Date]],'DB Details'!$A:$L,3)</f>
        <v>55.6</v>
      </c>
      <c r="D754" s="55">
        <f>VLOOKUP(Table91213[[#This Row],[Date]],'DB Details'!$A:$L,4)</f>
        <v>56.3</v>
      </c>
      <c r="E754" s="88">
        <f>VLOOKUP(Table91213[[#This Row],[Date]],'DB Details'!$A:$L,5)</f>
        <v>77</v>
      </c>
      <c r="F754" s="88">
        <f>VLOOKUP(Table91213[[#This Row],[Date]],'DB Details'!$A:$L,6)</f>
        <v>62.1</v>
      </c>
      <c r="G754" s="41">
        <f>VLOOKUP(Table91213[[#This Row],[Date]],'DB Details'!$A:$L,7)</f>
        <v>33.200000000000003</v>
      </c>
      <c r="H754" s="88">
        <f>VLOOKUP(Table91213[[#This Row],[Date]],'DB Details'!$A:$L,8)</f>
        <v>46</v>
      </c>
      <c r="I754" s="88">
        <f>VLOOKUP(Table91213[[#This Row],[Date]],'DB Details'!$A:$L,9)</f>
        <v>58.1</v>
      </c>
      <c r="J754" s="88">
        <f>VLOOKUP(Table91213[[#This Row],[Date]],'DB Details'!$A:$L,10)</f>
        <v>57.9</v>
      </c>
      <c r="K754" s="41">
        <f>VLOOKUP(Table91213[[#This Row],[Date]],'DB Details'!$A:$L,11)</f>
        <v>58.5</v>
      </c>
      <c r="L754" s="88">
        <f>VLOOKUP(Table91213[[#This Row],[Date]],'DB Details'!$A:$L,12)</f>
        <v>57.4</v>
      </c>
    </row>
    <row r="755" spans="1:12" x14ac:dyDescent="0.2">
      <c r="A755" s="39">
        <v>40330</v>
      </c>
      <c r="B755" s="57">
        <f>VLOOKUP(Table91213[[#This Row],[Date]],'DB Details'!$A:$L,2)</f>
        <v>58.6</v>
      </c>
      <c r="C755" s="41">
        <f>VLOOKUP(Table91213[[#This Row],[Date]],'DB Details'!$A:$L,3)</f>
        <v>58.2</v>
      </c>
      <c r="D755" s="55">
        <f>VLOOKUP(Table91213[[#This Row],[Date]],'DB Details'!$A:$L,4)</f>
        <v>57.6</v>
      </c>
      <c r="E755" s="88">
        <f>VLOOKUP(Table91213[[#This Row],[Date]],'DB Details'!$A:$L,5)</f>
        <v>54.9</v>
      </c>
      <c r="F755" s="88">
        <f>VLOOKUP(Table91213[[#This Row],[Date]],'DB Details'!$A:$L,6)</f>
        <v>63</v>
      </c>
      <c r="G755" s="41">
        <f>VLOOKUP(Table91213[[#This Row],[Date]],'DB Details'!$A:$L,7)</f>
        <v>35.799999999999997</v>
      </c>
      <c r="H755" s="88">
        <f>VLOOKUP(Table91213[[#This Row],[Date]],'DB Details'!$A:$L,8)</f>
        <v>46</v>
      </c>
      <c r="I755" s="88">
        <f>VLOOKUP(Table91213[[#This Row],[Date]],'DB Details'!$A:$L,9)</f>
        <v>56.6</v>
      </c>
      <c r="J755" s="88">
        <f>VLOOKUP(Table91213[[#This Row],[Date]],'DB Details'!$A:$L,10)</f>
        <v>56.8</v>
      </c>
      <c r="K755" s="41">
        <f>VLOOKUP(Table91213[[#This Row],[Date]],'DB Details'!$A:$L,11)</f>
        <v>58.2</v>
      </c>
      <c r="L755" s="88">
        <f>VLOOKUP(Table91213[[#This Row],[Date]],'DB Details'!$A:$L,12)</f>
        <v>56.5</v>
      </c>
    </row>
    <row r="756" spans="1:12" x14ac:dyDescent="0.2">
      <c r="A756" s="39">
        <v>40360</v>
      </c>
      <c r="B756" s="57">
        <f>VLOOKUP(Table91213[[#This Row],[Date]],'DB Details'!$A:$L,2)</f>
        <v>54.7</v>
      </c>
      <c r="C756" s="41">
        <f>VLOOKUP(Table91213[[#This Row],[Date]],'DB Details'!$A:$L,3)</f>
        <v>53</v>
      </c>
      <c r="D756" s="55">
        <f>VLOOKUP(Table91213[[#This Row],[Date]],'DB Details'!$A:$L,4)</f>
        <v>54</v>
      </c>
      <c r="E756" s="88">
        <f>VLOOKUP(Table91213[[#This Row],[Date]],'DB Details'!$A:$L,5)</f>
        <v>55.6</v>
      </c>
      <c r="F756" s="88">
        <f>VLOOKUP(Table91213[[#This Row],[Date]],'DB Details'!$A:$L,6)</f>
        <v>56.1</v>
      </c>
      <c r="G756" s="41">
        <f>VLOOKUP(Table91213[[#This Row],[Date]],'DB Details'!$A:$L,7)</f>
        <v>39.200000000000003</v>
      </c>
      <c r="H756" s="88">
        <f>VLOOKUP(Table91213[[#This Row],[Date]],'DB Details'!$A:$L,8)</f>
        <v>49</v>
      </c>
      <c r="I756" s="88">
        <f>VLOOKUP(Table91213[[#This Row],[Date]],'DB Details'!$A:$L,9)</f>
        <v>61</v>
      </c>
      <c r="J756" s="88">
        <f>VLOOKUP(Table91213[[#This Row],[Date]],'DB Details'!$A:$L,10)</f>
        <v>58.6</v>
      </c>
      <c r="K756" s="41">
        <f>VLOOKUP(Table91213[[#This Row],[Date]],'DB Details'!$A:$L,11)</f>
        <v>53.8</v>
      </c>
      <c r="L756" s="88">
        <f>VLOOKUP(Table91213[[#This Row],[Date]],'DB Details'!$A:$L,12)</f>
        <v>56.1</v>
      </c>
    </row>
    <row r="757" spans="1:12" x14ac:dyDescent="0.2">
      <c r="A757" s="39">
        <v>40391</v>
      </c>
      <c r="B757" s="57">
        <f>VLOOKUP(Table91213[[#This Row],[Date]],'DB Details'!$A:$L,2)</f>
        <v>54</v>
      </c>
      <c r="C757" s="41">
        <f>VLOOKUP(Table91213[[#This Row],[Date]],'DB Details'!$A:$L,3)</f>
        <v>55.2</v>
      </c>
      <c r="D757" s="55">
        <f>VLOOKUP(Table91213[[#This Row],[Date]],'DB Details'!$A:$L,4)</f>
        <v>51.5</v>
      </c>
      <c r="E757" s="88">
        <f>VLOOKUP(Table91213[[#This Row],[Date]],'DB Details'!$A:$L,5)</f>
        <v>61.8</v>
      </c>
      <c r="F757" s="88">
        <f>VLOOKUP(Table91213[[#This Row],[Date]],'DB Details'!$A:$L,6)</f>
        <v>56.3</v>
      </c>
      <c r="G757" s="41">
        <f>VLOOKUP(Table91213[[#This Row],[Date]],'DB Details'!$A:$L,7)</f>
        <v>43.9</v>
      </c>
      <c r="H757" s="88">
        <f>VLOOKUP(Table91213[[#This Row],[Date]],'DB Details'!$A:$L,8)</f>
        <v>53</v>
      </c>
      <c r="I757" s="88">
        <f>VLOOKUP(Table91213[[#This Row],[Date]],'DB Details'!$A:$L,9)</f>
        <v>57.4</v>
      </c>
      <c r="J757" s="88">
        <f>VLOOKUP(Table91213[[#This Row],[Date]],'DB Details'!$A:$L,10)</f>
        <v>61.2</v>
      </c>
      <c r="K757" s="41">
        <f>VLOOKUP(Table91213[[#This Row],[Date]],'DB Details'!$A:$L,11)</f>
        <v>56</v>
      </c>
      <c r="L757" s="88">
        <f>VLOOKUP(Table91213[[#This Row],[Date]],'DB Details'!$A:$L,12)</f>
        <v>56.4</v>
      </c>
    </row>
    <row r="758" spans="1:12" x14ac:dyDescent="0.2">
      <c r="A758" s="39">
        <v>40422</v>
      </c>
      <c r="B758" s="57">
        <f>VLOOKUP(Table91213[[#This Row],[Date]],'DB Details'!$A:$L,2)</f>
        <v>51.9</v>
      </c>
      <c r="C758" s="41">
        <f>VLOOKUP(Table91213[[#This Row],[Date]],'DB Details'!$A:$L,3)</f>
        <v>53.8</v>
      </c>
      <c r="D758" s="55">
        <f>VLOOKUP(Table91213[[#This Row],[Date]],'DB Details'!$A:$L,4)</f>
        <v>44.4</v>
      </c>
      <c r="E758" s="88">
        <f>VLOOKUP(Table91213[[#This Row],[Date]],'DB Details'!$A:$L,5)</f>
        <v>69.8</v>
      </c>
      <c r="F758" s="88">
        <f>VLOOKUP(Table91213[[#This Row],[Date]],'DB Details'!$A:$L,6)</f>
        <v>57.3</v>
      </c>
      <c r="G758" s="41">
        <f>VLOOKUP(Table91213[[#This Row],[Date]],'DB Details'!$A:$L,7)</f>
        <v>43</v>
      </c>
      <c r="H758" s="88">
        <f>VLOOKUP(Table91213[[#This Row],[Date]],'DB Details'!$A:$L,8)</f>
        <v>56</v>
      </c>
      <c r="I758" s="88">
        <f>VLOOKUP(Table91213[[#This Row],[Date]],'DB Details'!$A:$L,9)</f>
        <v>52.9</v>
      </c>
      <c r="J758" s="88">
        <f>VLOOKUP(Table91213[[#This Row],[Date]],'DB Details'!$A:$L,10)</f>
        <v>58</v>
      </c>
      <c r="K758" s="41">
        <f>VLOOKUP(Table91213[[#This Row],[Date]],'DB Details'!$A:$L,11)</f>
        <v>54.2</v>
      </c>
      <c r="L758" s="88">
        <f>VLOOKUP(Table91213[[#This Row],[Date]],'DB Details'!$A:$L,12)</f>
        <v>55.3</v>
      </c>
    </row>
    <row r="759" spans="1:12" x14ac:dyDescent="0.2">
      <c r="A759" s="39">
        <v>40452</v>
      </c>
      <c r="B759" s="57">
        <f>VLOOKUP(Table91213[[#This Row],[Date]],'DB Details'!$A:$L,2)</f>
        <v>57.8</v>
      </c>
      <c r="C759" s="41">
        <f>VLOOKUP(Table91213[[#This Row],[Date]],'DB Details'!$A:$L,3)</f>
        <v>48.7</v>
      </c>
      <c r="D759" s="55">
        <f>VLOOKUP(Table91213[[#This Row],[Date]],'DB Details'!$A:$L,4)</f>
        <v>45.1</v>
      </c>
      <c r="E759" s="88">
        <f>VLOOKUP(Table91213[[#This Row],[Date]],'DB Details'!$A:$L,5)</f>
        <v>73.8</v>
      </c>
      <c r="F759" s="88">
        <f>VLOOKUP(Table91213[[#This Row],[Date]],'DB Details'!$A:$L,6)</f>
        <v>61.5</v>
      </c>
      <c r="G759" s="41">
        <f>VLOOKUP(Table91213[[#This Row],[Date]],'DB Details'!$A:$L,7)</f>
        <v>43.5</v>
      </c>
      <c r="H759" s="88">
        <f>VLOOKUP(Table91213[[#This Row],[Date]],'DB Details'!$A:$L,8)</f>
        <v>53</v>
      </c>
      <c r="I759" s="88">
        <f>VLOOKUP(Table91213[[#This Row],[Date]],'DB Details'!$A:$L,9)</f>
        <v>51.4</v>
      </c>
      <c r="J759" s="88">
        <f>VLOOKUP(Table91213[[#This Row],[Date]],'DB Details'!$A:$L,10)</f>
        <v>57.5</v>
      </c>
      <c r="K759" s="41">
        <f>VLOOKUP(Table91213[[#This Row],[Date]],'DB Details'!$A:$L,11)</f>
        <v>58.1</v>
      </c>
      <c r="L759" s="88">
        <f>VLOOKUP(Table91213[[#This Row],[Date]],'DB Details'!$A:$L,12)</f>
        <v>56.9</v>
      </c>
    </row>
    <row r="760" spans="1:12" x14ac:dyDescent="0.2">
      <c r="A760" s="39">
        <v>40483</v>
      </c>
      <c r="B760" s="57">
        <f>VLOOKUP(Table91213[[#This Row],[Date]],'DB Details'!$A:$L,2)</f>
        <v>58.3</v>
      </c>
      <c r="C760" s="41">
        <f>VLOOKUP(Table91213[[#This Row],[Date]],'DB Details'!$A:$L,3)</f>
        <v>50.6</v>
      </c>
      <c r="D760" s="55">
        <f>VLOOKUP(Table91213[[#This Row],[Date]],'DB Details'!$A:$L,4)</f>
        <v>48.7</v>
      </c>
      <c r="E760" s="88">
        <f>VLOOKUP(Table91213[[#This Row],[Date]],'DB Details'!$A:$L,5)</f>
        <v>69</v>
      </c>
      <c r="F760" s="88">
        <f>VLOOKUP(Table91213[[#This Row],[Date]],'DB Details'!$A:$L,6)</f>
        <v>55.7</v>
      </c>
      <c r="G760" s="41">
        <f>VLOOKUP(Table91213[[#This Row],[Date]],'DB Details'!$A:$L,7)</f>
        <v>44.8</v>
      </c>
      <c r="H760" s="88">
        <f>VLOOKUP(Table91213[[#This Row],[Date]],'DB Details'!$A:$L,8)</f>
        <v>54</v>
      </c>
      <c r="I760" s="88">
        <f>VLOOKUP(Table91213[[#This Row],[Date]],'DB Details'!$A:$L,9)</f>
        <v>58.8</v>
      </c>
      <c r="J760" s="88">
        <f>VLOOKUP(Table91213[[#This Row],[Date]],'DB Details'!$A:$L,10)</f>
        <v>60.2</v>
      </c>
      <c r="K760" s="41">
        <f>VLOOKUP(Table91213[[#This Row],[Date]],'DB Details'!$A:$L,11)</f>
        <v>55.7</v>
      </c>
      <c r="L760" s="88">
        <f>VLOOKUP(Table91213[[#This Row],[Date]],'DB Details'!$A:$L,12)</f>
        <v>57.3</v>
      </c>
    </row>
    <row r="761" spans="1:12" x14ac:dyDescent="0.2">
      <c r="A761" s="39">
        <v>40513</v>
      </c>
      <c r="B761" s="57">
        <f>VLOOKUP(Table91213[[#This Row],[Date]],'DB Details'!$A:$L,2)</f>
        <v>59.6</v>
      </c>
      <c r="C761" s="41">
        <f>VLOOKUP(Table91213[[#This Row],[Date]],'DB Details'!$A:$L,3)</f>
        <v>48.4</v>
      </c>
      <c r="D761" s="55">
        <f>VLOOKUP(Table91213[[#This Row],[Date]],'DB Details'!$A:$L,4)</f>
        <v>46.3</v>
      </c>
      <c r="E761" s="88">
        <f>VLOOKUP(Table91213[[#This Row],[Date]],'DB Details'!$A:$L,5)</f>
        <v>73.3</v>
      </c>
      <c r="F761" s="88">
        <f>VLOOKUP(Table91213[[#This Row],[Date]],'DB Details'!$A:$L,6)</f>
        <v>62.5</v>
      </c>
      <c r="G761" s="41">
        <f>VLOOKUP(Table91213[[#This Row],[Date]],'DB Details'!$A:$L,7)</f>
        <v>39</v>
      </c>
      <c r="H761" s="88">
        <f>VLOOKUP(Table91213[[#This Row],[Date]],'DB Details'!$A:$L,8)</f>
        <v>50</v>
      </c>
      <c r="I761" s="88">
        <f>VLOOKUP(Table91213[[#This Row],[Date]],'DB Details'!$A:$L,9)</f>
        <v>54.5</v>
      </c>
      <c r="J761" s="88">
        <f>VLOOKUP(Table91213[[#This Row],[Date]],'DB Details'!$A:$L,10)</f>
        <v>56.7</v>
      </c>
      <c r="K761" s="41">
        <f>VLOOKUP(Table91213[[#This Row],[Date]],'DB Details'!$A:$L,11)</f>
        <v>51.8</v>
      </c>
      <c r="L761" s="88">
        <f>VLOOKUP(Table91213[[#This Row],[Date]],'DB Details'!$A:$L,12)</f>
        <v>56.6</v>
      </c>
    </row>
    <row r="762" spans="1:12" x14ac:dyDescent="0.2">
      <c r="A762" s="39">
        <v>40544</v>
      </c>
      <c r="B762" s="57">
        <f>VLOOKUP(Table91213[[#This Row],[Date]],'DB Details'!$A:$L,2)</f>
        <v>64.5</v>
      </c>
      <c r="C762" s="41">
        <f>VLOOKUP(Table91213[[#This Row],[Date]],'DB Details'!$A:$L,3)</f>
        <v>51.4</v>
      </c>
      <c r="D762" s="55">
        <f>VLOOKUP(Table91213[[#This Row],[Date]],'DB Details'!$A:$L,4)</f>
        <v>57.1</v>
      </c>
      <c r="E762" s="88">
        <f>VLOOKUP(Table91213[[#This Row],[Date]],'DB Details'!$A:$L,5)</f>
        <v>79.599999999999994</v>
      </c>
      <c r="F762" s="88">
        <f>VLOOKUP(Table91213[[#This Row],[Date]],'DB Details'!$A:$L,6)</f>
        <v>65.3</v>
      </c>
      <c r="G762" s="41">
        <f>VLOOKUP(Table91213[[#This Row],[Date]],'DB Details'!$A:$L,7)</f>
        <v>47.1</v>
      </c>
      <c r="H762" s="88">
        <f>VLOOKUP(Table91213[[#This Row],[Date]],'DB Details'!$A:$L,8)</f>
        <v>52</v>
      </c>
      <c r="I762" s="88">
        <f>VLOOKUP(Table91213[[#This Row],[Date]],'DB Details'!$A:$L,9)</f>
        <v>54.6</v>
      </c>
      <c r="J762" s="88">
        <f>VLOOKUP(Table91213[[#This Row],[Date]],'DB Details'!$A:$L,10)</f>
        <v>61.6</v>
      </c>
      <c r="K762" s="41">
        <f>VLOOKUP(Table91213[[#This Row],[Date]],'DB Details'!$A:$L,11)</f>
        <v>62.1</v>
      </c>
      <c r="L762" s="88">
        <f>VLOOKUP(Table91213[[#This Row],[Date]],'DB Details'!$A:$L,12)</f>
        <v>59.1</v>
      </c>
    </row>
    <row r="763" spans="1:12" x14ac:dyDescent="0.2">
      <c r="A763" s="39">
        <v>40575</v>
      </c>
      <c r="B763" s="57">
        <f>VLOOKUP(Table91213[[#This Row],[Date]],'DB Details'!$A:$L,2)</f>
        <v>64.2</v>
      </c>
      <c r="C763" s="41">
        <f>VLOOKUP(Table91213[[#This Row],[Date]],'DB Details'!$A:$L,3)</f>
        <v>54</v>
      </c>
      <c r="D763" s="55">
        <f>VLOOKUP(Table91213[[#This Row],[Date]],'DB Details'!$A:$L,4)</f>
        <v>55.6</v>
      </c>
      <c r="E763" s="88">
        <f>VLOOKUP(Table91213[[#This Row],[Date]],'DB Details'!$A:$L,5)</f>
        <v>80.2</v>
      </c>
      <c r="F763" s="88">
        <f>VLOOKUP(Table91213[[#This Row],[Date]],'DB Details'!$A:$L,6)</f>
        <v>63.8</v>
      </c>
      <c r="G763" s="41">
        <f>VLOOKUP(Table91213[[#This Row],[Date]],'DB Details'!$A:$L,7)</f>
        <v>41.5</v>
      </c>
      <c r="H763" s="88">
        <f>VLOOKUP(Table91213[[#This Row],[Date]],'DB Details'!$A:$L,8)</f>
        <v>50.5</v>
      </c>
      <c r="I763" s="88">
        <f>VLOOKUP(Table91213[[#This Row],[Date]],'DB Details'!$A:$L,9)</f>
        <v>58.4</v>
      </c>
      <c r="J763" s="88">
        <f>VLOOKUP(Table91213[[#This Row],[Date]],'DB Details'!$A:$L,10)</f>
        <v>62.3</v>
      </c>
      <c r="K763" s="41">
        <f>VLOOKUP(Table91213[[#This Row],[Date]],'DB Details'!$A:$L,11)</f>
        <v>63</v>
      </c>
      <c r="L763" s="88">
        <f>VLOOKUP(Table91213[[#This Row],[Date]],'DB Details'!$A:$L,12)</f>
        <v>59.2</v>
      </c>
    </row>
    <row r="764" spans="1:12" x14ac:dyDescent="0.2">
      <c r="A764" s="39">
        <v>40603</v>
      </c>
      <c r="B764" s="57">
        <f>VLOOKUP(Table91213[[#This Row],[Date]],'DB Details'!$A:$L,2)</f>
        <v>61.3</v>
      </c>
      <c r="C764" s="41">
        <f>VLOOKUP(Table91213[[#This Row],[Date]],'DB Details'!$A:$L,3)</f>
        <v>50.4</v>
      </c>
      <c r="D764" s="55">
        <f>VLOOKUP(Table91213[[#This Row],[Date]],'DB Details'!$A:$L,4)</f>
        <v>52.8</v>
      </c>
      <c r="E764" s="88">
        <f>VLOOKUP(Table91213[[#This Row],[Date]],'DB Details'!$A:$L,5)</f>
        <v>82.3</v>
      </c>
      <c r="F764" s="88">
        <f>VLOOKUP(Table91213[[#This Row],[Date]],'DB Details'!$A:$L,6)</f>
        <v>61.9</v>
      </c>
      <c r="G764" s="41">
        <f>VLOOKUP(Table91213[[#This Row],[Date]],'DB Details'!$A:$L,7)</f>
        <v>41.2</v>
      </c>
      <c r="H764" s="88">
        <f>VLOOKUP(Table91213[[#This Row],[Date]],'DB Details'!$A:$L,8)</f>
        <v>49</v>
      </c>
      <c r="I764" s="88">
        <f>VLOOKUP(Table91213[[#This Row],[Date]],'DB Details'!$A:$L,9)</f>
        <v>59.9</v>
      </c>
      <c r="J764" s="88">
        <f>VLOOKUP(Table91213[[#This Row],[Date]],'DB Details'!$A:$L,10)</f>
        <v>60.5</v>
      </c>
      <c r="K764" s="41">
        <f>VLOOKUP(Table91213[[#This Row],[Date]],'DB Details'!$A:$L,11)</f>
        <v>56.4</v>
      </c>
      <c r="L764" s="88">
        <f>VLOOKUP(Table91213[[#This Row],[Date]],'DB Details'!$A:$L,12)</f>
        <v>58.4</v>
      </c>
    </row>
    <row r="765" spans="1:12" x14ac:dyDescent="0.2">
      <c r="A765" s="39">
        <v>40634</v>
      </c>
      <c r="B765" s="57">
        <f>VLOOKUP(Table91213[[#This Row],[Date]],'DB Details'!$A:$L,2)</f>
        <v>61.1</v>
      </c>
      <c r="C765" s="41">
        <f>VLOOKUP(Table91213[[#This Row],[Date]],'DB Details'!$A:$L,3)</f>
        <v>53.4</v>
      </c>
      <c r="D765" s="55">
        <f>VLOOKUP(Table91213[[#This Row],[Date]],'DB Details'!$A:$L,4)</f>
        <v>59.2</v>
      </c>
      <c r="E765" s="88">
        <f>VLOOKUP(Table91213[[#This Row],[Date]],'DB Details'!$A:$L,5)</f>
        <v>82.6</v>
      </c>
      <c r="F765" s="88">
        <f>VLOOKUP(Table91213[[#This Row],[Date]],'DB Details'!$A:$L,6)</f>
        <v>59</v>
      </c>
      <c r="G765" s="41">
        <f>VLOOKUP(Table91213[[#This Row],[Date]],'DB Details'!$A:$L,7)</f>
        <v>41.1</v>
      </c>
      <c r="H765" s="88">
        <f>VLOOKUP(Table91213[[#This Row],[Date]],'DB Details'!$A:$L,8)</f>
        <v>54.5</v>
      </c>
      <c r="I765" s="88">
        <f>VLOOKUP(Table91213[[#This Row],[Date]],'DB Details'!$A:$L,9)</f>
        <v>59.4</v>
      </c>
      <c r="J765" s="88">
        <f>VLOOKUP(Table91213[[#This Row],[Date]],'DB Details'!$A:$L,10)</f>
        <v>59.2</v>
      </c>
      <c r="K765" s="41">
        <f>VLOOKUP(Table91213[[#This Row],[Date]],'DB Details'!$A:$L,11)</f>
        <v>63.8</v>
      </c>
      <c r="L765" s="88">
        <f>VLOOKUP(Table91213[[#This Row],[Date]],'DB Details'!$A:$L,12)</f>
        <v>57.9</v>
      </c>
    </row>
    <row r="766" spans="1:12" x14ac:dyDescent="0.2">
      <c r="A766" s="39">
        <v>40664</v>
      </c>
      <c r="B766" s="57">
        <f>VLOOKUP(Table91213[[#This Row],[Date]],'DB Details'!$A:$L,2)</f>
        <v>54.6</v>
      </c>
      <c r="C766" s="41">
        <f>VLOOKUP(Table91213[[#This Row],[Date]],'DB Details'!$A:$L,3)</f>
        <v>55.1</v>
      </c>
      <c r="D766" s="55">
        <f>VLOOKUP(Table91213[[#This Row],[Date]],'DB Details'!$A:$L,4)</f>
        <v>50.1</v>
      </c>
      <c r="E766" s="88">
        <f>VLOOKUP(Table91213[[#This Row],[Date]],'DB Details'!$A:$L,5)</f>
        <v>77.900000000000006</v>
      </c>
      <c r="F766" s="88">
        <f>VLOOKUP(Table91213[[#This Row],[Date]],'DB Details'!$A:$L,6)</f>
        <v>54.8</v>
      </c>
      <c r="G766" s="41">
        <f>VLOOKUP(Table91213[[#This Row],[Date]],'DB Details'!$A:$L,7)</f>
        <v>39.799999999999997</v>
      </c>
      <c r="H766" s="88">
        <f>VLOOKUP(Table91213[[#This Row],[Date]],'DB Details'!$A:$L,8)</f>
        <v>48.5</v>
      </c>
      <c r="I766" s="88">
        <f>VLOOKUP(Table91213[[#This Row],[Date]],'DB Details'!$A:$L,9)</f>
        <v>56.6</v>
      </c>
      <c r="J766" s="88">
        <f>VLOOKUP(Table91213[[#This Row],[Date]],'DB Details'!$A:$L,10)</f>
        <v>58.1</v>
      </c>
      <c r="K766" s="41">
        <f>VLOOKUP(Table91213[[#This Row],[Date]],'DB Details'!$A:$L,11)</f>
        <v>56.4</v>
      </c>
      <c r="L766" s="88">
        <f>VLOOKUP(Table91213[[#This Row],[Date]],'DB Details'!$A:$L,12)</f>
        <v>54.8</v>
      </c>
    </row>
    <row r="767" spans="1:12" x14ac:dyDescent="0.2">
      <c r="A767" s="39">
        <v>40695</v>
      </c>
      <c r="B767" s="57">
        <f>VLOOKUP(Table91213[[#This Row],[Date]],'DB Details'!$A:$L,2)</f>
        <v>54.6</v>
      </c>
      <c r="C767" s="41">
        <f>VLOOKUP(Table91213[[#This Row],[Date]],'DB Details'!$A:$L,3)</f>
        <v>50.9</v>
      </c>
      <c r="D767" s="55">
        <f>VLOOKUP(Table91213[[#This Row],[Date]],'DB Details'!$A:$L,4)</f>
        <v>52.5</v>
      </c>
      <c r="E767" s="88">
        <f>VLOOKUP(Table91213[[#This Row],[Date]],'DB Details'!$A:$L,5)</f>
        <v>70.3</v>
      </c>
      <c r="F767" s="88">
        <f>VLOOKUP(Table91213[[#This Row],[Date]],'DB Details'!$A:$L,6)</f>
        <v>54.5</v>
      </c>
      <c r="G767" s="41">
        <f>VLOOKUP(Table91213[[#This Row],[Date]],'DB Details'!$A:$L,7)</f>
        <v>44.2</v>
      </c>
      <c r="H767" s="88">
        <f>VLOOKUP(Table91213[[#This Row],[Date]],'DB Details'!$A:$L,8)</f>
        <v>53.5</v>
      </c>
      <c r="I767" s="88">
        <f>VLOOKUP(Table91213[[#This Row],[Date]],'DB Details'!$A:$L,9)</f>
        <v>56</v>
      </c>
      <c r="J767" s="88">
        <f>VLOOKUP(Table91213[[#This Row],[Date]],'DB Details'!$A:$L,10)</f>
        <v>62.1</v>
      </c>
      <c r="K767" s="41">
        <f>VLOOKUP(Table91213[[#This Row],[Date]],'DB Details'!$A:$L,11)</f>
        <v>53.8</v>
      </c>
      <c r="L767" s="88">
        <f>VLOOKUP(Table91213[[#This Row],[Date]],'DB Details'!$A:$L,12)</f>
        <v>55.8</v>
      </c>
    </row>
    <row r="768" spans="1:12" x14ac:dyDescent="0.2">
      <c r="A768" s="39">
        <v>40725</v>
      </c>
      <c r="B768" s="57">
        <f>VLOOKUP(Table91213[[#This Row],[Date]],'DB Details'!$A:$L,2)</f>
        <v>56.9</v>
      </c>
      <c r="C768" s="41">
        <f>VLOOKUP(Table91213[[#This Row],[Date]],'DB Details'!$A:$L,3)</f>
        <v>51.3</v>
      </c>
      <c r="D768" s="55">
        <f>VLOOKUP(Table91213[[#This Row],[Date]],'DB Details'!$A:$L,4)</f>
        <v>49.8</v>
      </c>
      <c r="E768" s="88">
        <f>VLOOKUP(Table91213[[#This Row],[Date]],'DB Details'!$A:$L,5)</f>
        <v>59.1</v>
      </c>
      <c r="F768" s="88">
        <f>VLOOKUP(Table91213[[#This Row],[Date]],'DB Details'!$A:$L,6)</f>
        <v>54.6</v>
      </c>
      <c r="G768" s="41">
        <f>VLOOKUP(Table91213[[#This Row],[Date]],'DB Details'!$A:$L,7)</f>
        <v>40.4</v>
      </c>
      <c r="H768" s="88">
        <f>VLOOKUP(Table91213[[#This Row],[Date]],'DB Details'!$A:$L,8)</f>
        <v>48</v>
      </c>
      <c r="I768" s="88">
        <f>VLOOKUP(Table91213[[#This Row],[Date]],'DB Details'!$A:$L,9)</f>
        <v>52.8</v>
      </c>
      <c r="J768" s="88">
        <f>VLOOKUP(Table91213[[#This Row],[Date]],'DB Details'!$A:$L,10)</f>
        <v>53.2</v>
      </c>
      <c r="K768" s="41">
        <f>VLOOKUP(Table91213[[#This Row],[Date]],'DB Details'!$A:$L,11)</f>
        <v>54.4</v>
      </c>
      <c r="L768" s="88">
        <f>VLOOKUP(Table91213[[#This Row],[Date]],'DB Details'!$A:$L,12)</f>
        <v>52.9</v>
      </c>
    </row>
    <row r="769" spans="1:12" x14ac:dyDescent="0.2">
      <c r="A769" s="39">
        <v>40756</v>
      </c>
      <c r="B769" s="57">
        <f>VLOOKUP(Table91213[[#This Row],[Date]],'DB Details'!$A:$L,2)</f>
        <v>52.9</v>
      </c>
      <c r="C769" s="41">
        <f>VLOOKUP(Table91213[[#This Row],[Date]],'DB Details'!$A:$L,3)</f>
        <v>55.1</v>
      </c>
      <c r="D769" s="55">
        <f>VLOOKUP(Table91213[[#This Row],[Date]],'DB Details'!$A:$L,4)</f>
        <v>46.3</v>
      </c>
      <c r="E769" s="88">
        <f>VLOOKUP(Table91213[[#This Row],[Date]],'DB Details'!$A:$L,5)</f>
        <v>57.5</v>
      </c>
      <c r="F769" s="88">
        <f>VLOOKUP(Table91213[[#This Row],[Date]],'DB Details'!$A:$L,6)</f>
        <v>51.4</v>
      </c>
      <c r="G769" s="41">
        <f>VLOOKUP(Table91213[[#This Row],[Date]],'DB Details'!$A:$L,7)</f>
        <v>46.9</v>
      </c>
      <c r="H769" s="88">
        <f>VLOOKUP(Table91213[[#This Row],[Date]],'DB Details'!$A:$L,8)</f>
        <v>54.5</v>
      </c>
      <c r="I769" s="88">
        <f>VLOOKUP(Table91213[[#This Row],[Date]],'DB Details'!$A:$L,9)</f>
        <v>53.2</v>
      </c>
      <c r="J769" s="88">
        <f>VLOOKUP(Table91213[[#This Row],[Date]],'DB Details'!$A:$L,10)</f>
        <v>51.8</v>
      </c>
      <c r="K769" s="41">
        <f>VLOOKUP(Table91213[[#This Row],[Date]],'DB Details'!$A:$L,11)</f>
        <v>52.4</v>
      </c>
      <c r="L769" s="88">
        <f>VLOOKUP(Table91213[[#This Row],[Date]],'DB Details'!$A:$L,12)</f>
        <v>52.6</v>
      </c>
    </row>
    <row r="770" spans="1:12" x14ac:dyDescent="0.2">
      <c r="A770" s="39">
        <v>40787</v>
      </c>
      <c r="B770" s="57">
        <f>VLOOKUP(Table91213[[#This Row],[Date]],'DB Details'!$A:$L,2)</f>
        <v>51.8</v>
      </c>
      <c r="C770" s="41">
        <f>VLOOKUP(Table91213[[#This Row],[Date]],'DB Details'!$A:$L,3)</f>
        <v>53.1</v>
      </c>
      <c r="D770" s="55">
        <f>VLOOKUP(Table91213[[#This Row],[Date]],'DB Details'!$A:$L,4)</f>
        <v>43.7</v>
      </c>
      <c r="E770" s="88">
        <f>VLOOKUP(Table91213[[#This Row],[Date]],'DB Details'!$A:$L,5)</f>
        <v>57</v>
      </c>
      <c r="F770" s="88">
        <f>VLOOKUP(Table91213[[#This Row],[Date]],'DB Details'!$A:$L,6)</f>
        <v>54.7</v>
      </c>
      <c r="G770" s="41">
        <f>VLOOKUP(Table91213[[#This Row],[Date]],'DB Details'!$A:$L,7)</f>
        <v>50.2</v>
      </c>
      <c r="H770" s="88">
        <f>VLOOKUP(Table91213[[#This Row],[Date]],'DB Details'!$A:$L,8)</f>
        <v>52</v>
      </c>
      <c r="I770" s="88">
        <f>VLOOKUP(Table91213[[#This Row],[Date]],'DB Details'!$A:$L,9)</f>
        <v>51.8</v>
      </c>
      <c r="J770" s="88">
        <f>VLOOKUP(Table91213[[#This Row],[Date]],'DB Details'!$A:$L,10)</f>
        <v>56.6</v>
      </c>
      <c r="K770" s="41">
        <f>VLOOKUP(Table91213[[#This Row],[Date]],'DB Details'!$A:$L,11)</f>
        <v>55</v>
      </c>
      <c r="L770" s="88">
        <f>VLOOKUP(Table91213[[#This Row],[Date]],'DB Details'!$A:$L,12)</f>
        <v>53.7</v>
      </c>
    </row>
    <row r="771" spans="1:12" x14ac:dyDescent="0.2">
      <c r="A771" s="39">
        <v>40817</v>
      </c>
      <c r="B771" s="57">
        <f>VLOOKUP(Table91213[[#This Row],[Date]],'DB Details'!$A:$L,2)</f>
        <v>52</v>
      </c>
      <c r="C771" s="41">
        <f>VLOOKUP(Table91213[[#This Row],[Date]],'DB Details'!$A:$L,3)</f>
        <v>48.2</v>
      </c>
      <c r="D771" s="55">
        <f>VLOOKUP(Table91213[[#This Row],[Date]],'DB Details'!$A:$L,4)</f>
        <v>48</v>
      </c>
      <c r="E771" s="88">
        <f>VLOOKUP(Table91213[[#This Row],[Date]],'DB Details'!$A:$L,5)</f>
        <v>41.4</v>
      </c>
      <c r="F771" s="88">
        <f>VLOOKUP(Table91213[[#This Row],[Date]],'DB Details'!$A:$L,6)</f>
        <v>52.3</v>
      </c>
      <c r="G771" s="41">
        <f>VLOOKUP(Table91213[[#This Row],[Date]],'DB Details'!$A:$L,7)</f>
        <v>43.4</v>
      </c>
      <c r="H771" s="88">
        <f>VLOOKUP(Table91213[[#This Row],[Date]],'DB Details'!$A:$L,8)</f>
        <v>46.5</v>
      </c>
      <c r="I771" s="88">
        <f>VLOOKUP(Table91213[[#This Row],[Date]],'DB Details'!$A:$L,9)</f>
        <v>51.4</v>
      </c>
      <c r="J771" s="88">
        <f>VLOOKUP(Table91213[[#This Row],[Date]],'DB Details'!$A:$L,10)</f>
        <v>53</v>
      </c>
      <c r="K771" s="41">
        <f>VLOOKUP(Table91213[[#This Row],[Date]],'DB Details'!$A:$L,11)</f>
        <v>50.4</v>
      </c>
      <c r="L771" s="88">
        <f>VLOOKUP(Table91213[[#This Row],[Date]],'DB Details'!$A:$L,12)</f>
        <v>51.4</v>
      </c>
    </row>
    <row r="772" spans="1:12" x14ac:dyDescent="0.2">
      <c r="A772" s="39">
        <v>40848</v>
      </c>
      <c r="B772" s="57">
        <f>VLOOKUP(Table91213[[#This Row],[Date]],'DB Details'!$A:$L,2)</f>
        <v>54.9</v>
      </c>
      <c r="C772" s="41">
        <f>VLOOKUP(Table91213[[#This Row],[Date]],'DB Details'!$A:$L,3)</f>
        <v>49.5</v>
      </c>
      <c r="D772" s="55">
        <f>VLOOKUP(Table91213[[#This Row],[Date]],'DB Details'!$A:$L,4)</f>
        <v>46.8</v>
      </c>
      <c r="E772" s="88">
        <f>VLOOKUP(Table91213[[#This Row],[Date]],'DB Details'!$A:$L,5)</f>
        <v>48.1</v>
      </c>
      <c r="F772" s="88">
        <f>VLOOKUP(Table91213[[#This Row],[Date]],'DB Details'!$A:$L,6)</f>
        <v>56.6</v>
      </c>
      <c r="G772" s="41">
        <f>VLOOKUP(Table91213[[#This Row],[Date]],'DB Details'!$A:$L,7)</f>
        <v>47.1</v>
      </c>
      <c r="H772" s="88">
        <f>VLOOKUP(Table91213[[#This Row],[Date]],'DB Details'!$A:$L,8)</f>
        <v>46.5</v>
      </c>
      <c r="I772" s="88">
        <f>VLOOKUP(Table91213[[#This Row],[Date]],'DB Details'!$A:$L,9)</f>
        <v>51.4</v>
      </c>
      <c r="J772" s="88">
        <f>VLOOKUP(Table91213[[#This Row],[Date]],'DB Details'!$A:$L,10)</f>
        <v>51.3</v>
      </c>
      <c r="K772" s="41">
        <f>VLOOKUP(Table91213[[#This Row],[Date]],'DB Details'!$A:$L,11)</f>
        <v>51.6</v>
      </c>
      <c r="L772" s="88">
        <f>VLOOKUP(Table91213[[#This Row],[Date]],'DB Details'!$A:$L,12)</f>
        <v>51.8</v>
      </c>
    </row>
    <row r="773" spans="1:12" x14ac:dyDescent="0.2">
      <c r="A773" s="39">
        <v>40878</v>
      </c>
      <c r="B773" s="57">
        <f>VLOOKUP(Table91213[[#This Row],[Date]],'DB Details'!$A:$L,2)</f>
        <v>55.4</v>
      </c>
      <c r="C773" s="41">
        <f>VLOOKUP(Table91213[[#This Row],[Date]],'DB Details'!$A:$L,3)</f>
        <v>53.8</v>
      </c>
      <c r="D773" s="55">
        <f>VLOOKUP(Table91213[[#This Row],[Date]],'DB Details'!$A:$L,4)</f>
        <v>48.2</v>
      </c>
      <c r="E773" s="88">
        <f>VLOOKUP(Table91213[[#This Row],[Date]],'DB Details'!$A:$L,5)</f>
        <v>45.4</v>
      </c>
      <c r="F773" s="88">
        <f>VLOOKUP(Table91213[[#This Row],[Date]],'DB Details'!$A:$L,6)</f>
        <v>60.9</v>
      </c>
      <c r="G773" s="41">
        <f>VLOOKUP(Table91213[[#This Row],[Date]],'DB Details'!$A:$L,7)</f>
        <v>42.7</v>
      </c>
      <c r="H773" s="88">
        <f>VLOOKUP(Table91213[[#This Row],[Date]],'DB Details'!$A:$L,8)</f>
        <v>45.5</v>
      </c>
      <c r="I773" s="88">
        <f>VLOOKUP(Table91213[[#This Row],[Date]],'DB Details'!$A:$L,9)</f>
        <v>48.5</v>
      </c>
      <c r="J773" s="88">
        <f>VLOOKUP(Table91213[[#This Row],[Date]],'DB Details'!$A:$L,10)</f>
        <v>54.9</v>
      </c>
      <c r="K773" s="41">
        <f>VLOOKUP(Table91213[[#This Row],[Date]],'DB Details'!$A:$L,11)</f>
        <v>51.8</v>
      </c>
      <c r="L773" s="88">
        <f>VLOOKUP(Table91213[[#This Row],[Date]],'DB Details'!$A:$L,12)</f>
        <v>53</v>
      </c>
    </row>
    <row r="774" spans="1:12" x14ac:dyDescent="0.2">
      <c r="A774" s="39">
        <v>40909</v>
      </c>
      <c r="B774" s="57">
        <f>VLOOKUP(Table91213[[#This Row],[Date]],'DB Details'!$A:$L,2)</f>
        <v>56.8</v>
      </c>
      <c r="C774" s="41">
        <f>VLOOKUP(Table91213[[#This Row],[Date]],'DB Details'!$A:$L,3)</f>
        <v>51.4</v>
      </c>
      <c r="D774" s="55">
        <f>VLOOKUP(Table91213[[#This Row],[Date]],'DB Details'!$A:$L,4)</f>
        <v>52</v>
      </c>
      <c r="E774" s="88">
        <f>VLOOKUP(Table91213[[#This Row],[Date]],'DB Details'!$A:$L,5)</f>
        <v>53.5</v>
      </c>
      <c r="F774" s="88">
        <f>VLOOKUP(Table91213[[#This Row],[Date]],'DB Details'!$A:$L,6)</f>
        <v>53.9</v>
      </c>
      <c r="G774" s="41">
        <f>VLOOKUP(Table91213[[#This Row],[Date]],'DB Details'!$A:$L,7)</f>
        <v>43.7</v>
      </c>
      <c r="H774" s="88">
        <f>VLOOKUP(Table91213[[#This Row],[Date]],'DB Details'!$A:$L,8)</f>
        <v>49.5</v>
      </c>
      <c r="I774" s="88">
        <f>VLOOKUP(Table91213[[#This Row],[Date]],'DB Details'!$A:$L,9)</f>
        <v>49.8</v>
      </c>
      <c r="J774" s="88">
        <f>VLOOKUP(Table91213[[#This Row],[Date]],'DB Details'!$A:$L,10)</f>
        <v>52.6</v>
      </c>
      <c r="K774" s="41">
        <f>VLOOKUP(Table91213[[#This Row],[Date]],'DB Details'!$A:$L,11)</f>
        <v>54.7</v>
      </c>
      <c r="L774" s="88">
        <f>VLOOKUP(Table91213[[#This Row],[Date]],'DB Details'!$A:$L,12)</f>
        <v>52.6</v>
      </c>
    </row>
    <row r="775" spans="1:12" x14ac:dyDescent="0.2">
      <c r="A775" s="39">
        <v>40940</v>
      </c>
      <c r="B775" s="57">
        <f>VLOOKUP(Table91213[[#This Row],[Date]],'DB Details'!$A:$L,2)</f>
        <v>57.4</v>
      </c>
      <c r="C775" s="41">
        <f>VLOOKUP(Table91213[[#This Row],[Date]],'DB Details'!$A:$L,3)</f>
        <v>53.6</v>
      </c>
      <c r="D775" s="55">
        <f>VLOOKUP(Table91213[[#This Row],[Date]],'DB Details'!$A:$L,4)</f>
        <v>50.4</v>
      </c>
      <c r="E775" s="88">
        <f>VLOOKUP(Table91213[[#This Row],[Date]],'DB Details'!$A:$L,5)</f>
        <v>60.1</v>
      </c>
      <c r="F775" s="88">
        <f>VLOOKUP(Table91213[[#This Row],[Date]],'DB Details'!$A:$L,6)</f>
        <v>57.4</v>
      </c>
      <c r="G775" s="41">
        <f>VLOOKUP(Table91213[[#This Row],[Date]],'DB Details'!$A:$L,7)</f>
        <v>44.3</v>
      </c>
      <c r="H775" s="88">
        <f>VLOOKUP(Table91213[[#This Row],[Date]],'DB Details'!$A:$L,8)</f>
        <v>49.5</v>
      </c>
      <c r="I775" s="88">
        <f>VLOOKUP(Table91213[[#This Row],[Date]],'DB Details'!$A:$L,9)</f>
        <v>47.7</v>
      </c>
      <c r="J775" s="88">
        <f>VLOOKUP(Table91213[[#This Row],[Date]],'DB Details'!$A:$L,10)</f>
        <v>52.1</v>
      </c>
      <c r="K775" s="41">
        <f>VLOOKUP(Table91213[[#This Row],[Date]],'DB Details'!$A:$L,11)</f>
        <v>58</v>
      </c>
      <c r="L775" s="88">
        <f>VLOOKUP(Table91213[[#This Row],[Date]],'DB Details'!$A:$L,12)</f>
        <v>53.1</v>
      </c>
    </row>
    <row r="776" spans="1:12" x14ac:dyDescent="0.2">
      <c r="A776" s="39">
        <v>40969</v>
      </c>
      <c r="B776" s="57">
        <f>VLOOKUP(Table91213[[#This Row],[Date]],'DB Details'!$A:$L,2)</f>
        <v>56.5</v>
      </c>
      <c r="C776" s="41">
        <f>VLOOKUP(Table91213[[#This Row],[Date]],'DB Details'!$A:$L,3)</f>
        <v>53.8</v>
      </c>
      <c r="D776" s="55">
        <f>VLOOKUP(Table91213[[#This Row],[Date]],'DB Details'!$A:$L,4)</f>
        <v>52</v>
      </c>
      <c r="E776" s="88">
        <f>VLOOKUP(Table91213[[#This Row],[Date]],'DB Details'!$A:$L,5)</f>
        <v>62.3</v>
      </c>
      <c r="F776" s="88">
        <f>VLOOKUP(Table91213[[#This Row],[Date]],'DB Details'!$A:$L,6)</f>
        <v>56.8</v>
      </c>
      <c r="G776" s="41">
        <f>VLOOKUP(Table91213[[#This Row],[Date]],'DB Details'!$A:$L,7)</f>
        <v>42.4</v>
      </c>
      <c r="H776" s="88">
        <f>VLOOKUP(Table91213[[#This Row],[Date]],'DB Details'!$A:$L,8)</f>
        <v>50</v>
      </c>
      <c r="I776" s="88">
        <f>VLOOKUP(Table91213[[#This Row],[Date]],'DB Details'!$A:$L,9)</f>
        <v>48.9</v>
      </c>
      <c r="J776" s="88">
        <f>VLOOKUP(Table91213[[#This Row],[Date]],'DB Details'!$A:$L,10)</f>
        <v>55.3</v>
      </c>
      <c r="K776" s="41">
        <f>VLOOKUP(Table91213[[#This Row],[Date]],'DB Details'!$A:$L,11)</f>
        <v>53.6</v>
      </c>
      <c r="L776" s="88">
        <f>VLOOKUP(Table91213[[#This Row],[Date]],'DB Details'!$A:$L,12)</f>
        <v>53.5</v>
      </c>
    </row>
    <row r="777" spans="1:12" x14ac:dyDescent="0.2">
      <c r="A777" s="39">
        <v>41000</v>
      </c>
      <c r="B777" s="57">
        <f>VLOOKUP(Table91213[[#This Row],[Date]],'DB Details'!$A:$L,2)</f>
        <v>57.2</v>
      </c>
      <c r="C777" s="41">
        <f>VLOOKUP(Table91213[[#This Row],[Date]],'DB Details'!$A:$L,3)</f>
        <v>52.4</v>
      </c>
      <c r="D777" s="55">
        <f>VLOOKUP(Table91213[[#This Row],[Date]],'DB Details'!$A:$L,4)</f>
        <v>47.6</v>
      </c>
      <c r="E777" s="88">
        <f>VLOOKUP(Table91213[[#This Row],[Date]],'DB Details'!$A:$L,5)</f>
        <v>61</v>
      </c>
      <c r="F777" s="88">
        <f>VLOOKUP(Table91213[[#This Row],[Date]],'DB Details'!$A:$L,6)</f>
        <v>57.1</v>
      </c>
      <c r="G777" s="41">
        <f>VLOOKUP(Table91213[[#This Row],[Date]],'DB Details'!$A:$L,7)</f>
        <v>43.9</v>
      </c>
      <c r="H777" s="88">
        <f>VLOOKUP(Table91213[[#This Row],[Date]],'DB Details'!$A:$L,8)</f>
        <v>48.5</v>
      </c>
      <c r="I777" s="88">
        <f>VLOOKUP(Table91213[[#This Row],[Date]],'DB Details'!$A:$L,9)</f>
        <v>48.7</v>
      </c>
      <c r="J777" s="88">
        <f>VLOOKUP(Table91213[[#This Row],[Date]],'DB Details'!$A:$L,10)</f>
        <v>55.6</v>
      </c>
      <c r="K777" s="41">
        <f>VLOOKUP(Table91213[[#This Row],[Date]],'DB Details'!$A:$L,11)</f>
        <v>58.2</v>
      </c>
      <c r="L777" s="88">
        <f>VLOOKUP(Table91213[[#This Row],[Date]],'DB Details'!$A:$L,12)</f>
        <v>53.5</v>
      </c>
    </row>
    <row r="778" spans="1:12" x14ac:dyDescent="0.2">
      <c r="A778" s="39">
        <v>41030</v>
      </c>
      <c r="B778" s="57">
        <f>VLOOKUP(Table91213[[#This Row],[Date]],'DB Details'!$A:$L,2)</f>
        <v>57.2</v>
      </c>
      <c r="C778" s="41">
        <f>VLOOKUP(Table91213[[#This Row],[Date]],'DB Details'!$A:$L,3)</f>
        <v>53.7</v>
      </c>
      <c r="D778" s="55">
        <f>VLOOKUP(Table91213[[#This Row],[Date]],'DB Details'!$A:$L,4)</f>
        <v>44.2</v>
      </c>
      <c r="E778" s="88">
        <f>VLOOKUP(Table91213[[#This Row],[Date]],'DB Details'!$A:$L,5)</f>
        <v>47.2</v>
      </c>
      <c r="F778" s="88">
        <f>VLOOKUP(Table91213[[#This Row],[Date]],'DB Details'!$A:$L,6)</f>
        <v>55.5</v>
      </c>
      <c r="G778" s="41">
        <f>VLOOKUP(Table91213[[#This Row],[Date]],'DB Details'!$A:$L,7)</f>
        <v>44.3</v>
      </c>
      <c r="H778" s="88">
        <f>VLOOKUP(Table91213[[#This Row],[Date]],'DB Details'!$A:$L,8)</f>
        <v>46</v>
      </c>
      <c r="I778" s="88">
        <f>VLOOKUP(Table91213[[#This Row],[Date]],'DB Details'!$A:$L,9)</f>
        <v>50.3</v>
      </c>
      <c r="J778" s="88">
        <f>VLOOKUP(Table91213[[#This Row],[Date]],'DB Details'!$A:$L,10)</f>
        <v>53.6</v>
      </c>
      <c r="K778" s="41">
        <f>VLOOKUP(Table91213[[#This Row],[Date]],'DB Details'!$A:$L,11)</f>
        <v>52.5</v>
      </c>
      <c r="L778" s="88">
        <f>VLOOKUP(Table91213[[#This Row],[Date]],'DB Details'!$A:$L,12)</f>
        <v>52.6</v>
      </c>
    </row>
    <row r="779" spans="1:12" x14ac:dyDescent="0.2">
      <c r="A779" s="39">
        <v>41061</v>
      </c>
      <c r="B779" s="57">
        <f>VLOOKUP(Table91213[[#This Row],[Date]],'DB Details'!$A:$L,2)</f>
        <v>47.2</v>
      </c>
      <c r="C779" s="41">
        <f>VLOOKUP(Table91213[[#This Row],[Date]],'DB Details'!$A:$L,3)</f>
        <v>50</v>
      </c>
      <c r="D779" s="55">
        <f>VLOOKUP(Table91213[[#This Row],[Date]],'DB Details'!$A:$L,4)</f>
        <v>41.2</v>
      </c>
      <c r="E779" s="88">
        <f>VLOOKUP(Table91213[[#This Row],[Date]],'DB Details'!$A:$L,5)</f>
        <v>35.700000000000003</v>
      </c>
      <c r="F779" s="88">
        <f>VLOOKUP(Table91213[[#This Row],[Date]],'DB Details'!$A:$L,6)</f>
        <v>52.7</v>
      </c>
      <c r="G779" s="41">
        <f>VLOOKUP(Table91213[[#This Row],[Date]],'DB Details'!$A:$L,7)</f>
        <v>47.7</v>
      </c>
      <c r="H779" s="88">
        <f>VLOOKUP(Table91213[[#This Row],[Date]],'DB Details'!$A:$L,8)</f>
        <v>44</v>
      </c>
      <c r="I779" s="88">
        <f>VLOOKUP(Table91213[[#This Row],[Date]],'DB Details'!$A:$L,9)</f>
        <v>50.2</v>
      </c>
      <c r="J779" s="88">
        <f>VLOOKUP(Table91213[[#This Row],[Date]],'DB Details'!$A:$L,10)</f>
        <v>54.8</v>
      </c>
      <c r="K779" s="41">
        <f>VLOOKUP(Table91213[[#This Row],[Date]],'DB Details'!$A:$L,11)</f>
        <v>47.7</v>
      </c>
      <c r="L779" s="88">
        <f>VLOOKUP(Table91213[[#This Row],[Date]],'DB Details'!$A:$L,12)</f>
        <v>49.7</v>
      </c>
    </row>
    <row r="780" spans="1:12" x14ac:dyDescent="0.2">
      <c r="A780" s="39">
        <v>41091</v>
      </c>
      <c r="B780" s="57">
        <f>VLOOKUP(Table91213[[#This Row],[Date]],'DB Details'!$A:$L,2)</f>
        <v>48.3</v>
      </c>
      <c r="C780" s="41">
        <f>VLOOKUP(Table91213[[#This Row],[Date]],'DB Details'!$A:$L,3)</f>
        <v>51.3</v>
      </c>
      <c r="D780" s="55">
        <f>VLOOKUP(Table91213[[#This Row],[Date]],'DB Details'!$A:$L,4)</f>
        <v>42.1</v>
      </c>
      <c r="E780" s="88">
        <f>VLOOKUP(Table91213[[#This Row],[Date]],'DB Details'!$A:$L,5)</f>
        <v>39.4</v>
      </c>
      <c r="F780" s="88">
        <f>VLOOKUP(Table91213[[#This Row],[Date]],'DB Details'!$A:$L,6)</f>
        <v>50.8</v>
      </c>
      <c r="G780" s="41">
        <f>VLOOKUP(Table91213[[#This Row],[Date]],'DB Details'!$A:$L,7)</f>
        <v>48.2</v>
      </c>
      <c r="H780" s="88">
        <f>VLOOKUP(Table91213[[#This Row],[Date]],'DB Details'!$A:$L,8)</f>
        <v>49</v>
      </c>
      <c r="I780" s="88">
        <f>VLOOKUP(Table91213[[#This Row],[Date]],'DB Details'!$A:$L,9)</f>
        <v>49.2</v>
      </c>
      <c r="J780" s="88">
        <f>VLOOKUP(Table91213[[#This Row],[Date]],'DB Details'!$A:$L,10)</f>
        <v>52.5</v>
      </c>
      <c r="K780" s="41">
        <f>VLOOKUP(Table91213[[#This Row],[Date]],'DB Details'!$A:$L,11)</f>
        <v>47.9</v>
      </c>
      <c r="L780" s="88">
        <f>VLOOKUP(Table91213[[#This Row],[Date]],'DB Details'!$A:$L,12)</f>
        <v>50</v>
      </c>
    </row>
    <row r="781" spans="1:12" x14ac:dyDescent="0.2">
      <c r="A781" s="39">
        <v>41122</v>
      </c>
      <c r="B781" s="57">
        <f>VLOOKUP(Table91213[[#This Row],[Date]],'DB Details'!$A:$L,2)</f>
        <v>48.5</v>
      </c>
      <c r="C781" s="41">
        <f>VLOOKUP(Table91213[[#This Row],[Date]],'DB Details'!$A:$L,3)</f>
        <v>49</v>
      </c>
      <c r="D781" s="55">
        <f>VLOOKUP(Table91213[[#This Row],[Date]],'DB Details'!$A:$L,4)</f>
        <v>41.9</v>
      </c>
      <c r="E781" s="88">
        <f>VLOOKUP(Table91213[[#This Row],[Date]],'DB Details'!$A:$L,5)</f>
        <v>54.4</v>
      </c>
      <c r="F781" s="88">
        <f>VLOOKUP(Table91213[[#This Row],[Date]],'DB Details'!$A:$L,6)</f>
        <v>49.8</v>
      </c>
      <c r="G781" s="41">
        <f>VLOOKUP(Table91213[[#This Row],[Date]],'DB Details'!$A:$L,7)</f>
        <v>48.3</v>
      </c>
      <c r="H781" s="88">
        <f>VLOOKUP(Table91213[[#This Row],[Date]],'DB Details'!$A:$L,8)</f>
        <v>53</v>
      </c>
      <c r="I781" s="88">
        <f>VLOOKUP(Table91213[[#This Row],[Date]],'DB Details'!$A:$L,9)</f>
        <v>48.7</v>
      </c>
      <c r="J781" s="88">
        <f>VLOOKUP(Table91213[[#This Row],[Date]],'DB Details'!$A:$L,10)</f>
        <v>51.2</v>
      </c>
      <c r="K781" s="41">
        <f>VLOOKUP(Table91213[[#This Row],[Date]],'DB Details'!$A:$L,11)</f>
        <v>46.3</v>
      </c>
      <c r="L781" s="88">
        <f>VLOOKUP(Table91213[[#This Row],[Date]],'DB Details'!$A:$L,12)</f>
        <v>50.2</v>
      </c>
    </row>
    <row r="782" spans="1:12" x14ac:dyDescent="0.2">
      <c r="A782" s="39">
        <v>41153</v>
      </c>
      <c r="B782" s="57">
        <f>VLOOKUP(Table91213[[#This Row],[Date]],'DB Details'!$A:$L,2)</f>
        <v>53.5</v>
      </c>
      <c r="C782" s="41">
        <f>VLOOKUP(Table91213[[#This Row],[Date]],'DB Details'!$A:$L,3)</f>
        <v>50.8</v>
      </c>
      <c r="D782" s="55">
        <f>VLOOKUP(Table91213[[#This Row],[Date]],'DB Details'!$A:$L,4)</f>
        <v>46.4</v>
      </c>
      <c r="E782" s="88">
        <f>VLOOKUP(Table91213[[#This Row],[Date]],'DB Details'!$A:$L,5)</f>
        <v>60</v>
      </c>
      <c r="F782" s="88">
        <f>VLOOKUP(Table91213[[#This Row],[Date]],'DB Details'!$A:$L,6)</f>
        <v>51.8</v>
      </c>
      <c r="G782" s="41">
        <f>VLOOKUP(Table91213[[#This Row],[Date]],'DB Details'!$A:$L,7)</f>
        <v>49.1</v>
      </c>
      <c r="H782" s="88">
        <f>VLOOKUP(Table91213[[#This Row],[Date]],'DB Details'!$A:$L,8)</f>
        <v>50.5</v>
      </c>
      <c r="I782" s="88">
        <f>VLOOKUP(Table91213[[#This Row],[Date]],'DB Details'!$A:$L,9)</f>
        <v>50.4</v>
      </c>
      <c r="J782" s="88">
        <f>VLOOKUP(Table91213[[#This Row],[Date]],'DB Details'!$A:$L,10)</f>
        <v>53</v>
      </c>
      <c r="K782" s="41">
        <f>VLOOKUP(Table91213[[#This Row],[Date]],'DB Details'!$A:$L,11)</f>
        <v>49.5</v>
      </c>
      <c r="L782" s="88">
        <f>VLOOKUP(Table91213[[#This Row],[Date]],'DB Details'!$A:$L,12)</f>
        <v>51.8</v>
      </c>
    </row>
    <row r="783" spans="1:12" x14ac:dyDescent="0.2">
      <c r="A783" s="39">
        <v>41183</v>
      </c>
      <c r="B783" s="57">
        <f>VLOOKUP(Table91213[[#This Row],[Date]],'DB Details'!$A:$L,2)</f>
        <v>51</v>
      </c>
      <c r="C783" s="41">
        <f>VLOOKUP(Table91213[[#This Row],[Date]],'DB Details'!$A:$L,3)</f>
        <v>48.3</v>
      </c>
      <c r="D783" s="55">
        <f>VLOOKUP(Table91213[[#This Row],[Date]],'DB Details'!$A:$L,4)</f>
        <v>42.4</v>
      </c>
      <c r="E783" s="88">
        <f>VLOOKUP(Table91213[[#This Row],[Date]],'DB Details'!$A:$L,5)</f>
        <v>55.5</v>
      </c>
      <c r="F783" s="88">
        <f>VLOOKUP(Table91213[[#This Row],[Date]],'DB Details'!$A:$L,6)</f>
        <v>49.8</v>
      </c>
      <c r="G783" s="41">
        <f>VLOOKUP(Table91213[[#This Row],[Date]],'DB Details'!$A:$L,7)</f>
        <v>47.4</v>
      </c>
      <c r="H783" s="88">
        <f>VLOOKUP(Table91213[[#This Row],[Date]],'DB Details'!$A:$L,8)</f>
        <v>50</v>
      </c>
      <c r="I783" s="88">
        <f>VLOOKUP(Table91213[[#This Row],[Date]],'DB Details'!$A:$L,9)</f>
        <v>48.9</v>
      </c>
      <c r="J783" s="88">
        <f>VLOOKUP(Table91213[[#This Row],[Date]],'DB Details'!$A:$L,10)</f>
        <v>52.7</v>
      </c>
      <c r="K783" s="41">
        <f>VLOOKUP(Table91213[[#This Row],[Date]],'DB Details'!$A:$L,11)</f>
        <v>50.5</v>
      </c>
      <c r="L783" s="88">
        <f>VLOOKUP(Table91213[[#This Row],[Date]],'DB Details'!$A:$L,12)</f>
        <v>50.7</v>
      </c>
    </row>
    <row r="784" spans="1:12" x14ac:dyDescent="0.2">
      <c r="A784" s="39">
        <v>41214</v>
      </c>
      <c r="B784" s="57">
        <f>VLOOKUP(Table91213[[#This Row],[Date]],'DB Details'!$A:$L,2)</f>
        <v>49.6</v>
      </c>
      <c r="C784" s="41">
        <f>VLOOKUP(Table91213[[#This Row],[Date]],'DB Details'!$A:$L,3)</f>
        <v>48.8</v>
      </c>
      <c r="D784" s="55">
        <f>VLOOKUP(Table91213[[#This Row],[Date]],'DB Details'!$A:$L,4)</f>
        <v>42.1</v>
      </c>
      <c r="E784" s="88">
        <f>VLOOKUP(Table91213[[#This Row],[Date]],'DB Details'!$A:$L,5)</f>
        <v>52.1</v>
      </c>
      <c r="F784" s="88">
        <f>VLOOKUP(Table91213[[#This Row],[Date]],'DB Details'!$A:$L,6)</f>
        <v>50.2</v>
      </c>
      <c r="G784" s="41">
        <f>VLOOKUP(Table91213[[#This Row],[Date]],'DB Details'!$A:$L,7)</f>
        <v>42.6</v>
      </c>
      <c r="H784" s="88">
        <f>VLOOKUP(Table91213[[#This Row],[Date]],'DB Details'!$A:$L,8)</f>
        <v>45</v>
      </c>
      <c r="I784" s="88">
        <f>VLOOKUP(Table91213[[#This Row],[Date]],'DB Details'!$A:$L,9)</f>
        <v>49.1</v>
      </c>
      <c r="J784" s="88">
        <f>VLOOKUP(Table91213[[#This Row],[Date]],'DB Details'!$A:$L,10)</f>
        <v>48.6</v>
      </c>
      <c r="K784" s="41">
        <f>VLOOKUP(Table91213[[#This Row],[Date]],'DB Details'!$A:$L,11)</f>
        <v>49.4</v>
      </c>
      <c r="L784" s="88">
        <f>VLOOKUP(Table91213[[#This Row],[Date]],'DB Details'!$A:$L,12)</f>
        <v>48.9</v>
      </c>
    </row>
    <row r="785" spans="1:12" x14ac:dyDescent="0.2">
      <c r="A785" s="39">
        <v>41244</v>
      </c>
      <c r="B785" s="57">
        <f>VLOOKUP(Table91213[[#This Row],[Date]],'DB Details'!$A:$L,2)</f>
        <v>48.9</v>
      </c>
      <c r="C785" s="41">
        <f>VLOOKUP(Table91213[[#This Row],[Date]],'DB Details'!$A:$L,3)</f>
        <v>51.2</v>
      </c>
      <c r="D785" s="55">
        <f>VLOOKUP(Table91213[[#This Row],[Date]],'DB Details'!$A:$L,4)</f>
        <v>47.3</v>
      </c>
      <c r="E785" s="88">
        <f>VLOOKUP(Table91213[[#This Row],[Date]],'DB Details'!$A:$L,5)</f>
        <v>54</v>
      </c>
      <c r="F785" s="88">
        <f>VLOOKUP(Table91213[[#This Row],[Date]],'DB Details'!$A:$L,6)</f>
        <v>51</v>
      </c>
      <c r="G785" s="41">
        <f>VLOOKUP(Table91213[[#This Row],[Date]],'DB Details'!$A:$L,7)</f>
        <v>47.4</v>
      </c>
      <c r="H785" s="88">
        <f>VLOOKUP(Table91213[[#This Row],[Date]],'DB Details'!$A:$L,8)</f>
        <v>43</v>
      </c>
      <c r="I785" s="88">
        <f>VLOOKUP(Table91213[[#This Row],[Date]],'DB Details'!$A:$L,9)</f>
        <v>52.2</v>
      </c>
      <c r="J785" s="88">
        <f>VLOOKUP(Table91213[[#This Row],[Date]],'DB Details'!$A:$L,10)</f>
        <v>52.6</v>
      </c>
      <c r="K785" s="41">
        <f>VLOOKUP(Table91213[[#This Row],[Date]],'DB Details'!$A:$L,11)</f>
        <v>52.8</v>
      </c>
      <c r="L785" s="88">
        <f>VLOOKUP(Table91213[[#This Row],[Date]],'DB Details'!$A:$L,12)</f>
        <v>49.8</v>
      </c>
    </row>
    <row r="786" spans="1:12" x14ac:dyDescent="0.2">
      <c r="A786" s="39">
        <v>41275</v>
      </c>
      <c r="B786" s="57">
        <f>VLOOKUP(Table91213[[#This Row],[Date]],'DB Details'!$A:$L,2)</f>
        <v>52.4</v>
      </c>
      <c r="C786" s="41">
        <f>VLOOKUP(Table91213[[#This Row],[Date]],'DB Details'!$A:$L,3)</f>
        <v>49.4</v>
      </c>
      <c r="D786" s="55">
        <f>VLOOKUP(Table91213[[#This Row],[Date]],'DB Details'!$A:$L,4)</f>
        <v>45.2</v>
      </c>
      <c r="E786" s="88">
        <f>VLOOKUP(Table91213[[#This Row],[Date]],'DB Details'!$A:$L,5)</f>
        <v>56.9</v>
      </c>
      <c r="F786" s="88">
        <f>VLOOKUP(Table91213[[#This Row],[Date]],'DB Details'!$A:$L,6)</f>
        <v>53</v>
      </c>
      <c r="G786" s="41">
        <f>VLOOKUP(Table91213[[#This Row],[Date]],'DB Details'!$A:$L,7)</f>
        <v>49.9</v>
      </c>
      <c r="H786" s="88">
        <f>VLOOKUP(Table91213[[#This Row],[Date]],'DB Details'!$A:$L,8)</f>
        <v>51</v>
      </c>
      <c r="I786" s="88">
        <f>VLOOKUP(Table91213[[#This Row],[Date]],'DB Details'!$A:$L,9)</f>
        <v>51.9</v>
      </c>
      <c r="J786" s="88">
        <f>VLOOKUP(Table91213[[#This Row],[Date]],'DB Details'!$A:$L,10)</f>
        <v>52.6</v>
      </c>
      <c r="K786" s="41">
        <f>VLOOKUP(Table91213[[#This Row],[Date]],'DB Details'!$A:$L,11)</f>
        <v>49.1</v>
      </c>
      <c r="L786" s="88">
        <f>VLOOKUP(Table91213[[#This Row],[Date]],'DB Details'!$A:$L,12)</f>
        <v>52</v>
      </c>
    </row>
    <row r="787" spans="1:12" x14ac:dyDescent="0.2">
      <c r="A787" s="39">
        <v>41306</v>
      </c>
      <c r="B787" s="57">
        <f>VLOOKUP(Table91213[[#This Row],[Date]],'DB Details'!$A:$L,2)</f>
        <v>56.9</v>
      </c>
      <c r="C787" s="41">
        <f>VLOOKUP(Table91213[[#This Row],[Date]],'DB Details'!$A:$L,3)</f>
        <v>53.8</v>
      </c>
      <c r="D787" s="55">
        <f>VLOOKUP(Table91213[[#This Row],[Date]],'DB Details'!$A:$L,4)</f>
        <v>53.1</v>
      </c>
      <c r="E787" s="88">
        <f>VLOOKUP(Table91213[[#This Row],[Date]],'DB Details'!$A:$L,5)</f>
        <v>62.2</v>
      </c>
      <c r="F787" s="88">
        <f>VLOOKUP(Table91213[[#This Row],[Date]],'DB Details'!$A:$L,6)</f>
        <v>56.9</v>
      </c>
      <c r="G787" s="41">
        <f>VLOOKUP(Table91213[[#This Row],[Date]],'DB Details'!$A:$L,7)</f>
        <v>45.7</v>
      </c>
      <c r="H787" s="88">
        <f>VLOOKUP(Table91213[[#This Row],[Date]],'DB Details'!$A:$L,8)</f>
        <v>51.5</v>
      </c>
      <c r="I787" s="88">
        <f>VLOOKUP(Table91213[[#This Row],[Date]],'DB Details'!$A:$L,9)</f>
        <v>50.5</v>
      </c>
      <c r="J787" s="88">
        <f>VLOOKUP(Table91213[[#This Row],[Date]],'DB Details'!$A:$L,10)</f>
        <v>52.2</v>
      </c>
      <c r="K787" s="41">
        <f>VLOOKUP(Table91213[[#This Row],[Date]],'DB Details'!$A:$L,11)</f>
        <v>52.5</v>
      </c>
      <c r="L787" s="88">
        <f>VLOOKUP(Table91213[[#This Row],[Date]],'DB Details'!$A:$L,12)</f>
        <v>53.6</v>
      </c>
    </row>
    <row r="788" spans="1:12" x14ac:dyDescent="0.2">
      <c r="A788" s="39">
        <v>41334</v>
      </c>
      <c r="B788" s="57">
        <f>VLOOKUP(Table91213[[#This Row],[Date]],'DB Details'!$A:$L,2)</f>
        <v>52.6</v>
      </c>
      <c r="C788" s="41">
        <f>VLOOKUP(Table91213[[#This Row],[Date]],'DB Details'!$A:$L,3)</f>
        <v>54.5</v>
      </c>
      <c r="D788" s="55">
        <f>VLOOKUP(Table91213[[#This Row],[Date]],'DB Details'!$A:$L,4)</f>
        <v>49.7</v>
      </c>
      <c r="E788" s="88">
        <f>VLOOKUP(Table91213[[#This Row],[Date]],'DB Details'!$A:$L,5)</f>
        <v>53.7</v>
      </c>
      <c r="F788" s="88">
        <f>VLOOKUP(Table91213[[#This Row],[Date]],'DB Details'!$A:$L,6)</f>
        <v>54.4</v>
      </c>
      <c r="G788" s="41">
        <f>VLOOKUP(Table91213[[#This Row],[Date]],'DB Details'!$A:$L,7)</f>
        <v>47.6</v>
      </c>
      <c r="H788" s="88">
        <f>VLOOKUP(Table91213[[#This Row],[Date]],'DB Details'!$A:$L,8)</f>
        <v>49.5</v>
      </c>
      <c r="I788" s="88">
        <f>VLOOKUP(Table91213[[#This Row],[Date]],'DB Details'!$A:$L,9)</f>
        <v>50.1</v>
      </c>
      <c r="J788" s="88">
        <f>VLOOKUP(Table91213[[#This Row],[Date]],'DB Details'!$A:$L,10)</f>
        <v>52.9</v>
      </c>
      <c r="K788" s="41">
        <f>VLOOKUP(Table91213[[#This Row],[Date]],'DB Details'!$A:$L,11)</f>
        <v>55.6</v>
      </c>
      <c r="L788" s="88">
        <f>VLOOKUP(Table91213[[#This Row],[Date]],'DB Details'!$A:$L,12)</f>
        <v>52</v>
      </c>
    </row>
    <row r="789" spans="1:12" x14ac:dyDescent="0.2">
      <c r="A789" s="39">
        <v>41365</v>
      </c>
      <c r="B789" s="57">
        <f>VLOOKUP(Table91213[[#This Row],[Date]],'DB Details'!$A:$L,2)</f>
        <v>51</v>
      </c>
      <c r="C789" s="41">
        <f>VLOOKUP(Table91213[[#This Row],[Date]],'DB Details'!$A:$L,3)</f>
        <v>53.8</v>
      </c>
      <c r="D789" s="55">
        <f>VLOOKUP(Table91213[[#This Row],[Date]],'DB Details'!$A:$L,4)</f>
        <v>51.4</v>
      </c>
      <c r="E789" s="88">
        <f>VLOOKUP(Table91213[[#This Row],[Date]],'DB Details'!$A:$L,5)</f>
        <v>48.5</v>
      </c>
      <c r="F789" s="88">
        <f>VLOOKUP(Table91213[[#This Row],[Date]],'DB Details'!$A:$L,6)</f>
        <v>51.2</v>
      </c>
      <c r="G789" s="41">
        <f>VLOOKUP(Table91213[[#This Row],[Date]],'DB Details'!$A:$L,7)</f>
        <v>45.1</v>
      </c>
      <c r="H789" s="88">
        <f>VLOOKUP(Table91213[[#This Row],[Date]],'DB Details'!$A:$L,8)</f>
        <v>46.5</v>
      </c>
      <c r="I789" s="88">
        <f>VLOOKUP(Table91213[[#This Row],[Date]],'DB Details'!$A:$L,9)</f>
        <v>50.5</v>
      </c>
      <c r="J789" s="88">
        <f>VLOOKUP(Table91213[[#This Row],[Date]],'DB Details'!$A:$L,10)</f>
        <v>50.2</v>
      </c>
      <c r="K789" s="41">
        <f>VLOOKUP(Table91213[[#This Row],[Date]],'DB Details'!$A:$L,11)</f>
        <v>52.8</v>
      </c>
      <c r="L789" s="88">
        <f>VLOOKUP(Table91213[[#This Row],[Date]],'DB Details'!$A:$L,12)</f>
        <v>49.7</v>
      </c>
    </row>
    <row r="790" spans="1:12" x14ac:dyDescent="0.2">
      <c r="A790" s="39">
        <v>41395</v>
      </c>
      <c r="B790" s="57">
        <f>VLOOKUP(Table91213[[#This Row],[Date]],'DB Details'!$A:$L,2)</f>
        <v>51.9</v>
      </c>
      <c r="C790" s="41">
        <f>VLOOKUP(Table91213[[#This Row],[Date]],'DB Details'!$A:$L,3)</f>
        <v>53.3</v>
      </c>
      <c r="D790" s="55">
        <f>VLOOKUP(Table91213[[#This Row],[Date]],'DB Details'!$A:$L,4)</f>
        <v>48.1</v>
      </c>
      <c r="E790" s="88">
        <f>VLOOKUP(Table91213[[#This Row],[Date]],'DB Details'!$A:$L,5)</f>
        <v>49.9</v>
      </c>
      <c r="F790" s="88">
        <f>VLOOKUP(Table91213[[#This Row],[Date]],'DB Details'!$A:$L,6)</f>
        <v>53</v>
      </c>
      <c r="G790" s="41">
        <f>VLOOKUP(Table91213[[#This Row],[Date]],'DB Details'!$A:$L,7)</f>
        <v>46.3</v>
      </c>
      <c r="H790" s="88">
        <f>VLOOKUP(Table91213[[#This Row],[Date]],'DB Details'!$A:$L,8)</f>
        <v>49</v>
      </c>
      <c r="I790" s="88">
        <f>VLOOKUP(Table91213[[#This Row],[Date]],'DB Details'!$A:$L,9)</f>
        <v>49.9</v>
      </c>
      <c r="J790" s="88">
        <f>VLOOKUP(Table91213[[#This Row],[Date]],'DB Details'!$A:$L,10)</f>
        <v>49.7</v>
      </c>
      <c r="K790" s="41">
        <f>VLOOKUP(Table91213[[#This Row],[Date]],'DB Details'!$A:$L,11)</f>
        <v>50.7</v>
      </c>
      <c r="L790" s="88">
        <f>VLOOKUP(Table91213[[#This Row],[Date]],'DB Details'!$A:$L,12)</f>
        <v>50.5</v>
      </c>
    </row>
    <row r="791" spans="1:12" x14ac:dyDescent="0.2">
      <c r="A791" s="39">
        <v>41426</v>
      </c>
      <c r="B791" s="57">
        <f>VLOOKUP(Table91213[[#This Row],[Date]],'DB Details'!$A:$L,2)</f>
        <v>52.5</v>
      </c>
      <c r="C791" s="41">
        <f>VLOOKUP(Table91213[[#This Row],[Date]],'DB Details'!$A:$L,3)</f>
        <v>55.9</v>
      </c>
      <c r="D791" s="55">
        <f>VLOOKUP(Table91213[[#This Row],[Date]],'DB Details'!$A:$L,4)</f>
        <v>45.1</v>
      </c>
      <c r="E791" s="88">
        <f>VLOOKUP(Table91213[[#This Row],[Date]],'DB Details'!$A:$L,5)</f>
        <v>50.7</v>
      </c>
      <c r="F791" s="88">
        <f>VLOOKUP(Table91213[[#This Row],[Date]],'DB Details'!$A:$L,6)</f>
        <v>54.7</v>
      </c>
      <c r="G791" s="41">
        <f>VLOOKUP(Table91213[[#This Row],[Date]],'DB Details'!$A:$L,7)</f>
        <v>45.9</v>
      </c>
      <c r="H791" s="88">
        <f>VLOOKUP(Table91213[[#This Row],[Date]],'DB Details'!$A:$L,8)</f>
        <v>50.5</v>
      </c>
      <c r="I791" s="88">
        <f>VLOOKUP(Table91213[[#This Row],[Date]],'DB Details'!$A:$L,9)</f>
        <v>51.3</v>
      </c>
      <c r="J791" s="88">
        <f>VLOOKUP(Table91213[[#This Row],[Date]],'DB Details'!$A:$L,10)</f>
        <v>49.3</v>
      </c>
      <c r="K791" s="41">
        <f>VLOOKUP(Table91213[[#This Row],[Date]],'DB Details'!$A:$L,11)</f>
        <v>52.9</v>
      </c>
      <c r="L791" s="88">
        <f>VLOOKUP(Table91213[[#This Row],[Date]],'DB Details'!$A:$L,12)</f>
        <v>51.5</v>
      </c>
    </row>
    <row r="792" spans="1:12" x14ac:dyDescent="0.2">
      <c r="A792" s="39">
        <v>41456</v>
      </c>
      <c r="B792" s="57">
        <f>VLOOKUP(Table91213[[#This Row],[Date]],'DB Details'!$A:$L,2)</f>
        <v>54.8</v>
      </c>
      <c r="C792" s="41">
        <f>VLOOKUP(Table91213[[#This Row],[Date]],'DB Details'!$A:$L,3)</f>
        <v>57.2</v>
      </c>
      <c r="D792" s="55">
        <f>VLOOKUP(Table91213[[#This Row],[Date]],'DB Details'!$A:$L,4)</f>
        <v>45.4</v>
      </c>
      <c r="E792" s="88">
        <f>VLOOKUP(Table91213[[#This Row],[Date]],'DB Details'!$A:$L,5)</f>
        <v>48.4</v>
      </c>
      <c r="F792" s="88">
        <f>VLOOKUP(Table91213[[#This Row],[Date]],'DB Details'!$A:$L,6)</f>
        <v>60.2</v>
      </c>
      <c r="G792" s="41">
        <f>VLOOKUP(Table91213[[#This Row],[Date]],'DB Details'!$A:$L,7)</f>
        <v>46.6</v>
      </c>
      <c r="H792" s="88">
        <f>VLOOKUP(Table91213[[#This Row],[Date]],'DB Details'!$A:$L,8)</f>
        <v>47</v>
      </c>
      <c r="I792" s="88">
        <f>VLOOKUP(Table91213[[#This Row],[Date]],'DB Details'!$A:$L,9)</f>
        <v>52.3</v>
      </c>
      <c r="J792" s="88">
        <f>VLOOKUP(Table91213[[#This Row],[Date]],'DB Details'!$A:$L,10)</f>
        <v>52.8</v>
      </c>
      <c r="K792" s="41">
        <f>VLOOKUP(Table91213[[#This Row],[Date]],'DB Details'!$A:$L,11)</f>
        <v>54.3</v>
      </c>
      <c r="L792" s="88">
        <f>VLOOKUP(Table91213[[#This Row],[Date]],'DB Details'!$A:$L,12)</f>
        <v>53.5</v>
      </c>
    </row>
    <row r="793" spans="1:12" x14ac:dyDescent="0.2">
      <c r="A793" s="39">
        <v>41487</v>
      </c>
      <c r="B793" s="57">
        <f>VLOOKUP(Table91213[[#This Row],[Date]],'DB Details'!$A:$L,2)</f>
        <v>62.7</v>
      </c>
      <c r="C793" s="41">
        <f>VLOOKUP(Table91213[[#This Row],[Date]],'DB Details'!$A:$L,3)</f>
        <v>57.6</v>
      </c>
      <c r="D793" s="55">
        <f>VLOOKUP(Table91213[[#This Row],[Date]],'DB Details'!$A:$L,4)</f>
        <v>46.4</v>
      </c>
      <c r="E793" s="88">
        <f>VLOOKUP(Table91213[[#This Row],[Date]],'DB Details'!$A:$L,5)</f>
        <v>52.8</v>
      </c>
      <c r="F793" s="88">
        <f>VLOOKUP(Table91213[[#This Row],[Date]],'DB Details'!$A:$L,6)</f>
        <v>61.7</v>
      </c>
      <c r="G793" s="41">
        <f>VLOOKUP(Table91213[[#This Row],[Date]],'DB Details'!$A:$L,7)</f>
        <v>42.4</v>
      </c>
      <c r="H793" s="88">
        <f>VLOOKUP(Table91213[[#This Row],[Date]],'DB Details'!$A:$L,8)</f>
        <v>47.5</v>
      </c>
      <c r="I793" s="88">
        <f>VLOOKUP(Table91213[[#This Row],[Date]],'DB Details'!$A:$L,9)</f>
        <v>52</v>
      </c>
      <c r="J793" s="88">
        <f>VLOOKUP(Table91213[[#This Row],[Date]],'DB Details'!$A:$L,10)</f>
        <v>54.2</v>
      </c>
      <c r="K793" s="41">
        <f>VLOOKUP(Table91213[[#This Row],[Date]],'DB Details'!$A:$L,11)</f>
        <v>55.3</v>
      </c>
      <c r="L793" s="88">
        <f>VLOOKUP(Table91213[[#This Row],[Date]],'DB Details'!$A:$L,12)</f>
        <v>55.9</v>
      </c>
    </row>
    <row r="794" spans="1:12" x14ac:dyDescent="0.2">
      <c r="A794" s="39">
        <v>41518</v>
      </c>
      <c r="B794" s="57">
        <f>VLOOKUP(Table91213[[#This Row],[Date]],'DB Details'!$A:$L,2)</f>
        <v>60.2</v>
      </c>
      <c r="C794" s="41">
        <f>VLOOKUP(Table91213[[#This Row],[Date]],'DB Details'!$A:$L,3)</f>
        <v>53.2</v>
      </c>
      <c r="D794" s="55">
        <f>VLOOKUP(Table91213[[#This Row],[Date]],'DB Details'!$A:$L,4)</f>
        <v>50.1</v>
      </c>
      <c r="E794" s="88">
        <f>VLOOKUP(Table91213[[#This Row],[Date]],'DB Details'!$A:$L,5)</f>
        <v>57.4</v>
      </c>
      <c r="F794" s="88">
        <f>VLOOKUP(Table91213[[#This Row],[Date]],'DB Details'!$A:$L,6)</f>
        <v>57.9</v>
      </c>
      <c r="G794" s="41">
        <f>VLOOKUP(Table91213[[#This Row],[Date]],'DB Details'!$A:$L,7)</f>
        <v>44</v>
      </c>
      <c r="H794" s="88">
        <f>VLOOKUP(Table91213[[#This Row],[Date]],'DB Details'!$A:$L,8)</f>
        <v>50</v>
      </c>
      <c r="I794" s="88">
        <f>VLOOKUP(Table91213[[#This Row],[Date]],'DB Details'!$A:$L,9)</f>
        <v>52.7</v>
      </c>
      <c r="J794" s="88">
        <f>VLOOKUP(Table91213[[#This Row],[Date]],'DB Details'!$A:$L,10)</f>
        <v>53.1</v>
      </c>
      <c r="K794" s="41">
        <f>VLOOKUP(Table91213[[#This Row],[Date]],'DB Details'!$A:$L,11)</f>
        <v>51.9</v>
      </c>
      <c r="L794" s="88">
        <f>VLOOKUP(Table91213[[#This Row],[Date]],'DB Details'!$A:$L,12)</f>
        <v>54.8</v>
      </c>
    </row>
    <row r="795" spans="1:12" x14ac:dyDescent="0.2">
      <c r="A795" s="39">
        <v>41548</v>
      </c>
      <c r="B795" s="57">
        <f>VLOOKUP(Table91213[[#This Row],[Date]],'DB Details'!$A:$L,2)</f>
        <v>57.9</v>
      </c>
      <c r="C795" s="41">
        <f>VLOOKUP(Table91213[[#This Row],[Date]],'DB Details'!$A:$L,3)</f>
        <v>54</v>
      </c>
      <c r="D795" s="55">
        <f>VLOOKUP(Table91213[[#This Row],[Date]],'DB Details'!$A:$L,4)</f>
        <v>51.2</v>
      </c>
      <c r="E795" s="88">
        <f>VLOOKUP(Table91213[[#This Row],[Date]],'DB Details'!$A:$L,5)</f>
        <v>55</v>
      </c>
      <c r="F795" s="88">
        <f>VLOOKUP(Table91213[[#This Row],[Date]],'DB Details'!$A:$L,6)</f>
        <v>58.5</v>
      </c>
      <c r="G795" s="41">
        <f>VLOOKUP(Table91213[[#This Row],[Date]],'DB Details'!$A:$L,7)</f>
        <v>46.7</v>
      </c>
      <c r="H795" s="88">
        <f>VLOOKUP(Table91213[[#This Row],[Date]],'DB Details'!$A:$L,8)</f>
        <v>52.5</v>
      </c>
      <c r="I795" s="88">
        <f>VLOOKUP(Table91213[[#This Row],[Date]],'DB Details'!$A:$L,9)</f>
        <v>53.6</v>
      </c>
      <c r="J795" s="88">
        <f>VLOOKUP(Table91213[[#This Row],[Date]],'DB Details'!$A:$L,10)</f>
        <v>53.6</v>
      </c>
      <c r="K795" s="41">
        <f>VLOOKUP(Table91213[[#This Row],[Date]],'DB Details'!$A:$L,11)</f>
        <v>56.3</v>
      </c>
      <c r="L795" s="88">
        <f>VLOOKUP(Table91213[[#This Row],[Date]],'DB Details'!$A:$L,12)</f>
        <v>55.3</v>
      </c>
    </row>
    <row r="796" spans="1:12" x14ac:dyDescent="0.2">
      <c r="A796" s="39">
        <v>41579</v>
      </c>
      <c r="B796" s="57">
        <f>VLOOKUP(Table91213[[#This Row],[Date]],'DB Details'!$A:$L,2)</f>
        <v>60.6</v>
      </c>
      <c r="C796" s="41">
        <f>VLOOKUP(Table91213[[#This Row],[Date]],'DB Details'!$A:$L,3)</f>
        <v>54.5</v>
      </c>
      <c r="D796" s="55">
        <f>VLOOKUP(Table91213[[#This Row],[Date]],'DB Details'!$A:$L,4)</f>
        <v>54.1</v>
      </c>
      <c r="E796" s="88">
        <f>VLOOKUP(Table91213[[#This Row],[Date]],'DB Details'!$A:$L,5)</f>
        <v>51.7</v>
      </c>
      <c r="F796" s="88">
        <f>VLOOKUP(Table91213[[#This Row],[Date]],'DB Details'!$A:$L,6)</f>
        <v>60.2</v>
      </c>
      <c r="G796" s="41">
        <f>VLOOKUP(Table91213[[#This Row],[Date]],'DB Details'!$A:$L,7)</f>
        <v>46.4</v>
      </c>
      <c r="H796" s="88">
        <f>VLOOKUP(Table91213[[#This Row],[Date]],'DB Details'!$A:$L,8)</f>
        <v>50.5</v>
      </c>
      <c r="I796" s="88">
        <f>VLOOKUP(Table91213[[#This Row],[Date]],'DB Details'!$A:$L,9)</f>
        <v>52.4</v>
      </c>
      <c r="J796" s="88">
        <f>VLOOKUP(Table91213[[#This Row],[Date]],'DB Details'!$A:$L,10)</f>
        <v>55.5</v>
      </c>
      <c r="K796" s="41">
        <f>VLOOKUP(Table91213[[#This Row],[Date]],'DB Details'!$A:$L,11)</f>
        <v>58.4</v>
      </c>
      <c r="L796" s="88">
        <f>VLOOKUP(Table91213[[#This Row],[Date]],'DB Details'!$A:$L,12)</f>
        <v>56.3</v>
      </c>
    </row>
    <row r="797" spans="1:12" x14ac:dyDescent="0.2">
      <c r="A797" s="39">
        <v>41609</v>
      </c>
      <c r="B797" s="57">
        <f>VLOOKUP(Table91213[[#This Row],[Date]],'DB Details'!$A:$L,2)</f>
        <v>65</v>
      </c>
      <c r="C797" s="41">
        <f>VLOOKUP(Table91213[[#This Row],[Date]],'DB Details'!$A:$L,3)</f>
        <v>56</v>
      </c>
      <c r="D797" s="55">
        <f>VLOOKUP(Table91213[[#This Row],[Date]],'DB Details'!$A:$L,4)</f>
        <v>51</v>
      </c>
      <c r="E797" s="88">
        <f>VLOOKUP(Table91213[[#This Row],[Date]],'DB Details'!$A:$L,5)</f>
        <v>51.7</v>
      </c>
      <c r="F797" s="88">
        <f>VLOOKUP(Table91213[[#This Row],[Date]],'DB Details'!$A:$L,6)</f>
        <v>60.1</v>
      </c>
      <c r="G797" s="41">
        <f>VLOOKUP(Table91213[[#This Row],[Date]],'DB Details'!$A:$L,7)</f>
        <v>46.4</v>
      </c>
      <c r="H797" s="88">
        <f>VLOOKUP(Table91213[[#This Row],[Date]],'DB Details'!$A:$L,8)</f>
        <v>47</v>
      </c>
      <c r="I797" s="88">
        <f>VLOOKUP(Table91213[[#This Row],[Date]],'DB Details'!$A:$L,9)</f>
        <v>53</v>
      </c>
      <c r="J797" s="88">
        <f>VLOOKUP(Table91213[[#This Row],[Date]],'DB Details'!$A:$L,10)</f>
        <v>52.9</v>
      </c>
      <c r="K797" s="41">
        <f>VLOOKUP(Table91213[[#This Row],[Date]],'DB Details'!$A:$L,11)</f>
        <v>55.2</v>
      </c>
      <c r="L797" s="88">
        <f>VLOOKUP(Table91213[[#This Row],[Date]],'DB Details'!$A:$L,12)</f>
        <v>55.9</v>
      </c>
    </row>
    <row r="798" spans="1:12" x14ac:dyDescent="0.2">
      <c r="A798" s="39">
        <v>41640</v>
      </c>
      <c r="B798" s="57">
        <f>VLOOKUP(Table91213[[#This Row],[Date]],'DB Details'!$A:$L,2)</f>
        <v>53.3</v>
      </c>
      <c r="C798" s="41">
        <f>VLOOKUP(Table91213[[#This Row],[Date]],'DB Details'!$A:$L,3)</f>
        <v>52.6</v>
      </c>
      <c r="D798" s="55">
        <f>VLOOKUP(Table91213[[#This Row],[Date]],'DB Details'!$A:$L,4)</f>
        <v>46.6</v>
      </c>
      <c r="E798" s="88">
        <f>VLOOKUP(Table91213[[#This Row],[Date]],'DB Details'!$A:$L,5)</f>
        <v>60.3</v>
      </c>
      <c r="F798" s="88">
        <f>VLOOKUP(Table91213[[#This Row],[Date]],'DB Details'!$A:$L,6)</f>
        <v>54.5</v>
      </c>
      <c r="G798" s="41">
        <f>VLOOKUP(Table91213[[#This Row],[Date]],'DB Details'!$A:$L,7)</f>
        <v>43.3</v>
      </c>
      <c r="H798" s="88">
        <f>VLOOKUP(Table91213[[#This Row],[Date]],'DB Details'!$A:$L,8)</f>
        <v>44</v>
      </c>
      <c r="I798" s="88">
        <f>VLOOKUP(Table91213[[#This Row],[Date]],'DB Details'!$A:$L,9)</f>
        <v>53.8</v>
      </c>
      <c r="J798" s="88">
        <f>VLOOKUP(Table91213[[#This Row],[Date]],'DB Details'!$A:$L,10)</f>
        <v>52.9</v>
      </c>
      <c r="K798" s="41">
        <f>VLOOKUP(Table91213[[#This Row],[Date]],'DB Details'!$A:$L,11)</f>
        <v>55.3</v>
      </c>
      <c r="L798" s="88">
        <f>VLOOKUP(Table91213[[#This Row],[Date]],'DB Details'!$A:$L,12)</f>
        <v>51.7</v>
      </c>
    </row>
    <row r="799" spans="1:12" x14ac:dyDescent="0.2">
      <c r="A799" s="39">
        <v>41671</v>
      </c>
      <c r="B799" s="57">
        <f>VLOOKUP(Table91213[[#This Row],[Date]],'DB Details'!$A:$L,2)</f>
        <v>57</v>
      </c>
      <c r="C799" s="41">
        <f>VLOOKUP(Table91213[[#This Row],[Date]],'DB Details'!$A:$L,3)</f>
        <v>53.1</v>
      </c>
      <c r="D799" s="55">
        <f>VLOOKUP(Table91213[[#This Row],[Date]],'DB Details'!$A:$L,4)</f>
        <v>50.5</v>
      </c>
      <c r="E799" s="88">
        <f>VLOOKUP(Table91213[[#This Row],[Date]],'DB Details'!$A:$L,5)</f>
        <v>59.8</v>
      </c>
      <c r="F799" s="88">
        <f>VLOOKUP(Table91213[[#This Row],[Date]],'DB Details'!$A:$L,6)</f>
        <v>52.3</v>
      </c>
      <c r="G799" s="41">
        <f>VLOOKUP(Table91213[[#This Row],[Date]],'DB Details'!$A:$L,7)</f>
        <v>47</v>
      </c>
      <c r="H799" s="88">
        <f>VLOOKUP(Table91213[[#This Row],[Date]],'DB Details'!$A:$L,8)</f>
        <v>52.5</v>
      </c>
      <c r="I799" s="88">
        <f>VLOOKUP(Table91213[[#This Row],[Date]],'DB Details'!$A:$L,9)</f>
        <v>57.1</v>
      </c>
      <c r="J799" s="88">
        <f>VLOOKUP(Table91213[[#This Row],[Date]],'DB Details'!$A:$L,10)</f>
        <v>54.1</v>
      </c>
      <c r="K799" s="41">
        <f>VLOOKUP(Table91213[[#This Row],[Date]],'DB Details'!$A:$L,11)</f>
        <v>52.7</v>
      </c>
      <c r="L799" s="88">
        <f>VLOOKUP(Table91213[[#This Row],[Date]],'DB Details'!$A:$L,12)</f>
        <v>54.6</v>
      </c>
    </row>
    <row r="800" spans="1:12" x14ac:dyDescent="0.2">
      <c r="A800" s="39">
        <v>41699</v>
      </c>
      <c r="B800" s="57">
        <f>VLOOKUP(Table91213[[#This Row],[Date]],'DB Details'!$A:$L,2)</f>
        <v>57</v>
      </c>
      <c r="C800" s="41">
        <f>VLOOKUP(Table91213[[#This Row],[Date]],'DB Details'!$A:$L,3)</f>
        <v>55.2</v>
      </c>
      <c r="D800" s="55">
        <f>VLOOKUP(Table91213[[#This Row],[Date]],'DB Details'!$A:$L,4)</f>
        <v>57</v>
      </c>
      <c r="E800" s="88">
        <f>VLOOKUP(Table91213[[#This Row],[Date]],'DB Details'!$A:$L,5)</f>
        <v>59</v>
      </c>
      <c r="F800" s="88">
        <f>VLOOKUP(Table91213[[#This Row],[Date]],'DB Details'!$A:$L,6)</f>
        <v>57.5</v>
      </c>
      <c r="G800" s="41">
        <f>VLOOKUP(Table91213[[#This Row],[Date]],'DB Details'!$A:$L,7)</f>
        <v>42.3</v>
      </c>
      <c r="H800" s="88">
        <f>VLOOKUP(Table91213[[#This Row],[Date]],'DB Details'!$A:$L,8)</f>
        <v>52.5</v>
      </c>
      <c r="I800" s="88">
        <f>VLOOKUP(Table91213[[#This Row],[Date]],'DB Details'!$A:$L,9)</f>
        <v>54.9</v>
      </c>
      <c r="J800" s="88">
        <f>VLOOKUP(Table91213[[#This Row],[Date]],'DB Details'!$A:$L,10)</f>
        <v>53.7</v>
      </c>
      <c r="K800" s="41">
        <f>VLOOKUP(Table91213[[#This Row],[Date]],'DB Details'!$A:$L,11)</f>
        <v>55.1</v>
      </c>
      <c r="L800" s="88">
        <f>VLOOKUP(Table91213[[#This Row],[Date]],'DB Details'!$A:$L,12)</f>
        <v>55.3</v>
      </c>
    </row>
    <row r="801" spans="1:12" x14ac:dyDescent="0.2">
      <c r="A801" s="39">
        <v>41730</v>
      </c>
      <c r="B801" s="57">
        <f>VLOOKUP(Table91213[[#This Row],[Date]],'DB Details'!$A:$L,2)</f>
        <v>56.4</v>
      </c>
      <c r="C801" s="41">
        <f>VLOOKUP(Table91213[[#This Row],[Date]],'DB Details'!$A:$L,3)</f>
        <v>58.4</v>
      </c>
      <c r="D801" s="55">
        <f>VLOOKUP(Table91213[[#This Row],[Date]],'DB Details'!$A:$L,4)</f>
        <v>54</v>
      </c>
      <c r="E801" s="88">
        <f>VLOOKUP(Table91213[[#This Row],[Date]],'DB Details'!$A:$L,5)</f>
        <v>55.9</v>
      </c>
      <c r="F801" s="88">
        <f>VLOOKUP(Table91213[[#This Row],[Date]],'DB Details'!$A:$L,6)</f>
        <v>56.5</v>
      </c>
      <c r="G801" s="41">
        <f>VLOOKUP(Table91213[[#This Row],[Date]],'DB Details'!$A:$L,7)</f>
        <v>42.8</v>
      </c>
      <c r="H801" s="88">
        <f>VLOOKUP(Table91213[[#This Row],[Date]],'DB Details'!$A:$L,8)</f>
        <v>53</v>
      </c>
      <c r="I801" s="88">
        <f>VLOOKUP(Table91213[[#This Row],[Date]],'DB Details'!$A:$L,9)</f>
        <v>56.1</v>
      </c>
      <c r="J801" s="88">
        <f>VLOOKUP(Table91213[[#This Row],[Date]],'DB Details'!$A:$L,10)</f>
        <v>56.8</v>
      </c>
      <c r="K801" s="41">
        <f>VLOOKUP(Table91213[[#This Row],[Date]],'DB Details'!$A:$L,11)</f>
        <v>57.5</v>
      </c>
      <c r="L801" s="88">
        <f>VLOOKUP(Table91213[[#This Row],[Date]],'DB Details'!$A:$L,12)</f>
        <v>55.7</v>
      </c>
    </row>
    <row r="802" spans="1:12" x14ac:dyDescent="0.2">
      <c r="A802" s="39">
        <v>41760</v>
      </c>
      <c r="B802" s="57">
        <f>VLOOKUP(Table91213[[#This Row],[Date]],'DB Details'!$A:$L,2)</f>
        <v>57.9</v>
      </c>
      <c r="C802" s="41">
        <f>VLOOKUP(Table91213[[#This Row],[Date]],'DB Details'!$A:$L,3)</f>
        <v>53.3</v>
      </c>
      <c r="D802" s="55">
        <f>VLOOKUP(Table91213[[#This Row],[Date]],'DB Details'!$A:$L,4)</f>
        <v>51.5</v>
      </c>
      <c r="E802" s="88">
        <f>VLOOKUP(Table91213[[#This Row],[Date]],'DB Details'!$A:$L,5)</f>
        <v>58.7</v>
      </c>
      <c r="F802" s="88">
        <f>VLOOKUP(Table91213[[#This Row],[Date]],'DB Details'!$A:$L,6)</f>
        <v>61.1</v>
      </c>
      <c r="G802" s="41">
        <f>VLOOKUP(Table91213[[#This Row],[Date]],'DB Details'!$A:$L,7)</f>
        <v>46.3</v>
      </c>
      <c r="H802" s="88">
        <f>VLOOKUP(Table91213[[#This Row],[Date]],'DB Details'!$A:$L,8)</f>
        <v>53</v>
      </c>
      <c r="I802" s="88">
        <f>VLOOKUP(Table91213[[#This Row],[Date]],'DB Details'!$A:$L,9)</f>
        <v>52.7</v>
      </c>
      <c r="J802" s="88">
        <f>VLOOKUP(Table91213[[#This Row],[Date]],'DB Details'!$A:$L,10)</f>
        <v>54.7</v>
      </c>
      <c r="K802" s="41">
        <f>VLOOKUP(Table91213[[#This Row],[Date]],'DB Details'!$A:$L,11)</f>
        <v>57.3</v>
      </c>
      <c r="L802" s="88">
        <f>VLOOKUP(Table91213[[#This Row],[Date]],'DB Details'!$A:$L,12)</f>
        <v>55.8</v>
      </c>
    </row>
    <row r="803" spans="1:12" x14ac:dyDescent="0.2">
      <c r="A803" s="39">
        <v>41791</v>
      </c>
      <c r="B803" s="57">
        <f>VLOOKUP(Table91213[[#This Row],[Date]],'DB Details'!$A:$L,2)</f>
        <v>56.4</v>
      </c>
      <c r="C803" s="41">
        <f>VLOOKUP(Table91213[[#This Row],[Date]],'DB Details'!$A:$L,3)</f>
        <v>56.3</v>
      </c>
      <c r="D803" s="55">
        <f>VLOOKUP(Table91213[[#This Row],[Date]],'DB Details'!$A:$L,4)</f>
        <v>46</v>
      </c>
      <c r="E803" s="88">
        <f>VLOOKUP(Table91213[[#This Row],[Date]],'DB Details'!$A:$L,5)</f>
        <v>57</v>
      </c>
      <c r="F803" s="88">
        <f>VLOOKUP(Table91213[[#This Row],[Date]],'DB Details'!$A:$L,6)</f>
        <v>59</v>
      </c>
      <c r="G803" s="41">
        <f>VLOOKUP(Table91213[[#This Row],[Date]],'DB Details'!$A:$L,7)</f>
        <v>47.8</v>
      </c>
      <c r="H803" s="88">
        <f>VLOOKUP(Table91213[[#This Row],[Date]],'DB Details'!$A:$L,8)</f>
        <v>53</v>
      </c>
      <c r="I803" s="88">
        <f>VLOOKUP(Table91213[[#This Row],[Date]],'DB Details'!$A:$L,9)</f>
        <v>53</v>
      </c>
      <c r="J803" s="88">
        <f>VLOOKUP(Table91213[[#This Row],[Date]],'DB Details'!$A:$L,10)</f>
        <v>52.9</v>
      </c>
      <c r="K803" s="41">
        <f>VLOOKUP(Table91213[[#This Row],[Date]],'DB Details'!$A:$L,11)</f>
        <v>54.5</v>
      </c>
      <c r="L803" s="88">
        <f>VLOOKUP(Table91213[[#This Row],[Date]],'DB Details'!$A:$L,12)</f>
        <v>54.9</v>
      </c>
    </row>
    <row r="804" spans="1:12" x14ac:dyDescent="0.2">
      <c r="A804" s="39">
        <v>41821</v>
      </c>
      <c r="B804" s="57">
        <f>VLOOKUP(Table91213[[#This Row],[Date]],'DB Details'!$A:$L,2)</f>
        <v>57.4</v>
      </c>
      <c r="C804" s="41">
        <f>VLOOKUP(Table91213[[#This Row],[Date]],'DB Details'!$A:$L,3)</f>
        <v>51.3</v>
      </c>
      <c r="D804" s="55">
        <f>VLOOKUP(Table91213[[#This Row],[Date]],'DB Details'!$A:$L,4)</f>
        <v>49.5</v>
      </c>
      <c r="E804" s="88">
        <f>VLOOKUP(Table91213[[#This Row],[Date]],'DB Details'!$A:$L,5)</f>
        <v>60.1</v>
      </c>
      <c r="F804" s="88">
        <f>VLOOKUP(Table91213[[#This Row],[Date]],'DB Details'!$A:$L,6)</f>
        <v>59.8</v>
      </c>
      <c r="G804" s="41">
        <f>VLOOKUP(Table91213[[#This Row],[Date]],'DB Details'!$A:$L,7)</f>
        <v>43</v>
      </c>
      <c r="H804" s="88">
        <f>VLOOKUP(Table91213[[#This Row],[Date]],'DB Details'!$A:$L,8)</f>
        <v>48.5</v>
      </c>
      <c r="I804" s="88">
        <f>VLOOKUP(Table91213[[#This Row],[Date]],'DB Details'!$A:$L,9)</f>
        <v>54.2</v>
      </c>
      <c r="J804" s="88">
        <f>VLOOKUP(Table91213[[#This Row],[Date]],'DB Details'!$A:$L,10)</f>
        <v>55.5</v>
      </c>
      <c r="K804" s="41">
        <f>VLOOKUP(Table91213[[#This Row],[Date]],'DB Details'!$A:$L,11)</f>
        <v>52.3</v>
      </c>
      <c r="L804" s="88">
        <f>VLOOKUP(Table91213[[#This Row],[Date]],'DB Details'!$A:$L,12)</f>
        <v>55.3</v>
      </c>
    </row>
    <row r="805" spans="1:12" x14ac:dyDescent="0.2">
      <c r="A805" s="39">
        <v>41852</v>
      </c>
      <c r="B805" s="57">
        <f>VLOOKUP(Table91213[[#This Row],[Date]],'DB Details'!$A:$L,2)</f>
        <v>65.099999999999994</v>
      </c>
      <c r="C805" s="41">
        <f>VLOOKUP(Table91213[[#This Row],[Date]],'DB Details'!$A:$L,3)</f>
        <v>56.5</v>
      </c>
      <c r="D805" s="55">
        <f>VLOOKUP(Table91213[[#This Row],[Date]],'DB Details'!$A:$L,4)</f>
        <v>53.6</v>
      </c>
      <c r="E805" s="88">
        <f>VLOOKUP(Table91213[[#This Row],[Date]],'DB Details'!$A:$L,5)</f>
        <v>56.9</v>
      </c>
      <c r="F805" s="88">
        <f>VLOOKUP(Table91213[[#This Row],[Date]],'DB Details'!$A:$L,6)</f>
        <v>62.2</v>
      </c>
      <c r="G805" s="41">
        <f>VLOOKUP(Table91213[[#This Row],[Date]],'DB Details'!$A:$L,7)</f>
        <v>50</v>
      </c>
      <c r="H805" s="88">
        <f>VLOOKUP(Table91213[[#This Row],[Date]],'DB Details'!$A:$L,8)</f>
        <v>52</v>
      </c>
      <c r="I805" s="88">
        <f>VLOOKUP(Table91213[[#This Row],[Date]],'DB Details'!$A:$L,9)</f>
        <v>54</v>
      </c>
      <c r="J805" s="88">
        <f>VLOOKUP(Table91213[[#This Row],[Date]],'DB Details'!$A:$L,10)</f>
        <v>57.6</v>
      </c>
      <c r="K805" s="41">
        <f>VLOOKUP(Table91213[[#This Row],[Date]],'DB Details'!$A:$L,11)</f>
        <v>56.3</v>
      </c>
      <c r="L805" s="88">
        <f>VLOOKUP(Table91213[[#This Row],[Date]],'DB Details'!$A:$L,12)</f>
        <v>58.2</v>
      </c>
    </row>
    <row r="806" spans="1:12" x14ac:dyDescent="0.2">
      <c r="A806" s="39">
        <v>41883</v>
      </c>
      <c r="B806" s="57">
        <f>VLOOKUP(Table91213[[#This Row],[Date]],'DB Details'!$A:$L,2)</f>
        <v>58</v>
      </c>
      <c r="C806" s="41">
        <f>VLOOKUP(Table91213[[#This Row],[Date]],'DB Details'!$A:$L,3)</f>
        <v>53.4</v>
      </c>
      <c r="D806" s="55">
        <f>VLOOKUP(Table91213[[#This Row],[Date]],'DB Details'!$A:$L,4)</f>
        <v>46.8</v>
      </c>
      <c r="E806" s="88">
        <f>VLOOKUP(Table91213[[#This Row],[Date]],'DB Details'!$A:$L,5)</f>
        <v>58.7</v>
      </c>
      <c r="F806" s="88">
        <f>VLOOKUP(Table91213[[#This Row],[Date]],'DB Details'!$A:$L,6)</f>
        <v>61.2</v>
      </c>
      <c r="G806" s="41">
        <f>VLOOKUP(Table91213[[#This Row],[Date]],'DB Details'!$A:$L,7)</f>
        <v>44.3</v>
      </c>
      <c r="H806" s="88">
        <f>VLOOKUP(Table91213[[#This Row],[Date]],'DB Details'!$A:$L,8)</f>
        <v>51.5</v>
      </c>
      <c r="I806" s="88">
        <f>VLOOKUP(Table91213[[#This Row],[Date]],'DB Details'!$A:$L,9)</f>
        <v>52.2</v>
      </c>
      <c r="J806" s="88">
        <f>VLOOKUP(Table91213[[#This Row],[Date]],'DB Details'!$A:$L,10)</f>
        <v>54.4</v>
      </c>
      <c r="K806" s="41">
        <f>VLOOKUP(Table91213[[#This Row],[Date]],'DB Details'!$A:$L,11)</f>
        <v>53.5</v>
      </c>
      <c r="L806" s="88">
        <f>VLOOKUP(Table91213[[#This Row],[Date]],'DB Details'!$A:$L,12)</f>
        <v>55.5</v>
      </c>
    </row>
    <row r="807" spans="1:12" x14ac:dyDescent="0.2">
      <c r="A807" s="39">
        <v>41913</v>
      </c>
      <c r="B807" s="57">
        <f>VLOOKUP(Table91213[[#This Row],[Date]],'DB Details'!$A:$L,2)</f>
        <v>60.7</v>
      </c>
      <c r="C807" s="41">
        <f>VLOOKUP(Table91213[[#This Row],[Date]],'DB Details'!$A:$L,3)</f>
        <v>53.8</v>
      </c>
      <c r="D807" s="55">
        <f>VLOOKUP(Table91213[[#This Row],[Date]],'DB Details'!$A:$L,4)</f>
        <v>52.5</v>
      </c>
      <c r="E807" s="88">
        <f>VLOOKUP(Table91213[[#This Row],[Date]],'DB Details'!$A:$L,5)</f>
        <v>52.7</v>
      </c>
      <c r="F807" s="88">
        <f>VLOOKUP(Table91213[[#This Row],[Date]],'DB Details'!$A:$L,6)</f>
        <v>61.4</v>
      </c>
      <c r="G807" s="41">
        <f>VLOOKUP(Table91213[[#This Row],[Date]],'DB Details'!$A:$L,7)</f>
        <v>47.1</v>
      </c>
      <c r="H807" s="88">
        <f>VLOOKUP(Table91213[[#This Row],[Date]],'DB Details'!$A:$L,8)</f>
        <v>52.5</v>
      </c>
      <c r="I807" s="88">
        <f>VLOOKUP(Table91213[[#This Row],[Date]],'DB Details'!$A:$L,9)</f>
        <v>54.5</v>
      </c>
      <c r="J807" s="88">
        <f>VLOOKUP(Table91213[[#This Row],[Date]],'DB Details'!$A:$L,10)</f>
        <v>54.2</v>
      </c>
      <c r="K807" s="41">
        <f>VLOOKUP(Table91213[[#This Row],[Date]],'DB Details'!$A:$L,11)</f>
        <v>52</v>
      </c>
      <c r="L807" s="88">
        <f>VLOOKUP(Table91213[[#This Row],[Date]],'DB Details'!$A:$L,12)</f>
        <v>56.8</v>
      </c>
    </row>
    <row r="808" spans="1:12" x14ac:dyDescent="0.2">
      <c r="A808" s="39">
        <v>41944</v>
      </c>
      <c r="B808" s="57">
        <f>VLOOKUP(Table91213[[#This Row],[Date]],'DB Details'!$A:$L,2)</f>
        <v>62.6</v>
      </c>
      <c r="C808" s="41">
        <f>VLOOKUP(Table91213[[#This Row],[Date]],'DB Details'!$A:$L,3)</f>
        <v>57.1</v>
      </c>
      <c r="D808" s="55">
        <f>VLOOKUP(Table91213[[#This Row],[Date]],'DB Details'!$A:$L,4)</f>
        <v>53.7</v>
      </c>
      <c r="E808" s="88">
        <f>VLOOKUP(Table91213[[#This Row],[Date]],'DB Details'!$A:$L,5)</f>
        <v>44.4</v>
      </c>
      <c r="F808" s="88">
        <f>VLOOKUP(Table91213[[#This Row],[Date]],'DB Details'!$A:$L,6)</f>
        <v>61.5</v>
      </c>
      <c r="G808" s="41">
        <f>VLOOKUP(Table91213[[#This Row],[Date]],'DB Details'!$A:$L,7)</f>
        <v>50.9</v>
      </c>
      <c r="H808" s="88">
        <f>VLOOKUP(Table91213[[#This Row],[Date]],'DB Details'!$A:$L,8)</f>
        <v>51.5</v>
      </c>
      <c r="I808" s="88">
        <f>VLOOKUP(Table91213[[#This Row],[Date]],'DB Details'!$A:$L,9)</f>
        <v>55.4</v>
      </c>
      <c r="J808" s="88">
        <f>VLOOKUP(Table91213[[#This Row],[Date]],'DB Details'!$A:$L,10)</f>
        <v>54.5</v>
      </c>
      <c r="K808" s="41">
        <f>VLOOKUP(Table91213[[#This Row],[Date]],'DB Details'!$A:$L,11)</f>
        <v>54.5</v>
      </c>
      <c r="L808" s="88">
        <f>VLOOKUP(Table91213[[#This Row],[Date]],'DB Details'!$A:$L,12)</f>
        <v>57</v>
      </c>
    </row>
    <row r="809" spans="1:12" x14ac:dyDescent="0.2">
      <c r="A809" s="39">
        <v>41974</v>
      </c>
      <c r="B809" s="57">
        <f>VLOOKUP(Table91213[[#This Row],[Date]],'DB Details'!$A:$L,2)</f>
        <v>57</v>
      </c>
      <c r="C809" s="41">
        <f>VLOOKUP(Table91213[[#This Row],[Date]],'DB Details'!$A:$L,3)</f>
        <v>55.3</v>
      </c>
      <c r="D809" s="55">
        <f>VLOOKUP(Table91213[[#This Row],[Date]],'DB Details'!$A:$L,4)</f>
        <v>52</v>
      </c>
      <c r="E809" s="88">
        <f>VLOOKUP(Table91213[[#This Row],[Date]],'DB Details'!$A:$L,5)</f>
        <v>37.799999999999997</v>
      </c>
      <c r="F809" s="88">
        <f>VLOOKUP(Table91213[[#This Row],[Date]],'DB Details'!$A:$L,6)</f>
        <v>57</v>
      </c>
      <c r="G809" s="41">
        <f>VLOOKUP(Table91213[[#This Row],[Date]],'DB Details'!$A:$L,7)</f>
        <v>45.8</v>
      </c>
      <c r="H809" s="88">
        <f>VLOOKUP(Table91213[[#This Row],[Date]],'DB Details'!$A:$L,8)</f>
        <v>45.5</v>
      </c>
      <c r="I809" s="88">
        <f>VLOOKUP(Table91213[[#This Row],[Date]],'DB Details'!$A:$L,9)</f>
        <v>56.9</v>
      </c>
      <c r="J809" s="88">
        <f>VLOOKUP(Table91213[[#This Row],[Date]],'DB Details'!$A:$L,10)</f>
        <v>57.1</v>
      </c>
      <c r="K809" s="41">
        <f>VLOOKUP(Table91213[[#This Row],[Date]],'DB Details'!$A:$L,11)</f>
        <v>51.9</v>
      </c>
      <c r="L809" s="88">
        <f>VLOOKUP(Table91213[[#This Row],[Date]],'DB Details'!$A:$L,12)</f>
        <v>54.7</v>
      </c>
    </row>
    <row r="810" spans="1:12" x14ac:dyDescent="0.2">
      <c r="A810" s="39">
        <v>42005</v>
      </c>
      <c r="B810" s="57">
        <f>VLOOKUP(Table91213[[#This Row],[Date]],'DB Details'!$A:$L,2)</f>
        <v>54.5</v>
      </c>
      <c r="C810" s="41">
        <f>VLOOKUP(Table91213[[#This Row],[Date]],'DB Details'!$A:$L,3)</f>
        <v>55.3</v>
      </c>
      <c r="D810" s="55">
        <f>VLOOKUP(Table91213[[#This Row],[Date]],'DB Details'!$A:$L,4)</f>
        <v>45.8</v>
      </c>
      <c r="E810" s="88">
        <f>VLOOKUP(Table91213[[#This Row],[Date]],'DB Details'!$A:$L,5)</f>
        <v>35.1</v>
      </c>
      <c r="F810" s="88">
        <f>VLOOKUP(Table91213[[#This Row],[Date]],'DB Details'!$A:$L,6)</f>
        <v>57.2</v>
      </c>
      <c r="G810" s="41">
        <f>VLOOKUP(Table91213[[#This Row],[Date]],'DB Details'!$A:$L,7)</f>
        <v>42.5</v>
      </c>
      <c r="H810" s="88">
        <f>VLOOKUP(Table91213[[#This Row],[Date]],'DB Details'!$A:$L,8)</f>
        <v>51</v>
      </c>
      <c r="I810" s="88">
        <f>VLOOKUP(Table91213[[#This Row],[Date]],'DB Details'!$A:$L,9)</f>
        <v>53.3</v>
      </c>
      <c r="J810" s="88">
        <f>VLOOKUP(Table91213[[#This Row],[Date]],'DB Details'!$A:$L,10)</f>
        <v>54.6</v>
      </c>
      <c r="K810" s="41">
        <f>VLOOKUP(Table91213[[#This Row],[Date]],'DB Details'!$A:$L,11)</f>
        <v>50.3</v>
      </c>
      <c r="L810" s="88">
        <f>VLOOKUP(Table91213[[#This Row],[Date]],'DB Details'!$A:$L,12)</f>
        <v>53.9</v>
      </c>
    </row>
    <row r="811" spans="1:12" x14ac:dyDescent="0.2">
      <c r="A811" s="39">
        <v>42036</v>
      </c>
      <c r="B811" s="57">
        <f>VLOOKUP(Table91213[[#This Row],[Date]],'DB Details'!$A:$L,2)</f>
        <v>53.5</v>
      </c>
      <c r="C811" s="41">
        <f>VLOOKUP(Table91213[[#This Row],[Date]],'DB Details'!$A:$L,3)</f>
        <v>53.1</v>
      </c>
      <c r="D811" s="55">
        <f>VLOOKUP(Table91213[[#This Row],[Date]],'DB Details'!$A:$L,4)</f>
        <v>50.1</v>
      </c>
      <c r="E811" s="88">
        <f>VLOOKUP(Table91213[[#This Row],[Date]],'DB Details'!$A:$L,5)</f>
        <v>35.200000000000003</v>
      </c>
      <c r="F811" s="88">
        <f>VLOOKUP(Table91213[[#This Row],[Date]],'DB Details'!$A:$L,6)</f>
        <v>54</v>
      </c>
      <c r="G811" s="41">
        <f>VLOOKUP(Table91213[[#This Row],[Date]],'DB Details'!$A:$L,7)</f>
        <v>47.1</v>
      </c>
      <c r="H811" s="88">
        <f>VLOOKUP(Table91213[[#This Row],[Date]],'DB Details'!$A:$L,8)</f>
        <v>52.5</v>
      </c>
      <c r="I811" s="88">
        <f>VLOOKUP(Table91213[[#This Row],[Date]],'DB Details'!$A:$L,9)</f>
        <v>54.4</v>
      </c>
      <c r="J811" s="88">
        <f>VLOOKUP(Table91213[[#This Row],[Date]],'DB Details'!$A:$L,10)</f>
        <v>51.7</v>
      </c>
      <c r="K811" s="41">
        <f>VLOOKUP(Table91213[[#This Row],[Date]],'DB Details'!$A:$L,11)</f>
        <v>48.9</v>
      </c>
      <c r="L811" s="88">
        <f>VLOOKUP(Table91213[[#This Row],[Date]],'DB Details'!$A:$L,12)</f>
        <v>53</v>
      </c>
    </row>
    <row r="812" spans="1:12" x14ac:dyDescent="0.2">
      <c r="A812" s="39">
        <v>42064</v>
      </c>
      <c r="B812" s="57">
        <f>VLOOKUP(Table91213[[#This Row],[Date]],'DB Details'!$A:$L,2)</f>
        <v>52.2</v>
      </c>
      <c r="C812" s="41">
        <f>VLOOKUP(Table91213[[#This Row],[Date]],'DB Details'!$A:$L,3)</f>
        <v>51.4</v>
      </c>
      <c r="D812" s="55">
        <f>VLOOKUP(Table91213[[#This Row],[Date]],'DB Details'!$A:$L,4)</f>
        <v>47.4</v>
      </c>
      <c r="E812" s="88">
        <f>VLOOKUP(Table91213[[#This Row],[Date]],'DB Details'!$A:$L,5)</f>
        <v>40.1</v>
      </c>
      <c r="F812" s="88">
        <f>VLOOKUP(Table91213[[#This Row],[Date]],'DB Details'!$A:$L,6)</f>
        <v>53.6</v>
      </c>
      <c r="G812" s="41">
        <f>VLOOKUP(Table91213[[#This Row],[Date]],'DB Details'!$A:$L,7)</f>
        <v>46.5</v>
      </c>
      <c r="H812" s="88">
        <f>VLOOKUP(Table91213[[#This Row],[Date]],'DB Details'!$A:$L,8)</f>
        <v>51.5</v>
      </c>
      <c r="I812" s="88">
        <f>VLOOKUP(Table91213[[#This Row],[Date]],'DB Details'!$A:$L,9)</f>
        <v>51</v>
      </c>
      <c r="J812" s="88">
        <f>VLOOKUP(Table91213[[#This Row],[Date]],'DB Details'!$A:$L,10)</f>
        <v>51</v>
      </c>
      <c r="K812" s="41">
        <f>VLOOKUP(Table91213[[#This Row],[Date]],'DB Details'!$A:$L,11)</f>
        <v>47.3</v>
      </c>
      <c r="L812" s="88">
        <f>VLOOKUP(Table91213[[#This Row],[Date]],'DB Details'!$A:$L,12)</f>
        <v>51.8</v>
      </c>
    </row>
    <row r="813" spans="1:12" x14ac:dyDescent="0.2">
      <c r="A813" s="39">
        <v>42095</v>
      </c>
      <c r="B813" s="57">
        <f>VLOOKUP(Table91213[[#This Row],[Date]],'DB Details'!$A:$L,2)</f>
        <v>52.9</v>
      </c>
      <c r="C813" s="41">
        <f>VLOOKUP(Table91213[[#This Row],[Date]],'DB Details'!$A:$L,3)</f>
        <v>52.8</v>
      </c>
      <c r="D813" s="55">
        <f>VLOOKUP(Table91213[[#This Row],[Date]],'DB Details'!$A:$L,4)</f>
        <v>48.2</v>
      </c>
      <c r="E813" s="88">
        <f>VLOOKUP(Table91213[[#This Row],[Date]],'DB Details'!$A:$L,5)</f>
        <v>41.6</v>
      </c>
      <c r="F813" s="88">
        <f>VLOOKUP(Table91213[[#This Row],[Date]],'DB Details'!$A:$L,6)</f>
        <v>55.3</v>
      </c>
      <c r="G813" s="41">
        <f>VLOOKUP(Table91213[[#This Row],[Date]],'DB Details'!$A:$L,7)</f>
        <v>44.1</v>
      </c>
      <c r="H813" s="88">
        <f>VLOOKUP(Table91213[[#This Row],[Date]],'DB Details'!$A:$L,8)</f>
        <v>49.5</v>
      </c>
      <c r="I813" s="88">
        <f>VLOOKUP(Table91213[[#This Row],[Date]],'DB Details'!$A:$L,9)</f>
        <v>50.5</v>
      </c>
      <c r="J813" s="88">
        <f>VLOOKUP(Table91213[[#This Row],[Date]],'DB Details'!$A:$L,10)</f>
        <v>49.7</v>
      </c>
      <c r="K813" s="41">
        <f>VLOOKUP(Table91213[[#This Row],[Date]],'DB Details'!$A:$L,11)</f>
        <v>51</v>
      </c>
      <c r="L813" s="88">
        <f>VLOOKUP(Table91213[[#This Row],[Date]],'DB Details'!$A:$L,12)</f>
        <v>51.6</v>
      </c>
    </row>
    <row r="814" spans="1:12" x14ac:dyDescent="0.2">
      <c r="A814" s="39">
        <v>42125</v>
      </c>
      <c r="B814" s="57">
        <f>VLOOKUP(Table91213[[#This Row],[Date]],'DB Details'!$A:$L,2)</f>
        <v>53.9</v>
      </c>
      <c r="C814" s="41">
        <f>VLOOKUP(Table91213[[#This Row],[Date]],'DB Details'!$A:$L,3)</f>
        <v>54.5</v>
      </c>
      <c r="D814" s="55">
        <f>VLOOKUP(Table91213[[#This Row],[Date]],'DB Details'!$A:$L,4)</f>
        <v>52.9</v>
      </c>
      <c r="E814" s="88">
        <f>VLOOKUP(Table91213[[#This Row],[Date]],'DB Details'!$A:$L,5)</f>
        <v>49</v>
      </c>
      <c r="F814" s="88">
        <f>VLOOKUP(Table91213[[#This Row],[Date]],'DB Details'!$A:$L,6)</f>
        <v>55.2</v>
      </c>
      <c r="G814" s="41">
        <f>VLOOKUP(Table91213[[#This Row],[Date]],'DB Details'!$A:$L,7)</f>
        <v>44.1</v>
      </c>
      <c r="H814" s="88">
        <f>VLOOKUP(Table91213[[#This Row],[Date]],'DB Details'!$A:$L,8)</f>
        <v>51.5</v>
      </c>
      <c r="I814" s="88">
        <f>VLOOKUP(Table91213[[#This Row],[Date]],'DB Details'!$A:$L,9)</f>
        <v>51.5</v>
      </c>
      <c r="J814" s="88">
        <f>VLOOKUP(Table91213[[#This Row],[Date]],'DB Details'!$A:$L,10)</f>
        <v>52.6</v>
      </c>
      <c r="K814" s="41">
        <f>VLOOKUP(Table91213[[#This Row],[Date]],'DB Details'!$A:$L,11)</f>
        <v>50.1</v>
      </c>
      <c r="L814" s="88">
        <f>VLOOKUP(Table91213[[#This Row],[Date]],'DB Details'!$A:$L,12)</f>
        <v>52.9</v>
      </c>
    </row>
    <row r="815" spans="1:12" x14ac:dyDescent="0.2">
      <c r="A815" s="39">
        <v>42156</v>
      </c>
      <c r="B815" s="57">
        <f>VLOOKUP(Table91213[[#This Row],[Date]],'DB Details'!$A:$L,2)</f>
        <v>52.8</v>
      </c>
      <c r="C815" s="41">
        <f>VLOOKUP(Table91213[[#This Row],[Date]],'DB Details'!$A:$L,3)</f>
        <v>53.5</v>
      </c>
      <c r="D815" s="55">
        <f>VLOOKUP(Table91213[[#This Row],[Date]],'DB Details'!$A:$L,4)</f>
        <v>45.2</v>
      </c>
      <c r="E815" s="88">
        <f>VLOOKUP(Table91213[[#This Row],[Date]],'DB Details'!$A:$L,5)</f>
        <v>49.7</v>
      </c>
      <c r="F815" s="88">
        <f>VLOOKUP(Table91213[[#This Row],[Date]],'DB Details'!$A:$L,6)</f>
        <v>52.5</v>
      </c>
      <c r="G815" s="41">
        <f>VLOOKUP(Table91213[[#This Row],[Date]],'DB Details'!$A:$L,7)</f>
        <v>49.7</v>
      </c>
      <c r="H815" s="88">
        <f>VLOOKUP(Table91213[[#This Row],[Date]],'DB Details'!$A:$L,8)</f>
        <v>53</v>
      </c>
      <c r="I815" s="88">
        <f>VLOOKUP(Table91213[[#This Row],[Date]],'DB Details'!$A:$L,9)</f>
        <v>49.2</v>
      </c>
      <c r="J815" s="88">
        <f>VLOOKUP(Table91213[[#This Row],[Date]],'DB Details'!$A:$L,10)</f>
        <v>54.2</v>
      </c>
      <c r="K815" s="41">
        <f>VLOOKUP(Table91213[[#This Row],[Date]],'DB Details'!$A:$L,11)</f>
        <v>48.8</v>
      </c>
      <c r="L815" s="88">
        <f>VLOOKUP(Table91213[[#This Row],[Date]],'DB Details'!$A:$L,12)</f>
        <v>52.3</v>
      </c>
    </row>
    <row r="816" spans="1:12" x14ac:dyDescent="0.2">
      <c r="A816" s="39">
        <v>42186</v>
      </c>
      <c r="B816" s="57">
        <f>VLOOKUP(Table91213[[#This Row],[Date]],'DB Details'!$A:$L,2)</f>
        <v>52.8</v>
      </c>
      <c r="C816" s="41">
        <f>VLOOKUP(Table91213[[#This Row],[Date]],'DB Details'!$A:$L,3)</f>
        <v>51.8</v>
      </c>
      <c r="D816" s="55">
        <f>VLOOKUP(Table91213[[#This Row],[Date]],'DB Details'!$A:$L,4)</f>
        <v>43.6</v>
      </c>
      <c r="E816" s="88">
        <f>VLOOKUP(Table91213[[#This Row],[Date]],'DB Details'!$A:$L,5)</f>
        <v>45.1</v>
      </c>
      <c r="F816" s="88">
        <f>VLOOKUP(Table91213[[#This Row],[Date]],'DB Details'!$A:$L,6)</f>
        <v>54</v>
      </c>
      <c r="G816" s="41">
        <f>VLOOKUP(Table91213[[#This Row],[Date]],'DB Details'!$A:$L,7)</f>
        <v>43.3</v>
      </c>
      <c r="H816" s="88">
        <f>VLOOKUP(Table91213[[#This Row],[Date]],'DB Details'!$A:$L,8)</f>
        <v>49.5</v>
      </c>
      <c r="I816" s="88">
        <f>VLOOKUP(Table91213[[#This Row],[Date]],'DB Details'!$A:$L,9)</f>
        <v>50.2</v>
      </c>
      <c r="J816" s="88">
        <f>VLOOKUP(Table91213[[#This Row],[Date]],'DB Details'!$A:$L,10)</f>
        <v>52</v>
      </c>
      <c r="K816" s="41">
        <f>VLOOKUP(Table91213[[#This Row],[Date]],'DB Details'!$A:$L,11)</f>
        <v>48.2</v>
      </c>
      <c r="L816" s="88">
        <f>VLOOKUP(Table91213[[#This Row],[Date]],'DB Details'!$A:$L,12)</f>
        <v>51.9</v>
      </c>
    </row>
    <row r="817" spans="1:12" x14ac:dyDescent="0.2">
      <c r="A817" s="39">
        <v>42217</v>
      </c>
      <c r="B817" s="57">
        <f>VLOOKUP(Table91213[[#This Row],[Date]],'DB Details'!$A:$L,2)</f>
        <v>52.5</v>
      </c>
      <c r="C817" s="41">
        <f>VLOOKUP(Table91213[[#This Row],[Date]],'DB Details'!$A:$L,3)</f>
        <v>52.2</v>
      </c>
      <c r="D817" s="55">
        <f>VLOOKUP(Table91213[[#This Row],[Date]],'DB Details'!$A:$L,4)</f>
        <v>46.6</v>
      </c>
      <c r="E817" s="88">
        <f>VLOOKUP(Table91213[[#This Row],[Date]],'DB Details'!$A:$L,5)</f>
        <v>38.799999999999997</v>
      </c>
      <c r="F817" s="88">
        <f>VLOOKUP(Table91213[[#This Row],[Date]],'DB Details'!$A:$L,6)</f>
        <v>53.5</v>
      </c>
      <c r="G817" s="41">
        <f>VLOOKUP(Table91213[[#This Row],[Date]],'DB Details'!$A:$L,7)</f>
        <v>53.5</v>
      </c>
      <c r="H817" s="88">
        <f>VLOOKUP(Table91213[[#This Row],[Date]],'DB Details'!$A:$L,8)</f>
        <v>48.5</v>
      </c>
      <c r="I817" s="88">
        <f>VLOOKUP(Table91213[[#This Row],[Date]],'DB Details'!$A:$L,9)</f>
        <v>50.3</v>
      </c>
      <c r="J817" s="88">
        <f>VLOOKUP(Table91213[[#This Row],[Date]],'DB Details'!$A:$L,10)</f>
        <v>49</v>
      </c>
      <c r="K817" s="41">
        <f>VLOOKUP(Table91213[[#This Row],[Date]],'DB Details'!$A:$L,11)</f>
        <v>47.2</v>
      </c>
      <c r="L817" s="88">
        <f>VLOOKUP(Table91213[[#This Row],[Date]],'DB Details'!$A:$L,12)</f>
        <v>50.8</v>
      </c>
    </row>
    <row r="818" spans="1:12" x14ac:dyDescent="0.2">
      <c r="A818" s="39">
        <v>42248</v>
      </c>
      <c r="B818" s="57">
        <f>VLOOKUP(Table91213[[#This Row],[Date]],'DB Details'!$A:$L,2)</f>
        <v>49.9</v>
      </c>
      <c r="C818" s="41">
        <f>VLOOKUP(Table91213[[#This Row],[Date]],'DB Details'!$A:$L,3)</f>
        <v>50.2</v>
      </c>
      <c r="D818" s="55">
        <f>VLOOKUP(Table91213[[#This Row],[Date]],'DB Details'!$A:$L,4)</f>
        <v>40.700000000000003</v>
      </c>
      <c r="E818" s="88">
        <f>VLOOKUP(Table91213[[#This Row],[Date]],'DB Details'!$A:$L,5)</f>
        <v>37.6</v>
      </c>
      <c r="F818" s="88">
        <f>VLOOKUP(Table91213[[#This Row],[Date]],'DB Details'!$A:$L,6)</f>
        <v>51.5</v>
      </c>
      <c r="G818" s="41">
        <f>VLOOKUP(Table91213[[#This Row],[Date]],'DB Details'!$A:$L,7)</f>
        <v>54.1</v>
      </c>
      <c r="H818" s="88">
        <f>VLOOKUP(Table91213[[#This Row],[Date]],'DB Details'!$A:$L,8)</f>
        <v>48.5</v>
      </c>
      <c r="I818" s="88">
        <f>VLOOKUP(Table91213[[#This Row],[Date]],'DB Details'!$A:$L,9)</f>
        <v>49.7</v>
      </c>
      <c r="J818" s="88">
        <f>VLOOKUP(Table91213[[#This Row],[Date]],'DB Details'!$A:$L,10)</f>
        <v>50</v>
      </c>
      <c r="K818" s="41">
        <f>VLOOKUP(Table91213[[#This Row],[Date]],'DB Details'!$A:$L,11)</f>
        <v>45.7</v>
      </c>
      <c r="L818" s="88">
        <f>VLOOKUP(Table91213[[#This Row],[Date]],'DB Details'!$A:$L,12)</f>
        <v>50.1</v>
      </c>
    </row>
    <row r="819" spans="1:12" x14ac:dyDescent="0.2">
      <c r="A819" s="39">
        <v>42278</v>
      </c>
      <c r="B819" s="57">
        <f>VLOOKUP(Table91213[[#This Row],[Date]],'DB Details'!$A:$L,2)</f>
        <v>52.5</v>
      </c>
      <c r="C819" s="41">
        <f>VLOOKUP(Table91213[[#This Row],[Date]],'DB Details'!$A:$L,3)</f>
        <v>48.8</v>
      </c>
      <c r="D819" s="55">
        <f>VLOOKUP(Table91213[[#This Row],[Date]],'DB Details'!$A:$L,4)</f>
        <v>44.4</v>
      </c>
      <c r="E819" s="88">
        <f>VLOOKUP(Table91213[[#This Row],[Date]],'DB Details'!$A:$L,5)</f>
        <v>39.799999999999997</v>
      </c>
      <c r="F819" s="88">
        <f>VLOOKUP(Table91213[[#This Row],[Date]],'DB Details'!$A:$L,6)</f>
        <v>53.4</v>
      </c>
      <c r="G819" s="41">
        <f>VLOOKUP(Table91213[[#This Row],[Date]],'DB Details'!$A:$L,7)</f>
        <v>51.6</v>
      </c>
      <c r="H819" s="88">
        <f>VLOOKUP(Table91213[[#This Row],[Date]],'DB Details'!$A:$L,8)</f>
        <v>46.5</v>
      </c>
      <c r="I819" s="88">
        <f>VLOOKUP(Table91213[[#This Row],[Date]],'DB Details'!$A:$L,9)</f>
        <v>49.7</v>
      </c>
      <c r="J819" s="88">
        <f>VLOOKUP(Table91213[[#This Row],[Date]],'DB Details'!$A:$L,10)</f>
        <v>45.6</v>
      </c>
      <c r="K819" s="41">
        <f>VLOOKUP(Table91213[[#This Row],[Date]],'DB Details'!$A:$L,11)</f>
        <v>49.1</v>
      </c>
      <c r="L819" s="88">
        <f>VLOOKUP(Table91213[[#This Row],[Date]],'DB Details'!$A:$L,12)</f>
        <v>49.6</v>
      </c>
    </row>
    <row r="820" spans="1:12" x14ac:dyDescent="0.2">
      <c r="A820" s="39">
        <v>42309</v>
      </c>
      <c r="B820" s="57">
        <f>VLOOKUP(Table91213[[#This Row],[Date]],'DB Details'!$A:$L,2)</f>
        <v>50.4</v>
      </c>
      <c r="C820" s="41">
        <f>VLOOKUP(Table91213[[#This Row],[Date]],'DB Details'!$A:$L,3)</f>
        <v>49.4</v>
      </c>
      <c r="D820" s="55">
        <f>VLOOKUP(Table91213[[#This Row],[Date]],'DB Details'!$A:$L,4)</f>
        <v>43.3</v>
      </c>
      <c r="E820" s="88">
        <f>VLOOKUP(Table91213[[#This Row],[Date]],'DB Details'!$A:$L,5)</f>
        <v>35.700000000000003</v>
      </c>
      <c r="F820" s="88">
        <f>VLOOKUP(Table91213[[#This Row],[Date]],'DB Details'!$A:$L,6)</f>
        <v>49.5</v>
      </c>
      <c r="G820" s="41">
        <f>VLOOKUP(Table91213[[#This Row],[Date]],'DB Details'!$A:$L,7)</f>
        <v>50.8</v>
      </c>
      <c r="H820" s="88">
        <f>VLOOKUP(Table91213[[#This Row],[Date]],'DB Details'!$A:$L,8)</f>
        <v>43</v>
      </c>
      <c r="I820" s="88">
        <f>VLOOKUP(Table91213[[#This Row],[Date]],'DB Details'!$A:$L,9)</f>
        <v>49.8</v>
      </c>
      <c r="J820" s="88">
        <f>VLOOKUP(Table91213[[#This Row],[Date]],'DB Details'!$A:$L,10)</f>
        <v>51.5</v>
      </c>
      <c r="K820" s="41">
        <f>VLOOKUP(Table91213[[#This Row],[Date]],'DB Details'!$A:$L,11)</f>
        <v>46.9</v>
      </c>
      <c r="L820" s="88">
        <f>VLOOKUP(Table91213[[#This Row],[Date]],'DB Details'!$A:$L,12)</f>
        <v>49.1</v>
      </c>
    </row>
    <row r="821" spans="1:12" x14ac:dyDescent="0.2">
      <c r="A821" s="39">
        <v>42339</v>
      </c>
      <c r="B821" s="57">
        <f>VLOOKUP(Table91213[[#This Row],[Date]],'DB Details'!$A:$L,2)</f>
        <v>49.7</v>
      </c>
      <c r="C821" s="41">
        <f>VLOOKUP(Table91213[[#This Row],[Date]],'DB Details'!$A:$L,3)</f>
        <v>46</v>
      </c>
      <c r="D821" s="55">
        <f>VLOOKUP(Table91213[[#This Row],[Date]],'DB Details'!$A:$L,4)</f>
        <v>41.7</v>
      </c>
      <c r="E821" s="88">
        <f>VLOOKUP(Table91213[[#This Row],[Date]],'DB Details'!$A:$L,5)</f>
        <v>33.9</v>
      </c>
      <c r="F821" s="88">
        <f>VLOOKUP(Table91213[[#This Row],[Date]],'DB Details'!$A:$L,6)</f>
        <v>49.7</v>
      </c>
      <c r="G821" s="41">
        <f>VLOOKUP(Table91213[[#This Row],[Date]],'DB Details'!$A:$L,7)</f>
        <v>49.4</v>
      </c>
      <c r="H821" s="88">
        <f>VLOOKUP(Table91213[[#This Row],[Date]],'DB Details'!$A:$L,8)</f>
        <v>43.5</v>
      </c>
      <c r="I821" s="88">
        <f>VLOOKUP(Table91213[[#This Row],[Date]],'DB Details'!$A:$L,9)</f>
        <v>49.8</v>
      </c>
      <c r="J821" s="88">
        <f>VLOOKUP(Table91213[[#This Row],[Date]],'DB Details'!$A:$L,10)</f>
        <v>46.8</v>
      </c>
      <c r="K821" s="41">
        <f>VLOOKUP(Table91213[[#This Row],[Date]],'DB Details'!$A:$L,11)</f>
        <v>51.2</v>
      </c>
      <c r="L821" s="88">
        <f>VLOOKUP(Table91213[[#This Row],[Date]],'DB Details'!$A:$L,12)</f>
        <v>48.4</v>
      </c>
    </row>
    <row r="822" spans="1:12" x14ac:dyDescent="0.2">
      <c r="A822" s="39">
        <v>42370</v>
      </c>
      <c r="B822" s="57">
        <f>VLOOKUP(Table91213[[#This Row],[Date]],'DB Details'!$A:$L,2)</f>
        <v>50.6</v>
      </c>
      <c r="C822" s="41">
        <f>VLOOKUP(Table91213[[#This Row],[Date]],'DB Details'!$A:$L,3)</f>
        <v>51.4</v>
      </c>
      <c r="D822" s="55">
        <f>VLOOKUP(Table91213[[#This Row],[Date]],'DB Details'!$A:$L,4)</f>
        <v>42.6</v>
      </c>
      <c r="E822" s="88">
        <f>VLOOKUP(Table91213[[#This Row],[Date]],'DB Details'!$A:$L,5)</f>
        <v>33.9</v>
      </c>
      <c r="F822" s="88">
        <f>VLOOKUP(Table91213[[#This Row],[Date]],'DB Details'!$A:$L,6)</f>
        <v>49.9</v>
      </c>
      <c r="G822" s="41">
        <f>VLOOKUP(Table91213[[#This Row],[Date]],'DB Details'!$A:$L,7)</f>
        <v>50.4</v>
      </c>
      <c r="H822" s="88">
        <f>VLOOKUP(Table91213[[#This Row],[Date]],'DB Details'!$A:$L,8)</f>
        <v>43.5</v>
      </c>
      <c r="I822" s="88">
        <f>VLOOKUP(Table91213[[#This Row],[Date]],'DB Details'!$A:$L,9)</f>
        <v>50</v>
      </c>
      <c r="J822" s="88">
        <f>VLOOKUP(Table91213[[#This Row],[Date]],'DB Details'!$A:$L,10)</f>
        <v>44.2</v>
      </c>
      <c r="K822" s="41">
        <f>VLOOKUP(Table91213[[#This Row],[Date]],'DB Details'!$A:$L,11)</f>
        <v>46.7</v>
      </c>
      <c r="L822" s="88">
        <f>VLOOKUP(Table91213[[#This Row],[Date]],'DB Details'!$A:$L,12)</f>
        <v>47.8</v>
      </c>
    </row>
    <row r="823" spans="1:12" x14ac:dyDescent="0.2">
      <c r="A823" s="39">
        <v>42401</v>
      </c>
      <c r="B823" s="57">
        <f>VLOOKUP(Table91213[[#This Row],[Date]],'DB Details'!$A:$L,2)</f>
        <v>52.2</v>
      </c>
      <c r="C823" s="41">
        <f>VLOOKUP(Table91213[[#This Row],[Date]],'DB Details'!$A:$L,3)</f>
        <v>48.6</v>
      </c>
      <c r="D823" s="55">
        <f>VLOOKUP(Table91213[[#This Row],[Date]],'DB Details'!$A:$L,4)</f>
        <v>48.3</v>
      </c>
      <c r="E823" s="88">
        <f>VLOOKUP(Table91213[[#This Row],[Date]],'DB Details'!$A:$L,5)</f>
        <v>38.299999999999997</v>
      </c>
      <c r="F823" s="88">
        <f>VLOOKUP(Table91213[[#This Row],[Date]],'DB Details'!$A:$L,6)</f>
        <v>51.9</v>
      </c>
      <c r="G823" s="41">
        <f>VLOOKUP(Table91213[[#This Row],[Date]],'DB Details'!$A:$L,7)</f>
        <v>46.9</v>
      </c>
      <c r="H823" s="88">
        <f>VLOOKUP(Table91213[[#This Row],[Date]],'DB Details'!$A:$L,8)</f>
        <v>45</v>
      </c>
      <c r="I823" s="88">
        <f>VLOOKUP(Table91213[[#This Row],[Date]],'DB Details'!$A:$L,9)</f>
        <v>49.2</v>
      </c>
      <c r="J823" s="88">
        <f>VLOOKUP(Table91213[[#This Row],[Date]],'DB Details'!$A:$L,10)</f>
        <v>47.4</v>
      </c>
      <c r="K823" s="41">
        <f>VLOOKUP(Table91213[[#This Row],[Date]],'DB Details'!$A:$L,11)</f>
        <v>46.4</v>
      </c>
      <c r="L823" s="88">
        <f>VLOOKUP(Table91213[[#This Row],[Date]],'DB Details'!$A:$L,12)</f>
        <v>49.4</v>
      </c>
    </row>
    <row r="824" spans="1:12" x14ac:dyDescent="0.2">
      <c r="A824" s="39">
        <v>42430</v>
      </c>
      <c r="B824" s="57">
        <f>VLOOKUP(Table91213[[#This Row],[Date]],'DB Details'!$A:$L,2)</f>
        <v>54.8</v>
      </c>
      <c r="C824" s="41">
        <f>VLOOKUP(Table91213[[#This Row],[Date]],'DB Details'!$A:$L,3)</f>
        <v>48.8</v>
      </c>
      <c r="D824" s="55">
        <f>VLOOKUP(Table91213[[#This Row],[Date]],'DB Details'!$A:$L,4)</f>
        <v>50.6</v>
      </c>
      <c r="E824" s="88">
        <f>VLOOKUP(Table91213[[#This Row],[Date]],'DB Details'!$A:$L,5)</f>
        <v>52.1</v>
      </c>
      <c r="F824" s="88">
        <f>VLOOKUP(Table91213[[#This Row],[Date]],'DB Details'!$A:$L,6)</f>
        <v>54.8</v>
      </c>
      <c r="G824" s="41">
        <f>VLOOKUP(Table91213[[#This Row],[Date]],'DB Details'!$A:$L,7)</f>
        <v>50.3</v>
      </c>
      <c r="H824" s="88">
        <f>VLOOKUP(Table91213[[#This Row],[Date]],'DB Details'!$A:$L,8)</f>
        <v>47</v>
      </c>
      <c r="I824" s="88">
        <f>VLOOKUP(Table91213[[#This Row],[Date]],'DB Details'!$A:$L,9)</f>
        <v>50.9</v>
      </c>
      <c r="J824" s="88">
        <f>VLOOKUP(Table91213[[#This Row],[Date]],'DB Details'!$A:$L,10)</f>
        <v>47.6</v>
      </c>
      <c r="K824" s="41">
        <f>VLOOKUP(Table91213[[#This Row],[Date]],'DB Details'!$A:$L,11)</f>
        <v>51.8</v>
      </c>
      <c r="L824" s="88">
        <f>VLOOKUP(Table91213[[#This Row],[Date]],'DB Details'!$A:$L,12)</f>
        <v>51.2</v>
      </c>
    </row>
    <row r="825" spans="1:12" x14ac:dyDescent="0.2">
      <c r="A825" s="39">
        <v>42461</v>
      </c>
      <c r="B825" s="57">
        <f>VLOOKUP(Table91213[[#This Row],[Date]],'DB Details'!$A:$L,2)</f>
        <v>54.8</v>
      </c>
      <c r="C825" s="41">
        <f>VLOOKUP(Table91213[[#This Row],[Date]],'DB Details'!$A:$L,3)</f>
        <v>50</v>
      </c>
      <c r="D825" s="55">
        <f>VLOOKUP(Table91213[[#This Row],[Date]],'DB Details'!$A:$L,4)</f>
        <v>49.7</v>
      </c>
      <c r="E825" s="88">
        <f>VLOOKUP(Table91213[[#This Row],[Date]],'DB Details'!$A:$L,5)</f>
        <v>57.9</v>
      </c>
      <c r="F825" s="88">
        <f>VLOOKUP(Table91213[[#This Row],[Date]],'DB Details'!$A:$L,6)</f>
        <v>53.7</v>
      </c>
      <c r="G825" s="41">
        <f>VLOOKUP(Table91213[[#This Row],[Date]],'DB Details'!$A:$L,7)</f>
        <v>46.8</v>
      </c>
      <c r="H825" s="88">
        <f>VLOOKUP(Table91213[[#This Row],[Date]],'DB Details'!$A:$L,8)</f>
        <v>45.5</v>
      </c>
      <c r="I825" s="88">
        <f>VLOOKUP(Table91213[[#This Row],[Date]],'DB Details'!$A:$L,9)</f>
        <v>50.5</v>
      </c>
      <c r="J825" s="88">
        <f>VLOOKUP(Table91213[[#This Row],[Date]],'DB Details'!$A:$L,10)</f>
        <v>49.4</v>
      </c>
      <c r="K825" s="41">
        <f>VLOOKUP(Table91213[[#This Row],[Date]],'DB Details'!$A:$L,11)</f>
        <v>53.7</v>
      </c>
      <c r="L825" s="88">
        <f>VLOOKUP(Table91213[[#This Row],[Date]],'DB Details'!$A:$L,12)</f>
        <v>50.8</v>
      </c>
    </row>
    <row r="826" spans="1:12" x14ac:dyDescent="0.2">
      <c r="A826" s="39">
        <v>42491</v>
      </c>
      <c r="B826" s="57">
        <f>VLOOKUP(Table91213[[#This Row],[Date]],'DB Details'!$A:$L,2)</f>
        <v>55</v>
      </c>
      <c r="C826" s="41">
        <f>VLOOKUP(Table91213[[#This Row],[Date]],'DB Details'!$A:$L,3)</f>
        <v>49</v>
      </c>
      <c r="D826" s="55">
        <f>VLOOKUP(Table91213[[#This Row],[Date]],'DB Details'!$A:$L,4)</f>
        <v>46.3</v>
      </c>
      <c r="E826" s="88">
        <f>VLOOKUP(Table91213[[#This Row],[Date]],'DB Details'!$A:$L,5)</f>
        <v>61.4</v>
      </c>
      <c r="F826" s="88">
        <f>VLOOKUP(Table91213[[#This Row],[Date]],'DB Details'!$A:$L,6)</f>
        <v>52.7</v>
      </c>
      <c r="G826" s="41">
        <f>VLOOKUP(Table91213[[#This Row],[Date]],'DB Details'!$A:$L,7)</f>
        <v>49.1</v>
      </c>
      <c r="H826" s="88">
        <f>VLOOKUP(Table91213[[#This Row],[Date]],'DB Details'!$A:$L,8)</f>
        <v>45</v>
      </c>
      <c r="I826" s="88">
        <f>VLOOKUP(Table91213[[#This Row],[Date]],'DB Details'!$A:$L,9)</f>
        <v>53.3</v>
      </c>
      <c r="J826" s="88">
        <f>VLOOKUP(Table91213[[#This Row],[Date]],'DB Details'!$A:$L,10)</f>
        <v>48.8</v>
      </c>
      <c r="K826" s="41">
        <f>VLOOKUP(Table91213[[#This Row],[Date]],'DB Details'!$A:$L,11)</f>
        <v>52.2</v>
      </c>
      <c r="L826" s="88">
        <f>VLOOKUP(Table91213[[#This Row],[Date]],'DB Details'!$A:$L,12)</f>
        <v>50.9</v>
      </c>
    </row>
    <row r="827" spans="1:12" x14ac:dyDescent="0.2">
      <c r="A827" s="39">
        <v>42522</v>
      </c>
      <c r="B827" s="57">
        <f>VLOOKUP(Table91213[[#This Row],[Date]],'DB Details'!$A:$L,2)</f>
        <v>56.4</v>
      </c>
      <c r="C827" s="41">
        <f>VLOOKUP(Table91213[[#This Row],[Date]],'DB Details'!$A:$L,3)</f>
        <v>51.1</v>
      </c>
      <c r="D827" s="55">
        <f>VLOOKUP(Table91213[[#This Row],[Date]],'DB Details'!$A:$L,4)</f>
        <v>52.7</v>
      </c>
      <c r="E827" s="88">
        <f>VLOOKUP(Table91213[[#This Row],[Date]],'DB Details'!$A:$L,5)</f>
        <v>59.8</v>
      </c>
      <c r="F827" s="88">
        <f>VLOOKUP(Table91213[[#This Row],[Date]],'DB Details'!$A:$L,6)</f>
        <v>54.7</v>
      </c>
      <c r="G827" s="41">
        <f>VLOOKUP(Table91213[[#This Row],[Date]],'DB Details'!$A:$L,7)</f>
        <v>51.2</v>
      </c>
      <c r="H827" s="88">
        <f>VLOOKUP(Table91213[[#This Row],[Date]],'DB Details'!$A:$L,8)</f>
        <v>48.5</v>
      </c>
      <c r="I827" s="88">
        <f>VLOOKUP(Table91213[[#This Row],[Date]],'DB Details'!$A:$L,9)</f>
        <v>54</v>
      </c>
      <c r="J827" s="88">
        <f>VLOOKUP(Table91213[[#This Row],[Date]],'DB Details'!$A:$L,10)</f>
        <v>49.2</v>
      </c>
      <c r="K827" s="41">
        <f>VLOOKUP(Table91213[[#This Row],[Date]],'DB Details'!$A:$L,11)</f>
        <v>54.4</v>
      </c>
      <c r="L827" s="88">
        <f>VLOOKUP(Table91213[[#This Row],[Date]],'DB Details'!$A:$L,12)</f>
        <v>52.5</v>
      </c>
    </row>
    <row r="828" spans="1:12" x14ac:dyDescent="0.2">
      <c r="A828" s="39">
        <v>42552</v>
      </c>
      <c r="B828" s="57">
        <f>VLOOKUP(Table91213[[#This Row],[Date]],'DB Details'!$A:$L,2)</f>
        <v>56.8</v>
      </c>
      <c r="C828" s="41">
        <f>VLOOKUP(Table91213[[#This Row],[Date]],'DB Details'!$A:$L,3)</f>
        <v>52.2</v>
      </c>
      <c r="D828" s="55">
        <f>VLOOKUP(Table91213[[#This Row],[Date]],'DB Details'!$A:$L,4)</f>
        <v>48.5</v>
      </c>
      <c r="E828" s="88">
        <f>VLOOKUP(Table91213[[#This Row],[Date]],'DB Details'!$A:$L,5)</f>
        <v>54.9</v>
      </c>
      <c r="F828" s="88">
        <f>VLOOKUP(Table91213[[#This Row],[Date]],'DB Details'!$A:$L,6)</f>
        <v>55.2</v>
      </c>
      <c r="G828" s="41">
        <f>VLOOKUP(Table91213[[#This Row],[Date]],'DB Details'!$A:$L,7)</f>
        <v>51.4</v>
      </c>
      <c r="H828" s="88">
        <f>VLOOKUP(Table91213[[#This Row],[Date]],'DB Details'!$A:$L,8)</f>
        <v>49.5</v>
      </c>
      <c r="I828" s="88">
        <f>VLOOKUP(Table91213[[#This Row],[Date]],'DB Details'!$A:$L,9)</f>
        <v>52.4</v>
      </c>
      <c r="J828" s="88">
        <f>VLOOKUP(Table91213[[#This Row],[Date]],'DB Details'!$A:$L,10)</f>
        <v>49.6</v>
      </c>
      <c r="K828" s="41">
        <f>VLOOKUP(Table91213[[#This Row],[Date]],'DB Details'!$A:$L,11)</f>
        <v>52.8</v>
      </c>
      <c r="L828" s="88">
        <f>VLOOKUP(Table91213[[#This Row],[Date]],'DB Details'!$A:$L,12)</f>
        <v>52.9</v>
      </c>
    </row>
    <row r="829" spans="1:12" x14ac:dyDescent="0.2">
      <c r="A829" s="39">
        <v>42583</v>
      </c>
      <c r="B829" s="57">
        <f>VLOOKUP(Table91213[[#This Row],[Date]],'DB Details'!$A:$L,2)</f>
        <v>50.5</v>
      </c>
      <c r="C829" s="41">
        <f>VLOOKUP(Table91213[[#This Row],[Date]],'DB Details'!$A:$L,3)</f>
        <v>46.8</v>
      </c>
      <c r="D829" s="55">
        <f>VLOOKUP(Table91213[[#This Row],[Date]],'DB Details'!$A:$L,4)</f>
        <v>47.4</v>
      </c>
      <c r="E829" s="88">
        <f>VLOOKUP(Table91213[[#This Row],[Date]],'DB Details'!$A:$L,5)</f>
        <v>53.6</v>
      </c>
      <c r="F829" s="88">
        <f>VLOOKUP(Table91213[[#This Row],[Date]],'DB Details'!$A:$L,6)</f>
        <v>50</v>
      </c>
      <c r="G829" s="41">
        <f>VLOOKUP(Table91213[[#This Row],[Date]],'DB Details'!$A:$L,7)</f>
        <v>49.1</v>
      </c>
      <c r="H829" s="88">
        <f>VLOOKUP(Table91213[[#This Row],[Date]],'DB Details'!$A:$L,8)</f>
        <v>49</v>
      </c>
      <c r="I829" s="88">
        <f>VLOOKUP(Table91213[[#This Row],[Date]],'DB Details'!$A:$L,9)</f>
        <v>51.6</v>
      </c>
      <c r="J829" s="88">
        <f>VLOOKUP(Table91213[[#This Row],[Date]],'DB Details'!$A:$L,10)</f>
        <v>47.9</v>
      </c>
      <c r="K829" s="41">
        <f>VLOOKUP(Table91213[[#This Row],[Date]],'DB Details'!$A:$L,11)</f>
        <v>51.9</v>
      </c>
      <c r="L829" s="88">
        <f>VLOOKUP(Table91213[[#This Row],[Date]],'DB Details'!$A:$L,12)</f>
        <v>49.9</v>
      </c>
    </row>
    <row r="830" spans="1:12" x14ac:dyDescent="0.2">
      <c r="A830" s="39">
        <v>42614</v>
      </c>
      <c r="B830" s="57">
        <f>VLOOKUP(Table91213[[#This Row],[Date]],'DB Details'!$A:$L,2)</f>
        <v>54.5</v>
      </c>
      <c r="C830" s="41">
        <f>VLOOKUP(Table91213[[#This Row],[Date]],'DB Details'!$A:$L,3)</f>
        <v>49.4</v>
      </c>
      <c r="D830" s="55">
        <f>VLOOKUP(Table91213[[#This Row],[Date]],'DB Details'!$A:$L,4)</f>
        <v>48.6</v>
      </c>
      <c r="E830" s="88">
        <f>VLOOKUP(Table91213[[#This Row],[Date]],'DB Details'!$A:$L,5)</f>
        <v>53.1</v>
      </c>
      <c r="F830" s="88">
        <f>VLOOKUP(Table91213[[#This Row],[Date]],'DB Details'!$A:$L,6)</f>
        <v>53.8</v>
      </c>
      <c r="G830" s="41">
        <f>VLOOKUP(Table91213[[#This Row],[Date]],'DB Details'!$A:$L,7)</f>
        <v>52.5</v>
      </c>
      <c r="H830" s="88">
        <f>VLOOKUP(Table91213[[#This Row],[Date]],'DB Details'!$A:$L,8)</f>
        <v>49.5</v>
      </c>
      <c r="I830" s="88">
        <f>VLOOKUP(Table91213[[#This Row],[Date]],'DB Details'!$A:$L,9)</f>
        <v>49.8</v>
      </c>
      <c r="J830" s="88">
        <f>VLOOKUP(Table91213[[#This Row],[Date]],'DB Details'!$A:$L,10)</f>
        <v>49.2</v>
      </c>
      <c r="K830" s="41">
        <f>VLOOKUP(Table91213[[#This Row],[Date]],'DB Details'!$A:$L,11)</f>
        <v>52.1</v>
      </c>
      <c r="L830" s="88">
        <f>VLOOKUP(Table91213[[#This Row],[Date]],'DB Details'!$A:$L,12)</f>
        <v>51.4</v>
      </c>
    </row>
    <row r="831" spans="1:12" x14ac:dyDescent="0.2">
      <c r="A831" s="39">
        <v>42644</v>
      </c>
      <c r="B831" s="57">
        <f>VLOOKUP(Table91213[[#This Row],[Date]],'DB Details'!$A:$L,2)</f>
        <v>53.3</v>
      </c>
      <c r="C831" s="41">
        <f>VLOOKUP(Table91213[[#This Row],[Date]],'DB Details'!$A:$L,3)</f>
        <v>51.6</v>
      </c>
      <c r="D831" s="55">
        <f>VLOOKUP(Table91213[[#This Row],[Date]],'DB Details'!$A:$L,4)</f>
        <v>45.8</v>
      </c>
      <c r="E831" s="88">
        <f>VLOOKUP(Table91213[[#This Row],[Date]],'DB Details'!$A:$L,5)</f>
        <v>54.8</v>
      </c>
      <c r="F831" s="88">
        <f>VLOOKUP(Table91213[[#This Row],[Date]],'DB Details'!$A:$L,6)</f>
        <v>54.2</v>
      </c>
      <c r="G831" s="41">
        <f>VLOOKUP(Table91213[[#This Row],[Date]],'DB Details'!$A:$L,7)</f>
        <v>49.8</v>
      </c>
      <c r="H831" s="88">
        <f>VLOOKUP(Table91213[[#This Row],[Date]],'DB Details'!$A:$L,8)</f>
        <v>47.5</v>
      </c>
      <c r="I831" s="88">
        <f>VLOOKUP(Table91213[[#This Row],[Date]],'DB Details'!$A:$L,9)</f>
        <v>51.7</v>
      </c>
      <c r="J831" s="88">
        <f>VLOOKUP(Table91213[[#This Row],[Date]],'DB Details'!$A:$L,10)</f>
        <v>51.4</v>
      </c>
      <c r="K831" s="41">
        <f>VLOOKUP(Table91213[[#This Row],[Date]],'DB Details'!$A:$L,11)</f>
        <v>51.5</v>
      </c>
      <c r="L831" s="88">
        <f>VLOOKUP(Table91213[[#This Row],[Date]],'DB Details'!$A:$L,12)</f>
        <v>51.8</v>
      </c>
    </row>
    <row r="832" spans="1:12" x14ac:dyDescent="0.2">
      <c r="A832" s="39">
        <v>42675</v>
      </c>
      <c r="B832" s="57">
        <f>VLOOKUP(Table91213[[#This Row],[Date]],'DB Details'!$A:$L,2)</f>
        <v>55.4</v>
      </c>
      <c r="C832" s="41">
        <f>VLOOKUP(Table91213[[#This Row],[Date]],'DB Details'!$A:$L,3)</f>
        <v>50.5</v>
      </c>
      <c r="D832" s="55">
        <f>VLOOKUP(Table91213[[#This Row],[Date]],'DB Details'!$A:$L,4)</f>
        <v>48.7</v>
      </c>
      <c r="E832" s="88">
        <f>VLOOKUP(Table91213[[#This Row],[Date]],'DB Details'!$A:$L,5)</f>
        <v>53.5</v>
      </c>
      <c r="F832" s="88">
        <f>VLOOKUP(Table91213[[#This Row],[Date]],'DB Details'!$A:$L,6)</f>
        <v>55.4</v>
      </c>
      <c r="G832" s="41">
        <f>VLOOKUP(Table91213[[#This Row],[Date]],'DB Details'!$A:$L,7)</f>
        <v>49.4</v>
      </c>
      <c r="H832" s="88">
        <f>VLOOKUP(Table91213[[#This Row],[Date]],'DB Details'!$A:$L,8)</f>
        <v>49</v>
      </c>
      <c r="I832" s="88">
        <f>VLOOKUP(Table91213[[#This Row],[Date]],'DB Details'!$A:$L,9)</f>
        <v>55.4</v>
      </c>
      <c r="J832" s="88">
        <f>VLOOKUP(Table91213[[#This Row],[Date]],'DB Details'!$A:$L,10)</f>
        <v>52</v>
      </c>
      <c r="K832" s="41">
        <f>VLOOKUP(Table91213[[#This Row],[Date]],'DB Details'!$A:$L,11)</f>
        <v>51.8</v>
      </c>
      <c r="L832" s="88">
        <f>VLOOKUP(Table91213[[#This Row],[Date]],'DB Details'!$A:$L,12)</f>
        <v>53.4</v>
      </c>
    </row>
    <row r="833" spans="1:12" x14ac:dyDescent="0.2">
      <c r="A833" s="39">
        <v>42705</v>
      </c>
      <c r="B833" s="57">
        <f>VLOOKUP(Table91213[[#This Row],[Date]],'DB Details'!$A:$L,2)</f>
        <v>59.7</v>
      </c>
      <c r="C833" s="41">
        <f>VLOOKUP(Table91213[[#This Row],[Date]],'DB Details'!$A:$L,3)</f>
        <v>49.8</v>
      </c>
      <c r="D833" s="55">
        <f>VLOOKUP(Table91213[[#This Row],[Date]],'DB Details'!$A:$L,4)</f>
        <v>48.6</v>
      </c>
      <c r="E833" s="88">
        <f>VLOOKUP(Table91213[[#This Row],[Date]],'DB Details'!$A:$L,5)</f>
        <v>64.2</v>
      </c>
      <c r="F833" s="88">
        <f>VLOOKUP(Table91213[[#This Row],[Date]],'DB Details'!$A:$L,6)</f>
        <v>59.2</v>
      </c>
      <c r="G833" s="41">
        <f>VLOOKUP(Table91213[[#This Row],[Date]],'DB Details'!$A:$L,7)</f>
        <v>49.6</v>
      </c>
      <c r="H833" s="88">
        <f>VLOOKUP(Table91213[[#This Row],[Date]],'DB Details'!$A:$L,8)</f>
        <v>47</v>
      </c>
      <c r="I833" s="88">
        <f>VLOOKUP(Table91213[[#This Row],[Date]],'DB Details'!$A:$L,9)</f>
        <v>53.2</v>
      </c>
      <c r="J833" s="88">
        <f>VLOOKUP(Table91213[[#This Row],[Date]],'DB Details'!$A:$L,10)</f>
        <v>53.3</v>
      </c>
      <c r="K833" s="41">
        <f>VLOOKUP(Table91213[[#This Row],[Date]],'DB Details'!$A:$L,11)</f>
        <v>56.2</v>
      </c>
      <c r="L833" s="88">
        <f>VLOOKUP(Table91213[[#This Row],[Date]],'DB Details'!$A:$L,12)</f>
        <v>54.3</v>
      </c>
    </row>
    <row r="834" spans="1:12" x14ac:dyDescent="0.2">
      <c r="A834" s="39">
        <v>42736</v>
      </c>
      <c r="B834" s="57">
        <f>VLOOKUP(Table91213[[#This Row],[Date]],'DB Details'!$A:$L,2)</f>
        <v>60.1</v>
      </c>
      <c r="C834" s="41">
        <f>VLOOKUP(Table91213[[#This Row],[Date]],'DB Details'!$A:$L,3)</f>
        <v>49.2</v>
      </c>
      <c r="D834" s="55">
        <f>VLOOKUP(Table91213[[#This Row],[Date]],'DB Details'!$A:$L,4)</f>
        <v>48.6</v>
      </c>
      <c r="E834" s="88">
        <f>VLOOKUP(Table91213[[#This Row],[Date]],'DB Details'!$A:$L,5)</f>
        <v>67.900000000000006</v>
      </c>
      <c r="F834" s="88">
        <f>VLOOKUP(Table91213[[#This Row],[Date]],'DB Details'!$A:$L,6)</f>
        <v>60.5</v>
      </c>
      <c r="G834" s="41">
        <f>VLOOKUP(Table91213[[#This Row],[Date]],'DB Details'!$A:$L,7)</f>
        <v>47.7</v>
      </c>
      <c r="H834" s="88">
        <f>VLOOKUP(Table91213[[#This Row],[Date]],'DB Details'!$A:$L,8)</f>
        <v>48.5</v>
      </c>
      <c r="I834" s="88">
        <f>VLOOKUP(Table91213[[#This Row],[Date]],'DB Details'!$A:$L,9)</f>
        <v>53.5</v>
      </c>
      <c r="J834" s="88">
        <f>VLOOKUP(Table91213[[#This Row],[Date]],'DB Details'!$A:$L,10)</f>
        <v>54.8</v>
      </c>
      <c r="K834" s="41">
        <f>VLOOKUP(Table91213[[#This Row],[Date]],'DB Details'!$A:$L,11)</f>
        <v>55.2</v>
      </c>
      <c r="L834" s="88">
        <f>VLOOKUP(Table91213[[#This Row],[Date]],'DB Details'!$A:$L,12)</f>
        <v>55.6</v>
      </c>
    </row>
    <row r="835" spans="1:12" x14ac:dyDescent="0.2">
      <c r="A835" s="39">
        <v>42767</v>
      </c>
      <c r="B835" s="57">
        <f>VLOOKUP(Table91213[[#This Row],[Date]],'DB Details'!$A:$L,2)</f>
        <v>63.8</v>
      </c>
      <c r="C835" s="41">
        <f>VLOOKUP(Table91213[[#This Row],[Date]],'DB Details'!$A:$L,3)</f>
        <v>55.1</v>
      </c>
      <c r="D835" s="55">
        <f>VLOOKUP(Table91213[[#This Row],[Date]],'DB Details'!$A:$L,4)</f>
        <v>57.1</v>
      </c>
      <c r="E835" s="88">
        <f>VLOOKUP(Table91213[[#This Row],[Date]],'DB Details'!$A:$L,5)</f>
        <v>66.900000000000006</v>
      </c>
      <c r="F835" s="88">
        <f>VLOOKUP(Table91213[[#This Row],[Date]],'DB Details'!$A:$L,6)</f>
        <v>61.7</v>
      </c>
      <c r="G835" s="41">
        <f>VLOOKUP(Table91213[[#This Row],[Date]],'DB Details'!$A:$L,7)</f>
        <v>48.4</v>
      </c>
      <c r="H835" s="88">
        <f>VLOOKUP(Table91213[[#This Row],[Date]],'DB Details'!$A:$L,8)</f>
        <v>51.5</v>
      </c>
      <c r="I835" s="88">
        <f>VLOOKUP(Table91213[[#This Row],[Date]],'DB Details'!$A:$L,9)</f>
        <v>55.5</v>
      </c>
      <c r="J835" s="88">
        <f>VLOOKUP(Table91213[[#This Row],[Date]],'DB Details'!$A:$L,10)</f>
        <v>54.5</v>
      </c>
      <c r="K835" s="41">
        <f>VLOOKUP(Table91213[[#This Row],[Date]],'DB Details'!$A:$L,11)</f>
        <v>55</v>
      </c>
      <c r="L835" s="88">
        <f>VLOOKUP(Table91213[[#This Row],[Date]],'DB Details'!$A:$L,12)</f>
        <v>57.6</v>
      </c>
    </row>
    <row r="836" spans="1:12" x14ac:dyDescent="0.2">
      <c r="A836" s="39">
        <v>42795</v>
      </c>
      <c r="B836" s="57">
        <f>VLOOKUP(Table91213[[#This Row],[Date]],'DB Details'!$A:$L,2)</f>
        <v>62</v>
      </c>
      <c r="C836" s="41">
        <f>VLOOKUP(Table91213[[#This Row],[Date]],'DB Details'!$A:$L,3)</f>
        <v>53.5</v>
      </c>
      <c r="D836" s="55">
        <f>VLOOKUP(Table91213[[#This Row],[Date]],'DB Details'!$A:$L,4)</f>
        <v>57.5</v>
      </c>
      <c r="E836" s="88">
        <f>VLOOKUP(Table91213[[#This Row],[Date]],'DB Details'!$A:$L,5)</f>
        <v>68.8</v>
      </c>
      <c r="F836" s="88">
        <f>VLOOKUP(Table91213[[#This Row],[Date]],'DB Details'!$A:$L,6)</f>
        <v>57.3</v>
      </c>
      <c r="G836" s="41">
        <f>VLOOKUP(Table91213[[#This Row],[Date]],'DB Details'!$A:$L,7)</f>
        <v>48.6</v>
      </c>
      <c r="H836" s="88">
        <f>VLOOKUP(Table91213[[#This Row],[Date]],'DB Details'!$A:$L,8)</f>
        <v>49</v>
      </c>
      <c r="I836" s="88">
        <f>VLOOKUP(Table91213[[#This Row],[Date]],'DB Details'!$A:$L,9)</f>
        <v>55.6</v>
      </c>
      <c r="J836" s="88">
        <f>VLOOKUP(Table91213[[#This Row],[Date]],'DB Details'!$A:$L,10)</f>
        <v>58.7</v>
      </c>
      <c r="K836" s="41">
        <f>VLOOKUP(Table91213[[#This Row],[Date]],'DB Details'!$A:$L,11)</f>
        <v>59.4</v>
      </c>
      <c r="L836" s="88">
        <f>VLOOKUP(Table91213[[#This Row],[Date]],'DB Details'!$A:$L,12)</f>
        <v>56.6</v>
      </c>
    </row>
    <row r="837" spans="1:12" x14ac:dyDescent="0.2">
      <c r="A837" s="39">
        <v>42826</v>
      </c>
      <c r="B837" s="57">
        <f>VLOOKUP(Table91213[[#This Row],[Date]],'DB Details'!$A:$L,2)</f>
        <v>57.1</v>
      </c>
      <c r="C837" s="41">
        <f>VLOOKUP(Table91213[[#This Row],[Date]],'DB Details'!$A:$L,3)</f>
        <v>54.9</v>
      </c>
      <c r="D837" s="55">
        <f>VLOOKUP(Table91213[[#This Row],[Date]],'DB Details'!$A:$L,4)</f>
        <v>56.9</v>
      </c>
      <c r="E837" s="88">
        <f>VLOOKUP(Table91213[[#This Row],[Date]],'DB Details'!$A:$L,5)</f>
        <v>68.3</v>
      </c>
      <c r="F837" s="88">
        <f>VLOOKUP(Table91213[[#This Row],[Date]],'DB Details'!$A:$L,6)</f>
        <v>58.9</v>
      </c>
      <c r="G837" s="41">
        <f>VLOOKUP(Table91213[[#This Row],[Date]],'DB Details'!$A:$L,7)</f>
        <v>46.6</v>
      </c>
      <c r="H837" s="88">
        <f>VLOOKUP(Table91213[[#This Row],[Date]],'DB Details'!$A:$L,8)</f>
        <v>51</v>
      </c>
      <c r="I837" s="88">
        <f>VLOOKUP(Table91213[[#This Row],[Date]],'DB Details'!$A:$L,9)</f>
        <v>55.9</v>
      </c>
      <c r="J837" s="88">
        <f>VLOOKUP(Table91213[[#This Row],[Date]],'DB Details'!$A:$L,10)</f>
        <v>53</v>
      </c>
      <c r="K837" s="41">
        <f>VLOOKUP(Table91213[[#This Row],[Date]],'DB Details'!$A:$L,11)</f>
        <v>58.9</v>
      </c>
      <c r="L837" s="88">
        <f>VLOOKUP(Table91213[[#This Row],[Date]],'DB Details'!$A:$L,12)</f>
        <v>55.5</v>
      </c>
    </row>
    <row r="838" spans="1:12" x14ac:dyDescent="0.2">
      <c r="A838" s="39">
        <v>42856</v>
      </c>
      <c r="B838" s="57">
        <f>VLOOKUP(Table91213[[#This Row],[Date]],'DB Details'!$A:$L,2)</f>
        <v>60</v>
      </c>
      <c r="C838" s="41">
        <f>VLOOKUP(Table91213[[#This Row],[Date]],'DB Details'!$A:$L,3)</f>
        <v>52.3</v>
      </c>
      <c r="D838" s="55">
        <f>VLOOKUP(Table91213[[#This Row],[Date]],'DB Details'!$A:$L,4)</f>
        <v>54</v>
      </c>
      <c r="E838" s="88">
        <f>VLOOKUP(Table91213[[#This Row],[Date]],'DB Details'!$A:$L,5)</f>
        <v>59.5</v>
      </c>
      <c r="F838" s="88">
        <f>VLOOKUP(Table91213[[#This Row],[Date]],'DB Details'!$A:$L,6)</f>
        <v>57.5</v>
      </c>
      <c r="G838" s="41">
        <f>VLOOKUP(Table91213[[#This Row],[Date]],'DB Details'!$A:$L,7)</f>
        <v>49.1</v>
      </c>
      <c r="H838" s="88">
        <f>VLOOKUP(Table91213[[#This Row],[Date]],'DB Details'!$A:$L,8)</f>
        <v>51.5</v>
      </c>
      <c r="I838" s="88">
        <f>VLOOKUP(Table91213[[#This Row],[Date]],'DB Details'!$A:$L,9)</f>
        <v>54.4</v>
      </c>
      <c r="J838" s="88">
        <f>VLOOKUP(Table91213[[#This Row],[Date]],'DB Details'!$A:$L,10)</f>
        <v>53.3</v>
      </c>
      <c r="K838" s="41">
        <f>VLOOKUP(Table91213[[#This Row],[Date]],'DB Details'!$A:$L,11)</f>
        <v>57.8</v>
      </c>
      <c r="L838" s="88">
        <f>VLOOKUP(Table91213[[#This Row],[Date]],'DB Details'!$A:$L,12)</f>
        <v>56.7</v>
      </c>
    </row>
    <row r="839" spans="1:12" x14ac:dyDescent="0.2">
      <c r="A839" s="39">
        <v>42887</v>
      </c>
      <c r="B839" s="57">
        <f>VLOOKUP(Table91213[[#This Row],[Date]],'DB Details'!$A:$L,2)</f>
        <v>61.3</v>
      </c>
      <c r="C839" s="41">
        <f>VLOOKUP(Table91213[[#This Row],[Date]],'DB Details'!$A:$L,3)</f>
        <v>53.5</v>
      </c>
      <c r="D839" s="55">
        <f>VLOOKUP(Table91213[[#This Row],[Date]],'DB Details'!$A:$L,4)</f>
        <v>56.5</v>
      </c>
      <c r="E839" s="88">
        <f>VLOOKUP(Table91213[[#This Row],[Date]],'DB Details'!$A:$L,5)</f>
        <v>53</v>
      </c>
      <c r="F839" s="88">
        <f>VLOOKUP(Table91213[[#This Row],[Date]],'DB Details'!$A:$L,6)</f>
        <v>60.9</v>
      </c>
      <c r="G839" s="41">
        <f>VLOOKUP(Table91213[[#This Row],[Date]],'DB Details'!$A:$L,7)</f>
        <v>49.9</v>
      </c>
      <c r="H839" s="88">
        <f>VLOOKUP(Table91213[[#This Row],[Date]],'DB Details'!$A:$L,8)</f>
        <v>49</v>
      </c>
      <c r="I839" s="88">
        <f>VLOOKUP(Table91213[[#This Row],[Date]],'DB Details'!$A:$L,9)</f>
        <v>55.7</v>
      </c>
      <c r="J839" s="88">
        <f>VLOOKUP(Table91213[[#This Row],[Date]],'DB Details'!$A:$L,10)</f>
        <v>56.3</v>
      </c>
      <c r="K839" s="41">
        <f>VLOOKUP(Table91213[[#This Row],[Date]],'DB Details'!$A:$L,11)</f>
        <v>58.2</v>
      </c>
      <c r="L839" s="88">
        <f>VLOOKUP(Table91213[[#This Row],[Date]],'DB Details'!$A:$L,12)</f>
        <v>56.5</v>
      </c>
    </row>
    <row r="840" spans="1:12" x14ac:dyDescent="0.2">
      <c r="A840" s="39">
        <v>42917</v>
      </c>
      <c r="B840" s="57">
        <f>VLOOKUP(Table91213[[#This Row],[Date]],'DB Details'!$A:$L,2)</f>
        <v>61</v>
      </c>
      <c r="C840" s="41">
        <f>VLOOKUP(Table91213[[#This Row],[Date]],'DB Details'!$A:$L,3)</f>
        <v>56.4</v>
      </c>
      <c r="D840" s="55">
        <f>VLOOKUP(Table91213[[#This Row],[Date]],'DB Details'!$A:$L,4)</f>
        <v>54.3</v>
      </c>
      <c r="E840" s="88">
        <f>VLOOKUP(Table91213[[#This Row],[Date]],'DB Details'!$A:$L,5)</f>
        <v>61.7</v>
      </c>
      <c r="F840" s="88">
        <f>VLOOKUP(Table91213[[#This Row],[Date]],'DB Details'!$A:$L,6)</f>
        <v>60.4</v>
      </c>
      <c r="G840" s="41">
        <f>VLOOKUP(Table91213[[#This Row],[Date]],'DB Details'!$A:$L,7)</f>
        <v>48</v>
      </c>
      <c r="H840" s="88">
        <f>VLOOKUP(Table91213[[#This Row],[Date]],'DB Details'!$A:$L,8)</f>
        <v>50</v>
      </c>
      <c r="I840" s="88">
        <f>VLOOKUP(Table91213[[#This Row],[Date]],'DB Details'!$A:$L,9)</f>
        <v>56</v>
      </c>
      <c r="J840" s="88">
        <f>VLOOKUP(Table91213[[#This Row],[Date]],'DB Details'!$A:$L,10)</f>
        <v>55.8</v>
      </c>
      <c r="K840" s="41">
        <f>VLOOKUP(Table91213[[#This Row],[Date]],'DB Details'!$A:$L,11)</f>
        <v>57.2</v>
      </c>
      <c r="L840" s="88">
        <f>VLOOKUP(Table91213[[#This Row],[Date]],'DB Details'!$A:$L,12)</f>
        <v>59.3</v>
      </c>
    </row>
    <row r="841" spans="1:12" x14ac:dyDescent="0.2">
      <c r="A841" s="39">
        <v>42948</v>
      </c>
      <c r="B841" s="57">
        <f>VLOOKUP(Table91213[[#This Row],[Date]],'DB Details'!$A:$L,2)</f>
        <v>61.8</v>
      </c>
      <c r="C841" s="41">
        <f>VLOOKUP(Table91213[[#This Row],[Date]],'DB Details'!$A:$L,3)</f>
        <v>54.3</v>
      </c>
      <c r="D841" s="55">
        <f>VLOOKUP(Table91213[[#This Row],[Date]],'DB Details'!$A:$L,4)</f>
        <v>56.5</v>
      </c>
      <c r="E841" s="88">
        <f>VLOOKUP(Table91213[[#This Row],[Date]],'DB Details'!$A:$L,5)</f>
        <v>61.7</v>
      </c>
      <c r="F841" s="88">
        <f>VLOOKUP(Table91213[[#This Row],[Date]],'DB Details'!$A:$L,6)</f>
        <v>62</v>
      </c>
      <c r="G841" s="41">
        <f>VLOOKUP(Table91213[[#This Row],[Date]],'DB Details'!$A:$L,7)</f>
        <v>42.3</v>
      </c>
      <c r="H841" s="88">
        <f>VLOOKUP(Table91213[[#This Row],[Date]],'DB Details'!$A:$L,8)</f>
        <v>55.5</v>
      </c>
      <c r="I841" s="88">
        <f>VLOOKUP(Table91213[[#This Row],[Date]],'DB Details'!$A:$L,9)</f>
        <v>57.4</v>
      </c>
      <c r="J841" s="88">
        <f>VLOOKUP(Table91213[[#This Row],[Date]],'DB Details'!$A:$L,10)</f>
        <v>59.8</v>
      </c>
      <c r="K841" s="41">
        <f>VLOOKUP(Table91213[[#This Row],[Date]],'DB Details'!$A:$L,11)</f>
        <v>56.1</v>
      </c>
      <c r="L841" s="88">
        <f>VLOOKUP(Table91213[[#This Row],[Date]],'DB Details'!$A:$L,12)</f>
        <v>60.2</v>
      </c>
    </row>
    <row r="842" spans="1:12" x14ac:dyDescent="0.2">
      <c r="A842" s="39">
        <v>42979</v>
      </c>
      <c r="B842" s="57">
        <f>VLOOKUP(Table91213[[#This Row],[Date]],'DB Details'!$A:$L,2)</f>
        <v>64.400000000000006</v>
      </c>
      <c r="C842" s="41">
        <f>VLOOKUP(Table91213[[#This Row],[Date]],'DB Details'!$A:$L,3)</f>
        <v>53.8</v>
      </c>
      <c r="D842" s="55">
        <f>VLOOKUP(Table91213[[#This Row],[Date]],'DB Details'!$A:$L,4)</f>
        <v>56.9</v>
      </c>
      <c r="E842" s="88">
        <f>VLOOKUP(Table91213[[#This Row],[Date]],'DB Details'!$A:$L,5)</f>
        <v>71.5</v>
      </c>
      <c r="F842" s="88">
        <f>VLOOKUP(Table91213[[#This Row],[Date]],'DB Details'!$A:$L,6)</f>
        <v>61.9</v>
      </c>
      <c r="G842" s="41">
        <f>VLOOKUP(Table91213[[#This Row],[Date]],'DB Details'!$A:$L,7)</f>
        <v>43</v>
      </c>
      <c r="H842" s="88">
        <f>VLOOKUP(Table91213[[#This Row],[Date]],'DB Details'!$A:$L,8)</f>
        <v>52.5</v>
      </c>
      <c r="I842" s="88">
        <f>VLOOKUP(Table91213[[#This Row],[Date]],'DB Details'!$A:$L,9)</f>
        <v>63.4</v>
      </c>
      <c r="J842" s="88">
        <f>VLOOKUP(Table91213[[#This Row],[Date]],'DB Details'!$A:$L,10)</f>
        <v>58.7</v>
      </c>
      <c r="K842" s="41">
        <f>VLOOKUP(Table91213[[#This Row],[Date]],'DB Details'!$A:$L,11)</f>
        <v>56.2</v>
      </c>
      <c r="L842" s="88">
        <f>VLOOKUP(Table91213[[#This Row],[Date]],'DB Details'!$A:$L,12)</f>
        <v>58.5</v>
      </c>
    </row>
    <row r="843" spans="1:12" x14ac:dyDescent="0.2">
      <c r="A843" s="39">
        <v>43009</v>
      </c>
      <c r="B843" s="57">
        <f>VLOOKUP(Table91213[[#This Row],[Date]],'DB Details'!$A:$L,2)</f>
        <v>63.5</v>
      </c>
      <c r="C843" s="41">
        <f>VLOOKUP(Table91213[[#This Row],[Date]],'DB Details'!$A:$L,3)</f>
        <v>54.3</v>
      </c>
      <c r="D843" s="55">
        <f>VLOOKUP(Table91213[[#This Row],[Date]],'DB Details'!$A:$L,4)</f>
        <v>53.9</v>
      </c>
      <c r="E843" s="88">
        <f>VLOOKUP(Table91213[[#This Row],[Date]],'DB Details'!$A:$L,5)</f>
        <v>68.099999999999994</v>
      </c>
      <c r="F843" s="88">
        <f>VLOOKUP(Table91213[[#This Row],[Date]],'DB Details'!$A:$L,6)</f>
        <v>61</v>
      </c>
      <c r="G843" s="41">
        <f>VLOOKUP(Table91213[[#This Row],[Date]],'DB Details'!$A:$L,7)</f>
        <v>43.5</v>
      </c>
      <c r="H843" s="88">
        <f>VLOOKUP(Table91213[[#This Row],[Date]],'DB Details'!$A:$L,8)</f>
        <v>48</v>
      </c>
      <c r="I843" s="88">
        <f>VLOOKUP(Table91213[[#This Row],[Date]],'DB Details'!$A:$L,9)</f>
        <v>60.1</v>
      </c>
      <c r="J843" s="88">
        <f>VLOOKUP(Table91213[[#This Row],[Date]],'DB Details'!$A:$L,10)</f>
        <v>59.8</v>
      </c>
      <c r="K843" s="41">
        <f>VLOOKUP(Table91213[[#This Row],[Date]],'DB Details'!$A:$L,11)</f>
        <v>55.1</v>
      </c>
      <c r="L843" s="88">
        <f>VLOOKUP(Table91213[[#This Row],[Date]],'DB Details'!$A:$L,12)</f>
        <v>58.2</v>
      </c>
    </row>
    <row r="844" spans="1:12" x14ac:dyDescent="0.2">
      <c r="A844" s="39">
        <v>43040</v>
      </c>
      <c r="B844" s="57">
        <f>VLOOKUP(Table91213[[#This Row],[Date]],'DB Details'!$A:$L,2)</f>
        <v>63.9</v>
      </c>
      <c r="C844" s="41">
        <f>VLOOKUP(Table91213[[#This Row],[Date]],'DB Details'!$A:$L,3)</f>
        <v>54.3</v>
      </c>
      <c r="D844" s="55">
        <f>VLOOKUP(Table91213[[#This Row],[Date]],'DB Details'!$A:$L,4)</f>
        <v>54.3</v>
      </c>
      <c r="E844" s="88">
        <f>VLOOKUP(Table91213[[#This Row],[Date]],'DB Details'!$A:$L,5)</f>
        <v>64.8</v>
      </c>
      <c r="F844" s="88">
        <f>VLOOKUP(Table91213[[#This Row],[Date]],'DB Details'!$A:$L,6)</f>
        <v>64.3</v>
      </c>
      <c r="G844" s="41">
        <f>VLOOKUP(Table91213[[#This Row],[Date]],'DB Details'!$A:$L,7)</f>
        <v>45.1</v>
      </c>
      <c r="H844" s="88">
        <f>VLOOKUP(Table91213[[#This Row],[Date]],'DB Details'!$A:$L,8)</f>
        <v>47</v>
      </c>
      <c r="I844" s="88">
        <f>VLOOKUP(Table91213[[#This Row],[Date]],'DB Details'!$A:$L,9)</f>
        <v>56.6</v>
      </c>
      <c r="J844" s="88">
        <f>VLOOKUP(Table91213[[#This Row],[Date]],'DB Details'!$A:$L,10)</f>
        <v>59.2</v>
      </c>
      <c r="K844" s="41">
        <f>VLOOKUP(Table91213[[#This Row],[Date]],'DB Details'!$A:$L,11)</f>
        <v>56.3</v>
      </c>
      <c r="L844" s="88">
        <f>VLOOKUP(Table91213[[#This Row],[Date]],'DB Details'!$A:$L,12)</f>
        <v>59.3</v>
      </c>
    </row>
    <row r="845" spans="1:12" x14ac:dyDescent="0.2">
      <c r="A845" s="39">
        <v>43070</v>
      </c>
      <c r="B845" s="57">
        <f>VLOOKUP(Table91213[[#This Row],[Date]],'DB Details'!$A:$L,2)</f>
        <v>67.400000000000006</v>
      </c>
      <c r="C845" s="41">
        <f>VLOOKUP(Table91213[[#This Row],[Date]],'DB Details'!$A:$L,3)</f>
        <v>56.5</v>
      </c>
      <c r="D845" s="55">
        <f>VLOOKUP(Table91213[[#This Row],[Date]],'DB Details'!$A:$L,4)</f>
        <v>54.9</v>
      </c>
      <c r="E845" s="88">
        <f>VLOOKUP(Table91213[[#This Row],[Date]],'DB Details'!$A:$L,5)</f>
        <v>68.3</v>
      </c>
      <c r="F845" s="88">
        <f>VLOOKUP(Table91213[[#This Row],[Date]],'DB Details'!$A:$L,6)</f>
        <v>65.2</v>
      </c>
      <c r="G845" s="41">
        <f>VLOOKUP(Table91213[[#This Row],[Date]],'DB Details'!$A:$L,7)</f>
        <v>42.9</v>
      </c>
      <c r="H845" s="88">
        <f>VLOOKUP(Table91213[[#This Row],[Date]],'DB Details'!$A:$L,8)</f>
        <v>48.5</v>
      </c>
      <c r="I845" s="88">
        <f>VLOOKUP(Table91213[[#This Row],[Date]],'DB Details'!$A:$L,9)</f>
        <v>57.2</v>
      </c>
      <c r="J845" s="88">
        <f>VLOOKUP(Table91213[[#This Row],[Date]],'DB Details'!$A:$L,10)</f>
        <v>58.1</v>
      </c>
      <c r="K845" s="41">
        <f>VLOOKUP(Table91213[[#This Row],[Date]],'DB Details'!$A:$L,11)</f>
        <v>57.6</v>
      </c>
      <c r="L845" s="88">
        <f>VLOOKUP(Table91213[[#This Row],[Date]],'DB Details'!$A:$L,12)</f>
        <v>59.1</v>
      </c>
    </row>
    <row r="846" spans="1:12" x14ac:dyDescent="0.2">
      <c r="A846" s="39">
        <v>43101</v>
      </c>
      <c r="B846" s="57">
        <f>VLOOKUP(Table91213[[#This Row],[Date]],'DB Details'!$A:$L,2)</f>
        <v>65.400000000000006</v>
      </c>
      <c r="C846" s="41">
        <f>VLOOKUP(Table91213[[#This Row],[Date]],'DB Details'!$A:$L,3)</f>
        <v>58.4</v>
      </c>
      <c r="D846" s="55">
        <f>VLOOKUP(Table91213[[#This Row],[Date]],'DB Details'!$A:$L,4)</f>
        <v>56.2</v>
      </c>
      <c r="E846" s="88">
        <f>VLOOKUP(Table91213[[#This Row],[Date]],'DB Details'!$A:$L,5)</f>
        <v>72.7</v>
      </c>
      <c r="F846" s="88">
        <f>VLOOKUP(Table91213[[#This Row],[Date]],'DB Details'!$A:$L,6)</f>
        <v>64.5</v>
      </c>
      <c r="G846" s="41">
        <f>VLOOKUP(Table91213[[#This Row],[Date]],'DB Details'!$A:$L,7)</f>
        <v>45.6</v>
      </c>
      <c r="H846" s="88">
        <f>VLOOKUP(Table91213[[#This Row],[Date]],'DB Details'!$A:$L,8)</f>
        <v>52.3</v>
      </c>
      <c r="I846" s="88">
        <f>VLOOKUP(Table91213[[#This Row],[Date]],'DB Details'!$A:$L,9)</f>
        <v>59.1</v>
      </c>
      <c r="J846" s="88">
        <f>VLOOKUP(Table91213[[#This Row],[Date]],'DB Details'!$A:$L,10)</f>
        <v>54.2</v>
      </c>
      <c r="K846" s="41">
        <f>VLOOKUP(Table91213[[#This Row],[Date]],'DB Details'!$A:$L,11)</f>
        <v>59.8</v>
      </c>
      <c r="L846" s="88">
        <f>VLOOKUP(Table91213[[#This Row],[Date]],'DB Details'!$A:$L,12)</f>
        <v>60.8</v>
      </c>
    </row>
    <row r="847" spans="1:12" x14ac:dyDescent="0.2">
      <c r="A847" s="39">
        <v>43132</v>
      </c>
      <c r="B847" s="57">
        <f>VLOOKUP(Table91213[[#This Row],[Date]],'DB Details'!$A:$L,2)</f>
        <v>64.2</v>
      </c>
      <c r="C847" s="41">
        <f>VLOOKUP(Table91213[[#This Row],[Date]],'DB Details'!$A:$L,3)</f>
        <v>60.5</v>
      </c>
      <c r="D847" s="55">
        <f>VLOOKUP(Table91213[[#This Row],[Date]],'DB Details'!$A:$L,4)</f>
        <v>59.8</v>
      </c>
      <c r="E847" s="88">
        <f>VLOOKUP(Table91213[[#This Row],[Date]],'DB Details'!$A:$L,5)</f>
        <v>74.2</v>
      </c>
      <c r="F847" s="88">
        <f>VLOOKUP(Table91213[[#This Row],[Date]],'DB Details'!$A:$L,6)</f>
        <v>62</v>
      </c>
      <c r="G847" s="41">
        <f>VLOOKUP(Table91213[[#This Row],[Date]],'DB Details'!$A:$L,7)</f>
        <v>43.7</v>
      </c>
      <c r="H847" s="88">
        <f>VLOOKUP(Table91213[[#This Row],[Date]],'DB Details'!$A:$L,8)</f>
        <v>56.7</v>
      </c>
      <c r="I847" s="88">
        <f>VLOOKUP(Table91213[[#This Row],[Date]],'DB Details'!$A:$L,9)</f>
        <v>61.1</v>
      </c>
      <c r="J847" s="88">
        <f>VLOOKUP(Table91213[[#This Row],[Date]],'DB Details'!$A:$L,10)</f>
        <v>59.7</v>
      </c>
      <c r="K847" s="41">
        <f>VLOOKUP(Table91213[[#This Row],[Date]],'DB Details'!$A:$L,11)</f>
        <v>62.8</v>
      </c>
      <c r="L847" s="88">
        <f>VLOOKUP(Table91213[[#This Row],[Date]],'DB Details'!$A:$L,12)</f>
        <v>59.3</v>
      </c>
    </row>
    <row r="848" spans="1:12" x14ac:dyDescent="0.2">
      <c r="A848" s="39">
        <v>43160</v>
      </c>
      <c r="B848" s="57">
        <f>VLOOKUP(Table91213[[#This Row],[Date]],'DB Details'!$A:$L,2)</f>
        <v>61.9</v>
      </c>
      <c r="C848" s="41">
        <f>VLOOKUP(Table91213[[#This Row],[Date]],'DB Details'!$A:$L,3)</f>
        <v>59.7</v>
      </c>
      <c r="D848" s="55">
        <f>VLOOKUP(Table91213[[#This Row],[Date]],'DB Details'!$A:$L,4)</f>
        <v>59.8</v>
      </c>
      <c r="E848" s="88">
        <f>VLOOKUP(Table91213[[#This Row],[Date]],'DB Details'!$A:$L,5)</f>
        <v>78.099999999999994</v>
      </c>
      <c r="F848" s="88">
        <f>VLOOKUP(Table91213[[#This Row],[Date]],'DB Details'!$A:$L,6)</f>
        <v>61</v>
      </c>
      <c r="G848" s="41">
        <f>VLOOKUP(Table91213[[#This Row],[Date]],'DB Details'!$A:$L,7)</f>
        <v>42</v>
      </c>
      <c r="H848" s="88">
        <f>VLOOKUP(Table91213[[#This Row],[Date]],'DB Details'!$A:$L,8)</f>
        <v>55.5</v>
      </c>
      <c r="I848" s="88">
        <f>VLOOKUP(Table91213[[#This Row],[Date]],'DB Details'!$A:$L,9)</f>
        <v>60.6</v>
      </c>
      <c r="J848" s="88">
        <f>VLOOKUP(Table91213[[#This Row],[Date]],'DB Details'!$A:$L,10)</f>
        <v>57.3</v>
      </c>
      <c r="K848" s="41">
        <f>VLOOKUP(Table91213[[#This Row],[Date]],'DB Details'!$A:$L,11)</f>
        <v>58.7</v>
      </c>
      <c r="L848" s="88">
        <f>VLOOKUP(Table91213[[#This Row],[Date]],'DB Details'!$A:$L,12)</f>
        <v>57.3</v>
      </c>
    </row>
    <row r="849" spans="1:12" x14ac:dyDescent="0.2">
      <c r="A849" s="39">
        <v>43191</v>
      </c>
      <c r="B849" s="57">
        <f>VLOOKUP(Table91213[[#This Row],[Date]],'DB Details'!$A:$L,2)</f>
        <v>61.2</v>
      </c>
      <c r="C849" s="41">
        <f>VLOOKUP(Table91213[[#This Row],[Date]],'DB Details'!$A:$L,3)</f>
        <v>57.8</v>
      </c>
      <c r="D849" s="55">
        <f>VLOOKUP(Table91213[[#This Row],[Date]],'DB Details'!$A:$L,4)</f>
        <v>62</v>
      </c>
      <c r="E849" s="88">
        <f>VLOOKUP(Table91213[[#This Row],[Date]],'DB Details'!$A:$L,5)</f>
        <v>79.3</v>
      </c>
      <c r="F849" s="88">
        <f>VLOOKUP(Table91213[[#This Row],[Date]],'DB Details'!$A:$L,6)</f>
        <v>57.2</v>
      </c>
      <c r="G849" s="41">
        <f>VLOOKUP(Table91213[[#This Row],[Date]],'DB Details'!$A:$L,7)</f>
        <v>44.3</v>
      </c>
      <c r="H849" s="88">
        <f>VLOOKUP(Table91213[[#This Row],[Date]],'DB Details'!$A:$L,8)</f>
        <v>52.9</v>
      </c>
      <c r="I849" s="88">
        <f>VLOOKUP(Table91213[[#This Row],[Date]],'DB Details'!$A:$L,9)</f>
        <v>61.1</v>
      </c>
      <c r="J849" s="88">
        <f>VLOOKUP(Table91213[[#This Row],[Date]],'DB Details'!$A:$L,10)</f>
        <v>54.2</v>
      </c>
      <c r="K849" s="41">
        <f>VLOOKUP(Table91213[[#This Row],[Date]],'DB Details'!$A:$L,11)</f>
        <v>57.7</v>
      </c>
      <c r="L849" s="88">
        <f>VLOOKUP(Table91213[[#This Row],[Date]],'DB Details'!$A:$L,12)</f>
        <v>57.3</v>
      </c>
    </row>
    <row r="850" spans="1:12" x14ac:dyDescent="0.2">
      <c r="A850" s="39">
        <v>43221</v>
      </c>
      <c r="B850" s="57">
        <f>VLOOKUP(Table91213[[#This Row],[Date]],'DB Details'!$A:$L,2)</f>
        <v>63.7</v>
      </c>
      <c r="C850" s="41">
        <f>VLOOKUP(Table91213[[#This Row],[Date]],'DB Details'!$A:$L,3)</f>
        <v>54.1</v>
      </c>
      <c r="D850" s="55">
        <f>VLOOKUP(Table91213[[#This Row],[Date]],'DB Details'!$A:$L,4)</f>
        <v>63.5</v>
      </c>
      <c r="E850" s="88">
        <f>VLOOKUP(Table91213[[#This Row],[Date]],'DB Details'!$A:$L,5)</f>
        <v>79.5</v>
      </c>
      <c r="F850" s="88">
        <f>VLOOKUP(Table91213[[#This Row],[Date]],'DB Details'!$A:$L,6)</f>
        <v>61.5</v>
      </c>
      <c r="G850" s="41">
        <f>VLOOKUP(Table91213[[#This Row],[Date]],'DB Details'!$A:$L,7)</f>
        <v>39.6</v>
      </c>
      <c r="H850" s="88">
        <f>VLOOKUP(Table91213[[#This Row],[Date]],'DB Details'!$A:$L,8)</f>
        <v>50.2</v>
      </c>
      <c r="I850" s="88">
        <f>VLOOKUP(Table91213[[#This Row],[Date]],'DB Details'!$A:$L,9)</f>
        <v>62</v>
      </c>
      <c r="J850" s="88">
        <f>VLOOKUP(Table91213[[#This Row],[Date]],'DB Details'!$A:$L,10)</f>
        <v>56.3</v>
      </c>
      <c r="K850" s="41">
        <f>VLOOKUP(Table91213[[#This Row],[Date]],'DB Details'!$A:$L,11)</f>
        <v>55.6</v>
      </c>
      <c r="L850" s="88">
        <f>VLOOKUP(Table91213[[#This Row],[Date]],'DB Details'!$A:$L,12)</f>
        <v>58.7</v>
      </c>
    </row>
    <row r="851" spans="1:12" x14ac:dyDescent="0.2">
      <c r="A851" s="39">
        <v>43252</v>
      </c>
      <c r="B851" s="57">
        <f>VLOOKUP(Table91213[[#This Row],[Date]],'DB Details'!$A:$L,2)</f>
        <v>63.5</v>
      </c>
      <c r="C851" s="41">
        <f>VLOOKUP(Table91213[[#This Row],[Date]],'DB Details'!$A:$L,3)</f>
        <v>59</v>
      </c>
      <c r="D851" s="55">
        <f>VLOOKUP(Table91213[[#This Row],[Date]],'DB Details'!$A:$L,4)</f>
        <v>60.1</v>
      </c>
      <c r="E851" s="88">
        <f>VLOOKUP(Table91213[[#This Row],[Date]],'DB Details'!$A:$L,5)</f>
        <v>76.8</v>
      </c>
      <c r="F851" s="88">
        <f>VLOOKUP(Table91213[[#This Row],[Date]],'DB Details'!$A:$L,6)</f>
        <v>62.3</v>
      </c>
      <c r="G851" s="41">
        <f>VLOOKUP(Table91213[[#This Row],[Date]],'DB Details'!$A:$L,7)</f>
        <v>39.700000000000003</v>
      </c>
      <c r="H851" s="88">
        <f>VLOOKUP(Table91213[[#This Row],[Date]],'DB Details'!$A:$L,8)</f>
        <v>50.8</v>
      </c>
      <c r="I851" s="88">
        <f>VLOOKUP(Table91213[[#This Row],[Date]],'DB Details'!$A:$L,9)</f>
        <v>68.2</v>
      </c>
      <c r="J851" s="88">
        <f>VLOOKUP(Table91213[[#This Row],[Date]],'DB Details'!$A:$L,10)</f>
        <v>56</v>
      </c>
      <c r="K851" s="41">
        <f>VLOOKUP(Table91213[[#This Row],[Date]],'DB Details'!$A:$L,11)</f>
        <v>56.3</v>
      </c>
      <c r="L851" s="88">
        <f>VLOOKUP(Table91213[[#This Row],[Date]],'DB Details'!$A:$L,12)</f>
        <v>60.2</v>
      </c>
    </row>
    <row r="852" spans="1:12" x14ac:dyDescent="0.2">
      <c r="A852" s="39">
        <v>43282</v>
      </c>
      <c r="B852" s="57">
        <f>VLOOKUP(Table91213[[#This Row],[Date]],'DB Details'!$A:$L,2)</f>
        <v>60.2</v>
      </c>
      <c r="C852" s="41">
        <f>VLOOKUP(Table91213[[#This Row],[Date]],'DB Details'!$A:$L,3)</f>
        <v>54.7</v>
      </c>
      <c r="D852" s="55">
        <f>VLOOKUP(Table91213[[#This Row],[Date]],'DB Details'!$A:$L,4)</f>
        <v>54.7</v>
      </c>
      <c r="E852" s="88">
        <f>VLOOKUP(Table91213[[#This Row],[Date]],'DB Details'!$A:$L,5)</f>
        <v>73.2</v>
      </c>
      <c r="F852" s="88">
        <f>VLOOKUP(Table91213[[#This Row],[Date]],'DB Details'!$A:$L,6)</f>
        <v>58.5</v>
      </c>
      <c r="G852" s="41">
        <f>VLOOKUP(Table91213[[#This Row],[Date]],'DB Details'!$A:$L,7)</f>
        <v>39.4</v>
      </c>
      <c r="H852" s="88">
        <f>VLOOKUP(Table91213[[#This Row],[Date]],'DB Details'!$A:$L,8)</f>
        <v>53.3</v>
      </c>
      <c r="I852" s="88">
        <f>VLOOKUP(Table91213[[#This Row],[Date]],'DB Details'!$A:$L,9)</f>
        <v>62.1</v>
      </c>
      <c r="J852" s="88">
        <f>VLOOKUP(Table91213[[#This Row],[Date]],'DB Details'!$A:$L,10)</f>
        <v>56.5</v>
      </c>
      <c r="K852" s="41">
        <f>VLOOKUP(Table91213[[#This Row],[Date]],'DB Details'!$A:$L,11)</f>
        <v>55.3</v>
      </c>
      <c r="L852" s="88">
        <f>VLOOKUP(Table91213[[#This Row],[Date]],'DB Details'!$A:$L,12)</f>
        <v>58.1</v>
      </c>
    </row>
    <row r="853" spans="1:12" x14ac:dyDescent="0.2">
      <c r="A853" s="39">
        <v>43313</v>
      </c>
      <c r="B853" s="57">
        <f>VLOOKUP(Table91213[[#This Row],[Date]],'DB Details'!$A:$L,2)</f>
        <v>65.099999999999994</v>
      </c>
      <c r="C853" s="41">
        <f>VLOOKUP(Table91213[[#This Row],[Date]],'DB Details'!$A:$L,3)</f>
        <v>53.9</v>
      </c>
      <c r="D853" s="55">
        <f>VLOOKUP(Table91213[[#This Row],[Date]],'DB Details'!$A:$L,4)</f>
        <v>57.5</v>
      </c>
      <c r="E853" s="88">
        <f>VLOOKUP(Table91213[[#This Row],[Date]],'DB Details'!$A:$L,5)</f>
        <v>72.099999999999994</v>
      </c>
      <c r="F853" s="88">
        <f>VLOOKUP(Table91213[[#This Row],[Date]],'DB Details'!$A:$L,6)</f>
        <v>63.3</v>
      </c>
      <c r="G853" s="41">
        <f>VLOOKUP(Table91213[[#This Row],[Date]],'DB Details'!$A:$L,7)</f>
        <v>41</v>
      </c>
      <c r="H853" s="88">
        <f>VLOOKUP(Table91213[[#This Row],[Date]],'DB Details'!$A:$L,8)</f>
        <v>55.4</v>
      </c>
      <c r="I853" s="88">
        <f>VLOOKUP(Table91213[[#This Row],[Date]],'DB Details'!$A:$L,9)</f>
        <v>64.5</v>
      </c>
      <c r="J853" s="88">
        <f>VLOOKUP(Table91213[[#This Row],[Date]],'DB Details'!$A:$L,10)</f>
        <v>58.5</v>
      </c>
      <c r="K853" s="41">
        <f>VLOOKUP(Table91213[[#This Row],[Date]],'DB Details'!$A:$L,11)</f>
        <v>55.2</v>
      </c>
      <c r="L853" s="88">
        <f>VLOOKUP(Table91213[[#This Row],[Date]],'DB Details'!$A:$L,12)</f>
        <v>61.3</v>
      </c>
    </row>
    <row r="854" spans="1:12" x14ac:dyDescent="0.2">
      <c r="A854" s="39">
        <v>43344</v>
      </c>
      <c r="B854" s="57">
        <f>VLOOKUP(Table91213[[#This Row],[Date]],'DB Details'!$A:$L,2)</f>
        <v>61.8</v>
      </c>
      <c r="C854" s="41">
        <f>VLOOKUP(Table91213[[#This Row],[Date]],'DB Details'!$A:$L,3)</f>
        <v>54.5</v>
      </c>
      <c r="D854" s="55">
        <f>VLOOKUP(Table91213[[#This Row],[Date]],'DB Details'!$A:$L,4)</f>
        <v>55.7</v>
      </c>
      <c r="E854" s="88">
        <f>VLOOKUP(Table91213[[#This Row],[Date]],'DB Details'!$A:$L,5)</f>
        <v>66.900000000000006</v>
      </c>
      <c r="F854" s="88">
        <f>VLOOKUP(Table91213[[#This Row],[Date]],'DB Details'!$A:$L,6)</f>
        <v>63.9</v>
      </c>
      <c r="G854" s="41">
        <f>VLOOKUP(Table91213[[#This Row],[Date]],'DB Details'!$A:$L,7)</f>
        <v>40.5</v>
      </c>
      <c r="H854" s="88">
        <f>VLOOKUP(Table91213[[#This Row],[Date]],'DB Details'!$A:$L,8)</f>
        <v>53.3</v>
      </c>
      <c r="I854" s="88">
        <f>VLOOKUP(Table91213[[#This Row],[Date]],'DB Details'!$A:$L,9)</f>
        <v>61.1</v>
      </c>
      <c r="J854" s="88">
        <f>VLOOKUP(Table91213[[#This Row],[Date]],'DB Details'!$A:$L,10)</f>
        <v>58.8</v>
      </c>
      <c r="K854" s="41">
        <f>VLOOKUP(Table91213[[#This Row],[Date]],'DB Details'!$A:$L,11)</f>
        <v>56</v>
      </c>
      <c r="L854" s="88">
        <f>VLOOKUP(Table91213[[#This Row],[Date]],'DB Details'!$A:$L,12)</f>
        <v>59.8</v>
      </c>
    </row>
    <row r="855" spans="1:12" x14ac:dyDescent="0.2">
      <c r="A855" s="39">
        <v>43374</v>
      </c>
      <c r="B855" s="57">
        <f>VLOOKUP(Table91213[[#This Row],[Date]],'DB Details'!$A:$L,2)</f>
        <v>57.4</v>
      </c>
      <c r="C855" s="41">
        <f>VLOOKUP(Table91213[[#This Row],[Date]],'DB Details'!$A:$L,3)</f>
        <v>54.3</v>
      </c>
      <c r="D855" s="55">
        <f>VLOOKUP(Table91213[[#This Row],[Date]],'DB Details'!$A:$L,4)</f>
        <v>55.8</v>
      </c>
      <c r="E855" s="88">
        <f>VLOOKUP(Table91213[[#This Row],[Date]],'DB Details'!$A:$L,5)</f>
        <v>71.599999999999994</v>
      </c>
      <c r="F855" s="88">
        <f>VLOOKUP(Table91213[[#This Row],[Date]],'DB Details'!$A:$L,6)</f>
        <v>59.9</v>
      </c>
      <c r="G855" s="41">
        <f>VLOOKUP(Table91213[[#This Row],[Date]],'DB Details'!$A:$L,7)</f>
        <v>43.3</v>
      </c>
      <c r="H855" s="88">
        <f>VLOOKUP(Table91213[[#This Row],[Date]],'DB Details'!$A:$L,8)</f>
        <v>50.7</v>
      </c>
      <c r="I855" s="88">
        <f>VLOOKUP(Table91213[[#This Row],[Date]],'DB Details'!$A:$L,9)</f>
        <v>63.8</v>
      </c>
      <c r="J855" s="88">
        <f>VLOOKUP(Table91213[[#This Row],[Date]],'DB Details'!$A:$L,10)</f>
        <v>56.8</v>
      </c>
      <c r="K855" s="41">
        <f>VLOOKUP(Table91213[[#This Row],[Date]],'DB Details'!$A:$L,11)</f>
        <v>52.2</v>
      </c>
      <c r="L855" s="88">
        <f>VLOOKUP(Table91213[[#This Row],[Date]],'DB Details'!$A:$L,12)</f>
        <v>57.7</v>
      </c>
    </row>
    <row r="856" spans="1:12" x14ac:dyDescent="0.2">
      <c r="A856" s="39">
        <v>43405</v>
      </c>
      <c r="B856" s="57">
        <f>VLOOKUP(Table91213[[#This Row],[Date]],'DB Details'!$A:$L,2)</f>
        <v>62.1</v>
      </c>
      <c r="C856" s="41">
        <f>VLOOKUP(Table91213[[#This Row],[Date]],'DB Details'!$A:$L,3)</f>
        <v>53.6</v>
      </c>
      <c r="D856" s="55">
        <f>VLOOKUP(Table91213[[#This Row],[Date]],'DB Details'!$A:$L,4)</f>
        <v>56.4</v>
      </c>
      <c r="E856" s="88">
        <f>VLOOKUP(Table91213[[#This Row],[Date]],'DB Details'!$A:$L,5)</f>
        <v>60.7</v>
      </c>
      <c r="F856" s="88">
        <f>VLOOKUP(Table91213[[#This Row],[Date]],'DB Details'!$A:$L,6)</f>
        <v>60.6</v>
      </c>
      <c r="G856" s="41">
        <f>VLOOKUP(Table91213[[#This Row],[Date]],'DB Details'!$A:$L,7)</f>
        <v>41.5</v>
      </c>
      <c r="H856" s="88">
        <f>VLOOKUP(Table91213[[#This Row],[Date]],'DB Details'!$A:$L,8)</f>
        <v>52.9</v>
      </c>
      <c r="I856" s="88">
        <f>VLOOKUP(Table91213[[#This Row],[Date]],'DB Details'!$A:$L,9)</f>
        <v>62.5</v>
      </c>
      <c r="J856" s="88">
        <f>VLOOKUP(Table91213[[#This Row],[Date]],'DB Details'!$A:$L,10)</f>
        <v>58.4</v>
      </c>
      <c r="K856" s="41">
        <f>VLOOKUP(Table91213[[#This Row],[Date]],'DB Details'!$A:$L,11)</f>
        <v>52.2</v>
      </c>
      <c r="L856" s="88">
        <f>VLOOKUP(Table91213[[#This Row],[Date]],'DB Details'!$A:$L,12)</f>
        <v>59.3</v>
      </c>
    </row>
    <row r="857" spans="1:12" x14ac:dyDescent="0.2">
      <c r="A857" s="39">
        <v>43435</v>
      </c>
      <c r="B857" s="57">
        <f>VLOOKUP(Table91213[[#This Row],[Date]],'DB Details'!$A:$L,2)</f>
        <v>51.1</v>
      </c>
      <c r="C857" s="41">
        <f>VLOOKUP(Table91213[[#This Row],[Date]],'DB Details'!$A:$L,3)</f>
        <v>52.7</v>
      </c>
      <c r="D857" s="55">
        <f>VLOOKUP(Table91213[[#This Row],[Date]],'DB Details'!$A:$L,4)</f>
        <v>50</v>
      </c>
      <c r="E857" s="88">
        <f>VLOOKUP(Table91213[[#This Row],[Date]],'DB Details'!$A:$L,5)</f>
        <v>54.9</v>
      </c>
      <c r="F857" s="88">
        <f>VLOOKUP(Table91213[[#This Row],[Date]],'DB Details'!$A:$L,6)</f>
        <v>54.3</v>
      </c>
      <c r="G857" s="41">
        <f>VLOOKUP(Table91213[[#This Row],[Date]],'DB Details'!$A:$L,7)</f>
        <v>41.7</v>
      </c>
      <c r="H857" s="88">
        <f>VLOOKUP(Table91213[[#This Row],[Date]],'DB Details'!$A:$L,8)</f>
        <v>51.2</v>
      </c>
      <c r="I857" s="88">
        <f>VLOOKUP(Table91213[[#This Row],[Date]],'DB Details'!$A:$L,9)</f>
        <v>59</v>
      </c>
      <c r="J857" s="88">
        <f>VLOOKUP(Table91213[[#This Row],[Date]],'DB Details'!$A:$L,10)</f>
        <v>56</v>
      </c>
      <c r="K857" s="41">
        <f>VLOOKUP(Table91213[[#This Row],[Date]],'DB Details'!$A:$L,11)</f>
        <v>52.8</v>
      </c>
      <c r="L857" s="88">
        <f>VLOOKUP(Table91213[[#This Row],[Date]],'DB Details'!$A:$L,12)</f>
        <v>54.3</v>
      </c>
    </row>
    <row r="858" spans="1:12" x14ac:dyDescent="0.2">
      <c r="A858" s="39">
        <v>43466</v>
      </c>
      <c r="B858" s="57">
        <f>VLOOKUP(Table91213[[#This Row],[Date]],'DB Details'!$A:$L,2)</f>
        <v>58.2</v>
      </c>
      <c r="C858" s="41">
        <f>VLOOKUP(Table91213[[#This Row],[Date]],'DB Details'!$A:$L,3)</f>
        <v>53.8</v>
      </c>
      <c r="D858" s="55">
        <f>VLOOKUP(Table91213[[#This Row],[Date]],'DB Details'!$A:$L,4)</f>
        <v>50.3</v>
      </c>
      <c r="E858" s="88">
        <f>VLOOKUP(Table91213[[#This Row],[Date]],'DB Details'!$A:$L,5)</f>
        <v>49.6</v>
      </c>
      <c r="F858" s="88">
        <f>VLOOKUP(Table91213[[#This Row],[Date]],'DB Details'!$A:$L,6)</f>
        <v>60.5</v>
      </c>
      <c r="G858" s="41">
        <f>VLOOKUP(Table91213[[#This Row],[Date]],'DB Details'!$A:$L,7)</f>
        <v>42.8</v>
      </c>
      <c r="H858" s="88">
        <f>VLOOKUP(Table91213[[#This Row],[Date]],'DB Details'!$A:$L,8)</f>
        <v>52.8</v>
      </c>
      <c r="I858" s="88">
        <f>VLOOKUP(Table91213[[#This Row],[Date]],'DB Details'!$A:$L,9)</f>
        <v>56.2</v>
      </c>
      <c r="J858" s="88">
        <f>VLOOKUP(Table91213[[#This Row],[Date]],'DB Details'!$A:$L,10)</f>
        <v>55.5</v>
      </c>
      <c r="K858" s="41">
        <f>VLOOKUP(Table91213[[#This Row],[Date]],'DB Details'!$A:$L,11)</f>
        <v>51.8</v>
      </c>
      <c r="L858" s="88">
        <f>VLOOKUP(Table91213[[#This Row],[Date]],'DB Details'!$A:$L,12)</f>
        <v>56.6</v>
      </c>
    </row>
    <row r="859" spans="1:12" x14ac:dyDescent="0.2">
      <c r="A859" s="39">
        <v>43497</v>
      </c>
      <c r="B859" s="57">
        <f>VLOOKUP(Table91213[[#This Row],[Date]],'DB Details'!$A:$L,2)</f>
        <v>55.5</v>
      </c>
      <c r="C859" s="41">
        <f>VLOOKUP(Table91213[[#This Row],[Date]],'DB Details'!$A:$L,3)</f>
        <v>55.3</v>
      </c>
      <c r="D859" s="55">
        <f>VLOOKUP(Table91213[[#This Row],[Date]],'DB Details'!$A:$L,4)</f>
        <v>52.3</v>
      </c>
      <c r="E859" s="88">
        <f>VLOOKUP(Table91213[[#This Row],[Date]],'DB Details'!$A:$L,5)</f>
        <v>49.4</v>
      </c>
      <c r="F859" s="88">
        <f>VLOOKUP(Table91213[[#This Row],[Date]],'DB Details'!$A:$L,6)</f>
        <v>54.8</v>
      </c>
      <c r="G859" s="41">
        <f>VLOOKUP(Table91213[[#This Row],[Date]],'DB Details'!$A:$L,7)</f>
        <v>39</v>
      </c>
      <c r="H859" s="88">
        <f>VLOOKUP(Table91213[[#This Row],[Date]],'DB Details'!$A:$L,8)</f>
        <v>53.4</v>
      </c>
      <c r="I859" s="88">
        <f>VLOOKUP(Table91213[[#This Row],[Date]],'DB Details'!$A:$L,9)</f>
        <v>54.9</v>
      </c>
      <c r="J859" s="88">
        <f>VLOOKUP(Table91213[[#This Row],[Date]],'DB Details'!$A:$L,10)</f>
        <v>52.3</v>
      </c>
      <c r="K859" s="41">
        <f>VLOOKUP(Table91213[[#This Row],[Date]],'DB Details'!$A:$L,11)</f>
        <v>52.8</v>
      </c>
      <c r="L859" s="88">
        <f>VLOOKUP(Table91213[[#This Row],[Date]],'DB Details'!$A:$L,12)</f>
        <v>54.2</v>
      </c>
    </row>
    <row r="860" spans="1:12" x14ac:dyDescent="0.2">
      <c r="A860" s="39">
        <v>43525</v>
      </c>
      <c r="B860" s="57">
        <f>VLOOKUP(Table91213[[#This Row],[Date]],'DB Details'!$A:$L,2)</f>
        <v>57.4</v>
      </c>
      <c r="C860" s="41">
        <f>VLOOKUP(Table91213[[#This Row],[Date]],'DB Details'!$A:$L,3)</f>
        <v>51.1</v>
      </c>
      <c r="D860" s="55">
        <f>VLOOKUP(Table91213[[#This Row],[Date]],'DB Details'!$A:$L,4)</f>
        <v>50.4</v>
      </c>
      <c r="E860" s="88">
        <f>VLOOKUP(Table91213[[#This Row],[Date]],'DB Details'!$A:$L,5)</f>
        <v>54.3</v>
      </c>
      <c r="F860" s="88">
        <f>VLOOKUP(Table91213[[#This Row],[Date]],'DB Details'!$A:$L,6)</f>
        <v>55.8</v>
      </c>
      <c r="G860" s="41">
        <f>VLOOKUP(Table91213[[#This Row],[Date]],'DB Details'!$A:$L,7)</f>
        <v>42.7</v>
      </c>
      <c r="H860" s="88">
        <f>VLOOKUP(Table91213[[#This Row],[Date]],'DB Details'!$A:$L,8)</f>
        <v>51.8</v>
      </c>
      <c r="I860" s="88">
        <f>VLOOKUP(Table91213[[#This Row],[Date]],'DB Details'!$A:$L,9)</f>
        <v>54.2</v>
      </c>
      <c r="J860" s="88">
        <f>VLOOKUP(Table91213[[#This Row],[Date]],'DB Details'!$A:$L,10)</f>
        <v>57.5</v>
      </c>
      <c r="K860" s="41">
        <f>VLOOKUP(Table91213[[#This Row],[Date]],'DB Details'!$A:$L,11)</f>
        <v>51.7</v>
      </c>
      <c r="L860" s="88">
        <f>VLOOKUP(Table91213[[#This Row],[Date]],'DB Details'!$A:$L,12)</f>
        <v>55.3</v>
      </c>
    </row>
    <row r="861" spans="1:12" x14ac:dyDescent="0.2">
      <c r="A861" s="39">
        <v>43556</v>
      </c>
      <c r="B861" s="57">
        <f>VLOOKUP(Table91213[[#This Row],[Date]],'DB Details'!$A:$L,2)</f>
        <v>51.7</v>
      </c>
      <c r="C861" s="41">
        <f>VLOOKUP(Table91213[[#This Row],[Date]],'DB Details'!$A:$L,3)</f>
        <v>49.8</v>
      </c>
      <c r="D861" s="55">
        <f>VLOOKUP(Table91213[[#This Row],[Date]],'DB Details'!$A:$L,4)</f>
        <v>53.9</v>
      </c>
      <c r="E861" s="88">
        <f>VLOOKUP(Table91213[[#This Row],[Date]],'DB Details'!$A:$L,5)</f>
        <v>50</v>
      </c>
      <c r="F861" s="88">
        <f>VLOOKUP(Table91213[[#This Row],[Date]],'DB Details'!$A:$L,6)</f>
        <v>52.3</v>
      </c>
      <c r="G861" s="41">
        <f>VLOOKUP(Table91213[[#This Row],[Date]],'DB Details'!$A:$L,7)</f>
        <v>42.6</v>
      </c>
      <c r="H861" s="88">
        <f>VLOOKUP(Table91213[[#This Row],[Date]],'DB Details'!$A:$L,8)</f>
        <v>52.9</v>
      </c>
      <c r="I861" s="88">
        <f>VLOOKUP(Table91213[[#This Row],[Date]],'DB Details'!$A:$L,9)</f>
        <v>54.6</v>
      </c>
      <c r="J861" s="88">
        <f>VLOOKUP(Table91213[[#This Row],[Date]],'DB Details'!$A:$L,10)</f>
        <v>52.4</v>
      </c>
      <c r="K861" s="41">
        <f>VLOOKUP(Table91213[[#This Row],[Date]],'DB Details'!$A:$L,11)</f>
        <v>49.5</v>
      </c>
      <c r="L861" s="88">
        <f>VLOOKUP(Table91213[[#This Row],[Date]],'DB Details'!$A:$L,12)</f>
        <v>52.8</v>
      </c>
    </row>
    <row r="862" spans="1:12" x14ac:dyDescent="0.2">
      <c r="A862" s="39">
        <v>43586</v>
      </c>
      <c r="B862" s="57">
        <f>VLOOKUP(Table91213[[#This Row],[Date]],'DB Details'!$A:$L,2)</f>
        <v>52.7</v>
      </c>
      <c r="C862" s="41">
        <f>VLOOKUP(Table91213[[#This Row],[Date]],'DB Details'!$A:$L,3)</f>
        <v>49.4</v>
      </c>
      <c r="D862" s="55">
        <f>VLOOKUP(Table91213[[#This Row],[Date]],'DB Details'!$A:$L,4)</f>
        <v>47.2</v>
      </c>
      <c r="E862" s="88">
        <f>VLOOKUP(Table91213[[#This Row],[Date]],'DB Details'!$A:$L,5)</f>
        <v>53.2</v>
      </c>
      <c r="F862" s="88">
        <f>VLOOKUP(Table91213[[#This Row],[Date]],'DB Details'!$A:$L,6)</f>
        <v>51.3</v>
      </c>
      <c r="G862" s="41">
        <f>VLOOKUP(Table91213[[#This Row],[Date]],'DB Details'!$A:$L,7)</f>
        <v>43.7</v>
      </c>
      <c r="H862" s="88">
        <f>VLOOKUP(Table91213[[#This Row],[Date]],'DB Details'!$A:$L,8)</f>
        <v>50.9</v>
      </c>
      <c r="I862" s="88">
        <f>VLOOKUP(Table91213[[#This Row],[Date]],'DB Details'!$A:$L,9)</f>
        <v>52</v>
      </c>
      <c r="J862" s="88">
        <f>VLOOKUP(Table91213[[#This Row],[Date]],'DB Details'!$A:$L,10)</f>
        <v>53.7</v>
      </c>
      <c r="K862" s="41">
        <f>VLOOKUP(Table91213[[#This Row],[Date]],'DB Details'!$A:$L,11)</f>
        <v>51</v>
      </c>
      <c r="L862" s="88">
        <f>VLOOKUP(Table91213[[#This Row],[Date]],'DB Details'!$A:$L,12)</f>
        <v>52.1</v>
      </c>
    </row>
    <row r="863" spans="1:12" x14ac:dyDescent="0.2">
      <c r="A863" s="39">
        <v>43617</v>
      </c>
      <c r="B863" s="57">
        <f>VLOOKUP(Table91213[[#This Row],[Date]],'DB Details'!$A:$L,2)</f>
        <v>50</v>
      </c>
      <c r="C863" s="41">
        <f>VLOOKUP(Table91213[[#This Row],[Date]],'DB Details'!$A:$L,3)</f>
        <v>50</v>
      </c>
      <c r="D863" s="55">
        <f>VLOOKUP(Table91213[[#This Row],[Date]],'DB Details'!$A:$L,4)</f>
        <v>47.4</v>
      </c>
      <c r="E863" s="88">
        <f>VLOOKUP(Table91213[[#This Row],[Date]],'DB Details'!$A:$L,5)</f>
        <v>47.9</v>
      </c>
      <c r="F863" s="88">
        <f>VLOOKUP(Table91213[[#This Row],[Date]],'DB Details'!$A:$L,6)</f>
        <v>54.1</v>
      </c>
      <c r="G863" s="41">
        <f>VLOOKUP(Table91213[[#This Row],[Date]],'DB Details'!$A:$L,7)</f>
        <v>44.6</v>
      </c>
      <c r="H863" s="88">
        <f>VLOOKUP(Table91213[[#This Row],[Date]],'DB Details'!$A:$L,8)</f>
        <v>49.1</v>
      </c>
      <c r="I863" s="88">
        <f>VLOOKUP(Table91213[[#This Row],[Date]],'DB Details'!$A:$L,9)</f>
        <v>50.7</v>
      </c>
      <c r="J863" s="88">
        <f>VLOOKUP(Table91213[[#This Row],[Date]],'DB Details'!$A:$L,10)</f>
        <v>54.5</v>
      </c>
      <c r="K863" s="41">
        <f>VLOOKUP(Table91213[[#This Row],[Date]],'DB Details'!$A:$L,11)</f>
        <v>50.5</v>
      </c>
      <c r="L863" s="88">
        <f>VLOOKUP(Table91213[[#This Row],[Date]],'DB Details'!$A:$L,12)</f>
        <v>51.7</v>
      </c>
    </row>
    <row r="864" spans="1:12" x14ac:dyDescent="0.2">
      <c r="A864" s="39">
        <v>43647</v>
      </c>
      <c r="B864" s="57">
        <f>VLOOKUP(Table91213[[#This Row],[Date]],'DB Details'!$A:$L,2)</f>
        <v>50.8</v>
      </c>
      <c r="C864" s="41">
        <f>VLOOKUP(Table91213[[#This Row],[Date]],'DB Details'!$A:$L,3)</f>
        <v>47</v>
      </c>
      <c r="D864" s="55">
        <f>VLOOKUP(Table91213[[#This Row],[Date]],'DB Details'!$A:$L,4)</f>
        <v>43.1</v>
      </c>
      <c r="E864" s="88">
        <f>VLOOKUP(Table91213[[#This Row],[Date]],'DB Details'!$A:$L,5)</f>
        <v>45.1</v>
      </c>
      <c r="F864" s="88">
        <f>VLOOKUP(Table91213[[#This Row],[Date]],'DB Details'!$A:$L,6)</f>
        <v>50.8</v>
      </c>
      <c r="G864" s="41">
        <f>VLOOKUP(Table91213[[#This Row],[Date]],'DB Details'!$A:$L,7)</f>
        <v>45.7</v>
      </c>
      <c r="H864" s="88">
        <f>VLOOKUP(Table91213[[#This Row],[Date]],'DB Details'!$A:$L,8)</f>
        <v>49.5</v>
      </c>
      <c r="I864" s="88">
        <f>VLOOKUP(Table91213[[#This Row],[Date]],'DB Details'!$A:$L,9)</f>
        <v>53.3</v>
      </c>
      <c r="J864" s="88">
        <f>VLOOKUP(Table91213[[#This Row],[Date]],'DB Details'!$A:$L,10)</f>
        <v>51.7</v>
      </c>
      <c r="K864" s="41">
        <f>VLOOKUP(Table91213[[#This Row],[Date]],'DB Details'!$A:$L,11)</f>
        <v>48.1</v>
      </c>
      <c r="L864" s="88">
        <f>VLOOKUP(Table91213[[#This Row],[Date]],'DB Details'!$A:$L,12)</f>
        <v>51.2</v>
      </c>
    </row>
    <row r="865" spans="1:12" x14ac:dyDescent="0.2">
      <c r="A865" s="39">
        <v>43678</v>
      </c>
      <c r="B865" s="57">
        <f>VLOOKUP(Table91213[[#This Row],[Date]],'DB Details'!$A:$L,2)</f>
        <v>47.2</v>
      </c>
      <c r="C865" s="41">
        <f>VLOOKUP(Table91213[[#This Row],[Date]],'DB Details'!$A:$L,3)</f>
        <v>46</v>
      </c>
      <c r="D865" s="55">
        <f>VLOOKUP(Table91213[[#This Row],[Date]],'DB Details'!$A:$L,4)</f>
        <v>46.3</v>
      </c>
      <c r="E865" s="88">
        <f>VLOOKUP(Table91213[[#This Row],[Date]],'DB Details'!$A:$L,5)</f>
        <v>46</v>
      </c>
      <c r="F865" s="88">
        <f>VLOOKUP(Table91213[[#This Row],[Date]],'DB Details'!$A:$L,6)</f>
        <v>49.5</v>
      </c>
      <c r="G865" s="41">
        <f>VLOOKUP(Table91213[[#This Row],[Date]],'DB Details'!$A:$L,7)</f>
        <v>44.9</v>
      </c>
      <c r="H865" s="88">
        <f>VLOOKUP(Table91213[[#This Row],[Date]],'DB Details'!$A:$L,8)</f>
        <v>49.9</v>
      </c>
      <c r="I865" s="88">
        <f>VLOOKUP(Table91213[[#This Row],[Date]],'DB Details'!$A:$L,9)</f>
        <v>51.4</v>
      </c>
      <c r="J865" s="88">
        <f>VLOOKUP(Table91213[[#This Row],[Date]],'DB Details'!$A:$L,10)</f>
        <v>47.4</v>
      </c>
      <c r="K865" s="41">
        <f>VLOOKUP(Table91213[[#This Row],[Date]],'DB Details'!$A:$L,11)</f>
        <v>43.3</v>
      </c>
      <c r="L865" s="88">
        <f>VLOOKUP(Table91213[[#This Row],[Date]],'DB Details'!$A:$L,12)</f>
        <v>49.1</v>
      </c>
    </row>
    <row r="866" spans="1:12" x14ac:dyDescent="0.2">
      <c r="A866" s="39">
        <v>43709</v>
      </c>
      <c r="B866" s="57">
        <f>VLOOKUP(Table91213[[#This Row],[Date]],'DB Details'!$A:$L,2)</f>
        <v>47.3</v>
      </c>
      <c r="C866" s="41">
        <f>VLOOKUP(Table91213[[#This Row],[Date]],'DB Details'!$A:$L,3)</f>
        <v>48.1</v>
      </c>
      <c r="D866" s="55">
        <f>VLOOKUP(Table91213[[#This Row],[Date]],'DB Details'!$A:$L,4)</f>
        <v>45.1</v>
      </c>
      <c r="E866" s="88">
        <f>VLOOKUP(Table91213[[#This Row],[Date]],'DB Details'!$A:$L,5)</f>
        <v>49.7</v>
      </c>
      <c r="F866" s="88">
        <f>VLOOKUP(Table91213[[#This Row],[Date]],'DB Details'!$A:$L,6)</f>
        <v>47.3</v>
      </c>
      <c r="G866" s="41">
        <f>VLOOKUP(Table91213[[#This Row],[Date]],'DB Details'!$A:$L,7)</f>
        <v>45.5</v>
      </c>
      <c r="H866" s="88">
        <f>VLOOKUP(Table91213[[#This Row],[Date]],'DB Details'!$A:$L,8)</f>
        <v>46.9</v>
      </c>
      <c r="I866" s="88">
        <f>VLOOKUP(Table91213[[#This Row],[Date]],'DB Details'!$A:$L,9)</f>
        <v>51.1</v>
      </c>
      <c r="J866" s="88">
        <f>VLOOKUP(Table91213[[#This Row],[Date]],'DB Details'!$A:$L,10)</f>
        <v>46.3</v>
      </c>
      <c r="K866" s="41">
        <f>VLOOKUP(Table91213[[#This Row],[Date]],'DB Details'!$A:$L,11)</f>
        <v>41</v>
      </c>
      <c r="L866" s="88">
        <f>VLOOKUP(Table91213[[#This Row],[Date]],'DB Details'!$A:$L,12)</f>
        <v>47.8</v>
      </c>
    </row>
    <row r="867" spans="1:12" x14ac:dyDescent="0.2">
      <c r="A867" s="39">
        <v>43739</v>
      </c>
      <c r="B867" s="57">
        <f>VLOOKUP(Table91213[[#This Row],[Date]],'DB Details'!$A:$L,2)</f>
        <v>49.1</v>
      </c>
      <c r="C867" s="41">
        <f>VLOOKUP(Table91213[[#This Row],[Date]],'DB Details'!$A:$L,3)</f>
        <v>45.3</v>
      </c>
      <c r="D867" s="55">
        <f>VLOOKUP(Table91213[[#This Row],[Date]],'DB Details'!$A:$L,4)</f>
        <v>44.1</v>
      </c>
      <c r="E867" s="88">
        <f>VLOOKUP(Table91213[[#This Row],[Date]],'DB Details'!$A:$L,5)</f>
        <v>45.5</v>
      </c>
      <c r="F867" s="88">
        <f>VLOOKUP(Table91213[[#This Row],[Date]],'DB Details'!$A:$L,6)</f>
        <v>46.2</v>
      </c>
      <c r="G867" s="41">
        <f>VLOOKUP(Table91213[[#This Row],[Date]],'DB Details'!$A:$L,7)</f>
        <v>47.8</v>
      </c>
      <c r="H867" s="88">
        <f>VLOOKUP(Table91213[[#This Row],[Date]],'DB Details'!$A:$L,8)</f>
        <v>48.9</v>
      </c>
      <c r="I867" s="88">
        <f>VLOOKUP(Table91213[[#This Row],[Date]],'DB Details'!$A:$L,9)</f>
        <v>49.5</v>
      </c>
      <c r="J867" s="88">
        <f>VLOOKUP(Table91213[[#This Row],[Date]],'DB Details'!$A:$L,10)</f>
        <v>47.7</v>
      </c>
      <c r="K867" s="41">
        <f>VLOOKUP(Table91213[[#This Row],[Date]],'DB Details'!$A:$L,11)</f>
        <v>50.4</v>
      </c>
      <c r="L867" s="88">
        <f>VLOOKUP(Table91213[[#This Row],[Date]],'DB Details'!$A:$L,12)</f>
        <v>48.3</v>
      </c>
    </row>
    <row r="868" spans="1:12" x14ac:dyDescent="0.2">
      <c r="A868" s="39">
        <v>43770</v>
      </c>
      <c r="B868" s="57">
        <f>VLOOKUP(Table91213[[#This Row],[Date]],'DB Details'!$A:$L,2)</f>
        <v>47.2</v>
      </c>
      <c r="C868" s="41">
        <f>VLOOKUP(Table91213[[#This Row],[Date]],'DB Details'!$A:$L,3)</f>
        <v>48.3</v>
      </c>
      <c r="D868" s="55">
        <f>VLOOKUP(Table91213[[#This Row],[Date]],'DB Details'!$A:$L,4)</f>
        <v>43</v>
      </c>
      <c r="E868" s="88">
        <f>VLOOKUP(Table91213[[#This Row],[Date]],'DB Details'!$A:$L,5)</f>
        <v>46.7</v>
      </c>
      <c r="F868" s="88">
        <f>VLOOKUP(Table91213[[#This Row],[Date]],'DB Details'!$A:$L,6)</f>
        <v>49.1</v>
      </c>
      <c r="G868" s="41">
        <f>VLOOKUP(Table91213[[#This Row],[Date]],'DB Details'!$A:$L,7)</f>
        <v>45</v>
      </c>
      <c r="H868" s="88">
        <f>VLOOKUP(Table91213[[#This Row],[Date]],'DB Details'!$A:$L,8)</f>
        <v>45.5</v>
      </c>
      <c r="I868" s="88">
        <f>VLOOKUP(Table91213[[#This Row],[Date]],'DB Details'!$A:$L,9)</f>
        <v>52</v>
      </c>
      <c r="J868" s="88">
        <f>VLOOKUP(Table91213[[#This Row],[Date]],'DB Details'!$A:$L,10)</f>
        <v>46.6</v>
      </c>
      <c r="K868" s="41">
        <f>VLOOKUP(Table91213[[#This Row],[Date]],'DB Details'!$A:$L,11)</f>
        <v>47.9</v>
      </c>
      <c r="L868" s="88">
        <f>VLOOKUP(Table91213[[#This Row],[Date]],'DB Details'!$A:$L,12)</f>
        <v>48.1</v>
      </c>
    </row>
    <row r="869" spans="1:12" x14ac:dyDescent="0.2">
      <c r="A869" s="39">
        <v>43800</v>
      </c>
      <c r="B869" s="57">
        <f>VLOOKUP(Table91213[[#This Row],[Date]],'DB Details'!$A:$L,2)</f>
        <v>47.6</v>
      </c>
      <c r="C869" s="41">
        <f>VLOOKUP(Table91213[[#This Row],[Date]],'DB Details'!$A:$L,3)</f>
        <v>48.8</v>
      </c>
      <c r="D869" s="55">
        <f>VLOOKUP(Table91213[[#This Row],[Date]],'DB Details'!$A:$L,4)</f>
        <v>43.3</v>
      </c>
      <c r="E869" s="88">
        <f>VLOOKUP(Table91213[[#This Row],[Date]],'DB Details'!$A:$L,5)</f>
        <v>51.7</v>
      </c>
      <c r="F869" s="88">
        <f>VLOOKUP(Table91213[[#This Row],[Date]],'DB Details'!$A:$L,6)</f>
        <v>44.8</v>
      </c>
      <c r="G869" s="41">
        <f>VLOOKUP(Table91213[[#This Row],[Date]],'DB Details'!$A:$L,7)</f>
        <v>41.1</v>
      </c>
      <c r="H869" s="88">
        <f>VLOOKUP(Table91213[[#This Row],[Date]],'DB Details'!$A:$L,8)</f>
        <v>49.2</v>
      </c>
      <c r="I869" s="88">
        <f>VLOOKUP(Table91213[[#This Row],[Date]],'DB Details'!$A:$L,9)</f>
        <v>54.6</v>
      </c>
      <c r="J869" s="88">
        <f>VLOOKUP(Table91213[[#This Row],[Date]],'DB Details'!$A:$L,10)</f>
        <v>45.2</v>
      </c>
      <c r="K869" s="41">
        <f>VLOOKUP(Table91213[[#This Row],[Date]],'DB Details'!$A:$L,11)</f>
        <v>47.3</v>
      </c>
      <c r="L869" s="88">
        <f>VLOOKUP(Table91213[[#This Row],[Date]],'DB Details'!$A:$L,12)</f>
        <v>47.8</v>
      </c>
    </row>
    <row r="870" spans="1:12" x14ac:dyDescent="0.2">
      <c r="A870" s="39">
        <v>43831</v>
      </c>
      <c r="B870" s="57">
        <f>VLOOKUP(Table91213[[#This Row],[Date]],'DB Details'!$A:$L,2)</f>
        <v>52</v>
      </c>
      <c r="C870" s="41">
        <f>VLOOKUP(Table91213[[#This Row],[Date]],'DB Details'!$A:$L,3)</f>
        <v>51.3</v>
      </c>
      <c r="D870" s="55">
        <f>VLOOKUP(Table91213[[#This Row],[Date]],'DB Details'!$A:$L,4)</f>
        <v>45.7</v>
      </c>
      <c r="E870" s="88">
        <f>VLOOKUP(Table91213[[#This Row],[Date]],'DB Details'!$A:$L,5)</f>
        <v>53.3</v>
      </c>
      <c r="F870" s="88">
        <f>VLOOKUP(Table91213[[#This Row],[Date]],'DB Details'!$A:$L,6)</f>
        <v>54.3</v>
      </c>
      <c r="G870" s="41">
        <f>VLOOKUP(Table91213[[#This Row],[Date]],'DB Details'!$A:$L,7)</f>
        <v>43.8</v>
      </c>
      <c r="H870" s="88">
        <f>VLOOKUP(Table91213[[#This Row],[Date]],'DB Details'!$A:$L,8)</f>
        <v>48.8</v>
      </c>
      <c r="I870" s="88">
        <f>VLOOKUP(Table91213[[#This Row],[Date]],'DB Details'!$A:$L,9)</f>
        <v>52.9</v>
      </c>
      <c r="J870" s="88">
        <f>VLOOKUP(Table91213[[#This Row],[Date]],'DB Details'!$A:$L,10)</f>
        <v>46.6</v>
      </c>
      <c r="K870" s="41">
        <f>VLOOKUP(Table91213[[#This Row],[Date]],'DB Details'!$A:$L,11)</f>
        <v>53.3</v>
      </c>
      <c r="L870" s="88">
        <f>VLOOKUP(Table91213[[#This Row],[Date]],'DB Details'!$A:$L,12)</f>
        <v>50.9</v>
      </c>
    </row>
    <row r="871" spans="1:12" x14ac:dyDescent="0.2">
      <c r="A871" s="39">
        <v>43862</v>
      </c>
      <c r="B871" s="57">
        <f>VLOOKUP(Table91213[[#This Row],[Date]],'DB Details'!$A:$L,2)</f>
        <v>49.8</v>
      </c>
      <c r="C871" s="41">
        <f>VLOOKUP(Table91213[[#This Row],[Date]],'DB Details'!$A:$L,3)</f>
        <v>42.6</v>
      </c>
      <c r="D871" s="55">
        <f>VLOOKUP(Table91213[[#This Row],[Date]],'DB Details'!$A:$L,4)</f>
        <v>50.3</v>
      </c>
      <c r="E871" s="88">
        <f>VLOOKUP(Table91213[[#This Row],[Date]],'DB Details'!$A:$L,5)</f>
        <v>45.9</v>
      </c>
      <c r="F871" s="88">
        <f>VLOOKUP(Table91213[[#This Row],[Date]],'DB Details'!$A:$L,6)</f>
        <v>50.3</v>
      </c>
      <c r="G871" s="41">
        <f>VLOOKUP(Table91213[[#This Row],[Date]],'DB Details'!$A:$L,7)</f>
        <v>41.8</v>
      </c>
      <c r="H871" s="88">
        <f>VLOOKUP(Table91213[[#This Row],[Date]],'DB Details'!$A:$L,8)</f>
        <v>46.5</v>
      </c>
      <c r="I871" s="88">
        <f>VLOOKUP(Table91213[[#This Row],[Date]],'DB Details'!$A:$L,9)</f>
        <v>57.3</v>
      </c>
      <c r="J871" s="88">
        <f>VLOOKUP(Table91213[[#This Row],[Date]],'DB Details'!$A:$L,10)</f>
        <v>46.9</v>
      </c>
      <c r="K871" s="41">
        <f>VLOOKUP(Table91213[[#This Row],[Date]],'DB Details'!$A:$L,11)</f>
        <v>51.2</v>
      </c>
      <c r="L871" s="88">
        <f>VLOOKUP(Table91213[[#This Row],[Date]],'DB Details'!$A:$L,12)</f>
        <v>50.1</v>
      </c>
    </row>
    <row r="872" spans="1:12" x14ac:dyDescent="0.2">
      <c r="A872" s="39">
        <v>43891</v>
      </c>
      <c r="B872" s="57">
        <f>VLOOKUP(Table91213[[#This Row],[Date]],'DB Details'!$A:$L,2)</f>
        <v>42.2</v>
      </c>
      <c r="C872" s="41">
        <f>VLOOKUP(Table91213[[#This Row],[Date]],'DB Details'!$A:$L,3)</f>
        <v>42.1</v>
      </c>
      <c r="D872" s="55">
        <f>VLOOKUP(Table91213[[#This Row],[Date]],'DB Details'!$A:$L,4)</f>
        <v>45.9</v>
      </c>
      <c r="E872" s="88">
        <f>VLOOKUP(Table91213[[#This Row],[Date]],'DB Details'!$A:$L,5)</f>
        <v>37.4</v>
      </c>
      <c r="F872" s="88">
        <f>VLOOKUP(Table91213[[#This Row],[Date]],'DB Details'!$A:$L,6)</f>
        <v>47.7</v>
      </c>
      <c r="G872" s="41">
        <f>VLOOKUP(Table91213[[#This Row],[Date]],'DB Details'!$A:$L,7)</f>
        <v>43.4</v>
      </c>
      <c r="H872" s="88">
        <f>VLOOKUP(Table91213[[#This Row],[Date]],'DB Details'!$A:$L,8)</f>
        <v>46.9</v>
      </c>
      <c r="I872" s="88">
        <f>VLOOKUP(Table91213[[#This Row],[Date]],'DB Details'!$A:$L,9)</f>
        <v>65</v>
      </c>
      <c r="J872" s="88">
        <f>VLOOKUP(Table91213[[#This Row],[Date]],'DB Details'!$A:$L,10)</f>
        <v>43.8</v>
      </c>
      <c r="K872" s="41">
        <f>VLOOKUP(Table91213[[#This Row],[Date]],'DB Details'!$A:$L,11)</f>
        <v>46.6</v>
      </c>
      <c r="L872" s="88">
        <f>VLOOKUP(Table91213[[#This Row],[Date]],'DB Details'!$A:$L,12)</f>
        <v>49.1</v>
      </c>
    </row>
    <row r="873" spans="1:12" x14ac:dyDescent="0.2">
      <c r="A873" s="39">
        <v>43922</v>
      </c>
      <c r="B873" s="57">
        <f>VLOOKUP(Table91213[[#This Row],[Date]],'DB Details'!$A:$L,2)</f>
        <v>27.1</v>
      </c>
      <c r="C873" s="41">
        <f>VLOOKUP(Table91213[[#This Row],[Date]],'DB Details'!$A:$L,3)</f>
        <v>42.7</v>
      </c>
      <c r="D873" s="55">
        <f>VLOOKUP(Table91213[[#This Row],[Date]],'DB Details'!$A:$L,4)</f>
        <v>37.799999999999997</v>
      </c>
      <c r="E873" s="88">
        <f>VLOOKUP(Table91213[[#This Row],[Date]],'DB Details'!$A:$L,5)</f>
        <v>35.299999999999997</v>
      </c>
      <c r="F873" s="88">
        <f>VLOOKUP(Table91213[[#This Row],[Date]],'DB Details'!$A:$L,6)</f>
        <v>27.5</v>
      </c>
      <c r="G873" s="41">
        <f>VLOOKUP(Table91213[[#This Row],[Date]],'DB Details'!$A:$L,7)</f>
        <v>48.8</v>
      </c>
      <c r="H873" s="88">
        <f>VLOOKUP(Table91213[[#This Row],[Date]],'DB Details'!$A:$L,8)</f>
        <v>49.7</v>
      </c>
      <c r="I873" s="88">
        <f>VLOOKUP(Table91213[[#This Row],[Date]],'DB Details'!$A:$L,9)</f>
        <v>76</v>
      </c>
      <c r="J873" s="88">
        <f>VLOOKUP(Table91213[[#This Row],[Date]],'DB Details'!$A:$L,10)</f>
        <v>27.5</v>
      </c>
      <c r="K873" s="41">
        <f>VLOOKUP(Table91213[[#This Row],[Date]],'DB Details'!$A:$L,11)</f>
        <v>35.299999999999997</v>
      </c>
      <c r="L873" s="88">
        <f>VLOOKUP(Table91213[[#This Row],[Date]],'DB Details'!$A:$L,12)</f>
        <v>41.5</v>
      </c>
    </row>
    <row r="874" spans="1:12" x14ac:dyDescent="0.2">
      <c r="A874" s="39">
        <v>43952</v>
      </c>
      <c r="B874" s="57">
        <f>VLOOKUP(Table91213[[#This Row],[Date]],'DB Details'!$A:$L,2)</f>
        <v>31.8</v>
      </c>
      <c r="C874" s="41">
        <f>VLOOKUP(Table91213[[#This Row],[Date]],'DB Details'!$A:$L,3)</f>
        <v>41.3</v>
      </c>
      <c r="D874" s="55">
        <f>VLOOKUP(Table91213[[#This Row],[Date]],'DB Details'!$A:$L,4)</f>
        <v>38.200000000000003</v>
      </c>
      <c r="E874" s="88">
        <f>VLOOKUP(Table91213[[#This Row],[Date]],'DB Details'!$A:$L,5)</f>
        <v>40.799999999999997</v>
      </c>
      <c r="F874" s="88">
        <f>VLOOKUP(Table91213[[#This Row],[Date]],'DB Details'!$A:$L,6)</f>
        <v>33.200000000000003</v>
      </c>
      <c r="G874" s="41">
        <f>VLOOKUP(Table91213[[#This Row],[Date]],'DB Details'!$A:$L,7)</f>
        <v>46.2</v>
      </c>
      <c r="H874" s="88">
        <f>VLOOKUP(Table91213[[#This Row],[Date]],'DB Details'!$A:$L,8)</f>
        <v>50.4</v>
      </c>
      <c r="I874" s="88">
        <f>VLOOKUP(Table91213[[#This Row],[Date]],'DB Details'!$A:$L,9)</f>
        <v>68</v>
      </c>
      <c r="J874" s="88">
        <f>VLOOKUP(Table91213[[#This Row],[Date]],'DB Details'!$A:$L,10)</f>
        <v>32.1</v>
      </c>
      <c r="K874" s="41">
        <f>VLOOKUP(Table91213[[#This Row],[Date]],'DB Details'!$A:$L,11)</f>
        <v>39.5</v>
      </c>
      <c r="L874" s="88">
        <f>VLOOKUP(Table91213[[#This Row],[Date]],'DB Details'!$A:$L,12)</f>
        <v>43.1</v>
      </c>
    </row>
    <row r="875" spans="1:12" x14ac:dyDescent="0.2">
      <c r="A875" s="39">
        <v>43983</v>
      </c>
      <c r="B875" s="57">
        <f>VLOOKUP(Table91213[[#This Row],[Date]],'DB Details'!$A:$L,2)</f>
        <v>56.4</v>
      </c>
      <c r="C875" s="41">
        <f>VLOOKUP(Table91213[[#This Row],[Date]],'DB Details'!$A:$L,3)</f>
        <v>48.8</v>
      </c>
      <c r="D875" s="55">
        <f>VLOOKUP(Table91213[[#This Row],[Date]],'DB Details'!$A:$L,4)</f>
        <v>45.3</v>
      </c>
      <c r="E875" s="88">
        <f>VLOOKUP(Table91213[[#This Row],[Date]],'DB Details'!$A:$L,5)</f>
        <v>51.3</v>
      </c>
      <c r="F875" s="88">
        <f>VLOOKUP(Table91213[[#This Row],[Date]],'DB Details'!$A:$L,6)</f>
        <v>57.3</v>
      </c>
      <c r="G875" s="41">
        <f>VLOOKUP(Table91213[[#This Row],[Date]],'DB Details'!$A:$L,7)</f>
        <v>44.6</v>
      </c>
      <c r="H875" s="88">
        <f>VLOOKUP(Table91213[[#This Row],[Date]],'DB Details'!$A:$L,8)</f>
        <v>50.5</v>
      </c>
      <c r="I875" s="88">
        <f>VLOOKUP(Table91213[[#This Row],[Date]],'DB Details'!$A:$L,9)</f>
        <v>56.9</v>
      </c>
      <c r="J875" s="88">
        <f>VLOOKUP(Table91213[[#This Row],[Date]],'DB Details'!$A:$L,10)</f>
        <v>42.1</v>
      </c>
      <c r="K875" s="41">
        <f>VLOOKUP(Table91213[[#This Row],[Date]],'DB Details'!$A:$L,11)</f>
        <v>47.6</v>
      </c>
      <c r="L875" s="88">
        <f>VLOOKUP(Table91213[[#This Row],[Date]],'DB Details'!$A:$L,12)</f>
        <v>52.6</v>
      </c>
    </row>
    <row r="876" spans="1:12" x14ac:dyDescent="0.2">
      <c r="A876" s="39">
        <v>44013</v>
      </c>
      <c r="B876" s="57">
        <f>VLOOKUP(Table91213[[#This Row],[Date]],'DB Details'!$A:$L,2)</f>
        <v>61.5</v>
      </c>
      <c r="C876" s="41">
        <f>VLOOKUP(Table91213[[#This Row],[Date]],'DB Details'!$A:$L,3)</f>
        <v>53.1</v>
      </c>
      <c r="D876" s="55">
        <f>VLOOKUP(Table91213[[#This Row],[Date]],'DB Details'!$A:$L,4)</f>
        <v>51.8</v>
      </c>
      <c r="E876" s="88">
        <f>VLOOKUP(Table91213[[#This Row],[Date]],'DB Details'!$A:$L,5)</f>
        <v>53.2</v>
      </c>
      <c r="F876" s="88">
        <f>VLOOKUP(Table91213[[#This Row],[Date]],'DB Details'!$A:$L,6)</f>
        <v>62.1</v>
      </c>
      <c r="G876" s="41">
        <f>VLOOKUP(Table91213[[#This Row],[Date]],'DB Details'!$A:$L,7)</f>
        <v>41.6</v>
      </c>
      <c r="H876" s="88">
        <f>VLOOKUP(Table91213[[#This Row],[Date]],'DB Details'!$A:$L,8)</f>
        <v>47</v>
      </c>
      <c r="I876" s="88">
        <f>VLOOKUP(Table91213[[#This Row],[Date]],'DB Details'!$A:$L,9)</f>
        <v>55.8</v>
      </c>
      <c r="J876" s="88">
        <f>VLOOKUP(Table91213[[#This Row],[Date]],'DB Details'!$A:$L,10)</f>
        <v>44.3</v>
      </c>
      <c r="K876" s="41">
        <f>VLOOKUP(Table91213[[#This Row],[Date]],'DB Details'!$A:$L,11)</f>
        <v>50.4</v>
      </c>
      <c r="L876" s="88">
        <f>VLOOKUP(Table91213[[#This Row],[Date]],'DB Details'!$A:$L,12)</f>
        <v>54.2</v>
      </c>
    </row>
    <row r="877" spans="1:12" x14ac:dyDescent="0.2">
      <c r="A877" s="39">
        <v>44044</v>
      </c>
      <c r="B877" s="57">
        <f>VLOOKUP(Table91213[[#This Row],[Date]],'DB Details'!$A:$L,2)</f>
        <v>67.599999999999994</v>
      </c>
      <c r="C877" s="41">
        <f>VLOOKUP(Table91213[[#This Row],[Date]],'DB Details'!$A:$L,3)</f>
        <v>55.6</v>
      </c>
      <c r="D877" s="55">
        <f>VLOOKUP(Table91213[[#This Row],[Date]],'DB Details'!$A:$L,4)</f>
        <v>54.6</v>
      </c>
      <c r="E877" s="88">
        <f>VLOOKUP(Table91213[[#This Row],[Date]],'DB Details'!$A:$L,5)</f>
        <v>59.5</v>
      </c>
      <c r="F877" s="88">
        <f>VLOOKUP(Table91213[[#This Row],[Date]],'DB Details'!$A:$L,6)</f>
        <v>63.3</v>
      </c>
      <c r="G877" s="41">
        <f>VLOOKUP(Table91213[[#This Row],[Date]],'DB Details'!$A:$L,7)</f>
        <v>38.1</v>
      </c>
      <c r="H877" s="88">
        <f>VLOOKUP(Table91213[[#This Row],[Date]],'DB Details'!$A:$L,8)</f>
        <v>44.4</v>
      </c>
      <c r="I877" s="88">
        <f>VLOOKUP(Table91213[[#This Row],[Date]],'DB Details'!$A:$L,9)</f>
        <v>58.2</v>
      </c>
      <c r="J877" s="88">
        <f>VLOOKUP(Table91213[[#This Row],[Date]],'DB Details'!$A:$L,10)</f>
        <v>46.4</v>
      </c>
      <c r="K877" s="41">
        <f>VLOOKUP(Table91213[[#This Row],[Date]],'DB Details'!$A:$L,11)</f>
        <v>53.3</v>
      </c>
      <c r="L877" s="88">
        <f>VLOOKUP(Table91213[[#This Row],[Date]],'DB Details'!$A:$L,12)</f>
        <v>56</v>
      </c>
    </row>
    <row r="878" spans="1:12" x14ac:dyDescent="0.2">
      <c r="A878" s="39">
        <v>44075</v>
      </c>
      <c r="B878" s="57">
        <f>VLOOKUP(Table91213[[#This Row],[Date]],'DB Details'!$A:$L,2)</f>
        <v>60.2</v>
      </c>
      <c r="C878" s="41">
        <f>VLOOKUP(Table91213[[#This Row],[Date]],'DB Details'!$A:$L,3)</f>
        <v>54</v>
      </c>
      <c r="D878" s="55">
        <f>VLOOKUP(Table91213[[#This Row],[Date]],'DB Details'!$A:$L,4)</f>
        <v>55.2</v>
      </c>
      <c r="E878" s="88">
        <f>VLOOKUP(Table91213[[#This Row],[Date]],'DB Details'!$A:$L,5)</f>
        <v>62.8</v>
      </c>
      <c r="F878" s="88">
        <f>VLOOKUP(Table91213[[#This Row],[Date]],'DB Details'!$A:$L,6)</f>
        <v>61</v>
      </c>
      <c r="G878" s="41">
        <f>VLOOKUP(Table91213[[#This Row],[Date]],'DB Details'!$A:$L,7)</f>
        <v>37.9</v>
      </c>
      <c r="H878" s="88">
        <f>VLOOKUP(Table91213[[#This Row],[Date]],'DB Details'!$A:$L,8)</f>
        <v>47.1</v>
      </c>
      <c r="I878" s="88">
        <f>VLOOKUP(Table91213[[#This Row],[Date]],'DB Details'!$A:$L,9)</f>
        <v>59</v>
      </c>
      <c r="J878" s="88">
        <f>VLOOKUP(Table91213[[#This Row],[Date]],'DB Details'!$A:$L,10)</f>
        <v>49.6</v>
      </c>
      <c r="K878" s="41">
        <f>VLOOKUP(Table91213[[#This Row],[Date]],'DB Details'!$A:$L,11)</f>
        <v>54.3</v>
      </c>
      <c r="L878" s="88">
        <f>VLOOKUP(Table91213[[#This Row],[Date]],'DB Details'!$A:$L,12)</f>
        <v>55.4</v>
      </c>
    </row>
    <row r="879" spans="1:12" x14ac:dyDescent="0.2">
      <c r="A879" s="39">
        <v>44105</v>
      </c>
      <c r="B879" s="57">
        <f>VLOOKUP(Table91213[[#This Row],[Date]],'DB Details'!$A:$L,2)</f>
        <v>67.900000000000006</v>
      </c>
      <c r="C879" s="41">
        <f>VLOOKUP(Table91213[[#This Row],[Date]],'DB Details'!$A:$L,3)</f>
        <v>58.1</v>
      </c>
      <c r="D879" s="55">
        <f>VLOOKUP(Table91213[[#This Row],[Date]],'DB Details'!$A:$L,4)</f>
        <v>55.7</v>
      </c>
      <c r="E879" s="88">
        <f>VLOOKUP(Table91213[[#This Row],[Date]],'DB Details'!$A:$L,5)</f>
        <v>65.5</v>
      </c>
      <c r="F879" s="88">
        <f>VLOOKUP(Table91213[[#This Row],[Date]],'DB Details'!$A:$L,6)</f>
        <v>63</v>
      </c>
      <c r="G879" s="41">
        <f>VLOOKUP(Table91213[[#This Row],[Date]],'DB Details'!$A:$L,7)</f>
        <v>36.700000000000003</v>
      </c>
      <c r="H879" s="88">
        <f>VLOOKUP(Table91213[[#This Row],[Date]],'DB Details'!$A:$L,8)</f>
        <v>51.9</v>
      </c>
      <c r="I879" s="88">
        <f>VLOOKUP(Table91213[[#This Row],[Date]],'DB Details'!$A:$L,9)</f>
        <v>60.5</v>
      </c>
      <c r="J879" s="88">
        <f>VLOOKUP(Table91213[[#This Row],[Date]],'DB Details'!$A:$L,10)</f>
        <v>53.2</v>
      </c>
      <c r="K879" s="41">
        <f>VLOOKUP(Table91213[[#This Row],[Date]],'DB Details'!$A:$L,11)</f>
        <v>55.7</v>
      </c>
      <c r="L879" s="88">
        <f>VLOOKUP(Table91213[[#This Row],[Date]],'DB Details'!$A:$L,12)</f>
        <v>59.3</v>
      </c>
    </row>
    <row r="880" spans="1:12" x14ac:dyDescent="0.2">
      <c r="A880" s="39">
        <v>44136</v>
      </c>
      <c r="B880" s="57">
        <f>VLOOKUP(Table91213[[#This Row],[Date]],'DB Details'!$A:$L,2)</f>
        <v>65.099999999999994</v>
      </c>
      <c r="C880" s="41">
        <f>VLOOKUP(Table91213[[#This Row],[Date]],'DB Details'!$A:$L,3)</f>
        <v>55.1</v>
      </c>
      <c r="D880" s="55">
        <f>VLOOKUP(Table91213[[#This Row],[Date]],'DB Details'!$A:$L,4)</f>
        <v>56.9</v>
      </c>
      <c r="E880" s="88">
        <f>VLOOKUP(Table91213[[#This Row],[Date]],'DB Details'!$A:$L,5)</f>
        <v>65.400000000000006</v>
      </c>
      <c r="F880" s="88">
        <f>VLOOKUP(Table91213[[#This Row],[Date]],'DB Details'!$A:$L,6)</f>
        <v>60.8</v>
      </c>
      <c r="G880" s="41">
        <f>VLOOKUP(Table91213[[#This Row],[Date]],'DB Details'!$A:$L,7)</f>
        <v>36.299999999999997</v>
      </c>
      <c r="H880" s="88">
        <f>VLOOKUP(Table91213[[#This Row],[Date]],'DB Details'!$A:$L,8)</f>
        <v>51.2</v>
      </c>
      <c r="I880" s="88">
        <f>VLOOKUP(Table91213[[#This Row],[Date]],'DB Details'!$A:$L,9)</f>
        <v>61.7</v>
      </c>
      <c r="J880" s="88">
        <f>VLOOKUP(Table91213[[#This Row],[Date]],'DB Details'!$A:$L,10)</f>
        <v>48.4</v>
      </c>
      <c r="K880" s="41">
        <f>VLOOKUP(Table91213[[#This Row],[Date]],'DB Details'!$A:$L,11)</f>
        <v>57.8</v>
      </c>
      <c r="L880" s="88">
        <f>VLOOKUP(Table91213[[#This Row],[Date]],'DB Details'!$A:$L,12)</f>
        <v>57.5</v>
      </c>
    </row>
    <row r="881" spans="1:12" x14ac:dyDescent="0.2">
      <c r="A881" s="39">
        <v>44166</v>
      </c>
      <c r="B881" s="57">
        <f>VLOOKUP(Table91213[[#This Row],[Date]],'DB Details'!$A:$L,2)</f>
        <v>67.900000000000006</v>
      </c>
      <c r="C881" s="41">
        <f>VLOOKUP(Table91213[[#This Row],[Date]],'DB Details'!$A:$L,3)</f>
        <v>54.6</v>
      </c>
      <c r="D881" s="55">
        <f>VLOOKUP(Table91213[[#This Row],[Date]],'DB Details'!$A:$L,4)</f>
        <v>59.1</v>
      </c>
      <c r="E881" s="88">
        <f>VLOOKUP(Table91213[[#This Row],[Date]],'DB Details'!$A:$L,5)</f>
        <v>77.599999999999994</v>
      </c>
      <c r="F881" s="88">
        <f>VLOOKUP(Table91213[[#This Row],[Date]],'DB Details'!$A:$L,6)</f>
        <v>64.7</v>
      </c>
      <c r="G881" s="41">
        <f>VLOOKUP(Table91213[[#This Row],[Date]],'DB Details'!$A:$L,7)</f>
        <v>37.9</v>
      </c>
      <c r="H881" s="88">
        <f>VLOOKUP(Table91213[[#This Row],[Date]],'DB Details'!$A:$L,8)</f>
        <v>51</v>
      </c>
      <c r="I881" s="88">
        <f>VLOOKUP(Table91213[[#This Row],[Date]],'DB Details'!$A:$L,9)</f>
        <v>67.7</v>
      </c>
      <c r="J881" s="88">
        <f>VLOOKUP(Table91213[[#This Row],[Date]],'DB Details'!$A:$L,10)</f>
        <v>51.7</v>
      </c>
      <c r="K881" s="41">
        <f>VLOOKUP(Table91213[[#This Row],[Date]],'DB Details'!$A:$L,11)</f>
        <v>57.5</v>
      </c>
      <c r="L881" s="88">
        <f>VLOOKUP(Table91213[[#This Row],[Date]],'DB Details'!$A:$L,12)</f>
        <v>60.5</v>
      </c>
    </row>
    <row r="882" spans="1:12" x14ac:dyDescent="0.2">
      <c r="A882" s="39">
        <v>44197</v>
      </c>
      <c r="B882" s="57">
        <f>VLOOKUP(Table91213[[#This Row],[Date]],'DB Details'!$A:$L,2)</f>
        <v>61.1</v>
      </c>
      <c r="C882" s="41">
        <f>VLOOKUP(Table91213[[#This Row],[Date]],'DB Details'!$A:$L,3)</f>
        <v>56.8</v>
      </c>
      <c r="D882" s="55">
        <f>VLOOKUP(Table91213[[#This Row],[Date]],'DB Details'!$A:$L,4)</f>
        <v>59.7</v>
      </c>
      <c r="E882" s="88">
        <f>VLOOKUP(Table91213[[#This Row],[Date]],'DB Details'!$A:$L,5)</f>
        <v>82.1</v>
      </c>
      <c r="F882" s="88">
        <f>VLOOKUP(Table91213[[#This Row],[Date]],'DB Details'!$A:$L,6)</f>
        <v>60.7</v>
      </c>
      <c r="G882" s="41">
        <f>VLOOKUP(Table91213[[#This Row],[Date]],'DB Details'!$A:$L,7)</f>
        <v>33.1</v>
      </c>
      <c r="H882" s="88">
        <f>VLOOKUP(Table91213[[#This Row],[Date]],'DB Details'!$A:$L,8)</f>
        <v>50.8</v>
      </c>
      <c r="I882" s="88">
        <f>VLOOKUP(Table91213[[#This Row],[Date]],'DB Details'!$A:$L,9)</f>
        <v>68.2</v>
      </c>
      <c r="J882" s="88">
        <f>VLOOKUP(Table91213[[#This Row],[Date]],'DB Details'!$A:$L,10)</f>
        <v>52.6</v>
      </c>
      <c r="K882" s="41">
        <f>VLOOKUP(Table91213[[#This Row],[Date]],'DB Details'!$A:$L,11)</f>
        <v>54.9</v>
      </c>
      <c r="L882" s="88">
        <f>VLOOKUP(Table91213[[#This Row],[Date]],'DB Details'!$A:$L,12)</f>
        <v>58.7</v>
      </c>
    </row>
    <row r="883" spans="1:12" x14ac:dyDescent="0.2">
      <c r="A883" s="39">
        <v>44228</v>
      </c>
      <c r="B883" s="57">
        <f>VLOOKUP(Table91213[[#This Row],[Date]],'DB Details'!$A:$L,2)</f>
        <v>64.8</v>
      </c>
      <c r="C883" s="41">
        <f>VLOOKUP(Table91213[[#This Row],[Date]],'DB Details'!$A:$L,3)</f>
        <v>56.1</v>
      </c>
      <c r="D883" s="55">
        <f>VLOOKUP(Table91213[[#This Row],[Date]],'DB Details'!$A:$L,4)</f>
        <v>64</v>
      </c>
      <c r="E883" s="88">
        <f>VLOOKUP(Table91213[[#This Row],[Date]],'DB Details'!$A:$L,5)</f>
        <v>86</v>
      </c>
      <c r="F883" s="88">
        <f>VLOOKUP(Table91213[[#This Row],[Date]],'DB Details'!$A:$L,6)</f>
        <v>63.2</v>
      </c>
      <c r="G883" s="41">
        <f>VLOOKUP(Table91213[[#This Row],[Date]],'DB Details'!$A:$L,7)</f>
        <v>32.5</v>
      </c>
      <c r="H883" s="88">
        <f>VLOOKUP(Table91213[[#This Row],[Date]],'DB Details'!$A:$L,8)</f>
        <v>49.7</v>
      </c>
      <c r="I883" s="88">
        <f>VLOOKUP(Table91213[[#This Row],[Date]],'DB Details'!$A:$L,9)</f>
        <v>72</v>
      </c>
      <c r="J883" s="88">
        <f>VLOOKUP(Table91213[[#This Row],[Date]],'DB Details'!$A:$L,10)</f>
        <v>54.4</v>
      </c>
      <c r="K883" s="41">
        <f>VLOOKUP(Table91213[[#This Row],[Date]],'DB Details'!$A:$L,11)</f>
        <v>57.2</v>
      </c>
      <c r="L883" s="88">
        <f>VLOOKUP(Table91213[[#This Row],[Date]],'DB Details'!$A:$L,12)</f>
        <v>60.8</v>
      </c>
    </row>
    <row r="884" spans="1:12" x14ac:dyDescent="0.2">
      <c r="A884" s="39">
        <v>44256</v>
      </c>
      <c r="B884" s="57">
        <f>VLOOKUP(Table91213[[#This Row],[Date]],'DB Details'!$A:$L,2)</f>
        <v>68</v>
      </c>
      <c r="C884" s="41">
        <f>VLOOKUP(Table91213[[#This Row],[Date]],'DB Details'!$A:$L,3)</f>
        <v>56.7</v>
      </c>
      <c r="D884" s="55">
        <f>VLOOKUP(Table91213[[#This Row],[Date]],'DB Details'!$A:$L,4)</f>
        <v>67.5</v>
      </c>
      <c r="E884" s="88">
        <f>VLOOKUP(Table91213[[#This Row],[Date]],'DB Details'!$A:$L,5)</f>
        <v>85.6</v>
      </c>
      <c r="F884" s="88">
        <f>VLOOKUP(Table91213[[#This Row],[Date]],'DB Details'!$A:$L,6)</f>
        <v>68.099999999999994</v>
      </c>
      <c r="G884" s="41">
        <f>VLOOKUP(Table91213[[#This Row],[Date]],'DB Details'!$A:$L,7)</f>
        <v>29.9</v>
      </c>
      <c r="H884" s="88">
        <f>VLOOKUP(Table91213[[#This Row],[Date]],'DB Details'!$A:$L,8)</f>
        <v>50.8</v>
      </c>
      <c r="I884" s="88">
        <f>VLOOKUP(Table91213[[#This Row],[Date]],'DB Details'!$A:$L,9)</f>
        <v>76.599999999999994</v>
      </c>
      <c r="J884" s="88">
        <f>VLOOKUP(Table91213[[#This Row],[Date]],'DB Details'!$A:$L,10)</f>
        <v>59.6</v>
      </c>
      <c r="K884" s="41">
        <f>VLOOKUP(Table91213[[#This Row],[Date]],'DB Details'!$A:$L,11)</f>
        <v>54.5</v>
      </c>
      <c r="L884" s="88">
        <f>VLOOKUP(Table91213[[#This Row],[Date]],'DB Details'!$A:$L,12)</f>
        <v>64.7</v>
      </c>
    </row>
    <row r="885" spans="1:12" x14ac:dyDescent="0.2">
      <c r="A885" s="39">
        <v>44287</v>
      </c>
      <c r="B885" s="57">
        <f>VLOOKUP(Table91213[[#This Row],[Date]],'DB Details'!$A:$L,2)</f>
        <v>64.3</v>
      </c>
      <c r="C885" s="41">
        <f>VLOOKUP(Table91213[[#This Row],[Date]],'DB Details'!$A:$L,3)</f>
        <v>52.2</v>
      </c>
      <c r="D885" s="55">
        <f>VLOOKUP(Table91213[[#This Row],[Date]],'DB Details'!$A:$L,4)</f>
        <v>68.2</v>
      </c>
      <c r="E885" s="88">
        <f>VLOOKUP(Table91213[[#This Row],[Date]],'DB Details'!$A:$L,5)</f>
        <v>89.6</v>
      </c>
      <c r="F885" s="88">
        <f>VLOOKUP(Table91213[[#This Row],[Date]],'DB Details'!$A:$L,6)</f>
        <v>62.5</v>
      </c>
      <c r="G885" s="41">
        <f>VLOOKUP(Table91213[[#This Row],[Date]],'DB Details'!$A:$L,7)</f>
        <v>28.4</v>
      </c>
      <c r="H885" s="88">
        <f>VLOOKUP(Table91213[[#This Row],[Date]],'DB Details'!$A:$L,8)</f>
        <v>46.5</v>
      </c>
      <c r="I885" s="88">
        <f>VLOOKUP(Table91213[[#This Row],[Date]],'DB Details'!$A:$L,9)</f>
        <v>75</v>
      </c>
      <c r="J885" s="88">
        <f>VLOOKUP(Table91213[[#This Row],[Date]],'DB Details'!$A:$L,10)</f>
        <v>55.1</v>
      </c>
      <c r="K885" s="41">
        <f>VLOOKUP(Table91213[[#This Row],[Date]],'DB Details'!$A:$L,11)</f>
        <v>54.9</v>
      </c>
      <c r="L885" s="88">
        <f>VLOOKUP(Table91213[[#This Row],[Date]],'DB Details'!$A:$L,12)</f>
        <v>60.7</v>
      </c>
    </row>
    <row r="886" spans="1:12" x14ac:dyDescent="0.2">
      <c r="A886" s="39">
        <v>44317</v>
      </c>
      <c r="B886" s="57">
        <f>VLOOKUP(Table91213[[#This Row],[Date]],'DB Details'!$A:$L,2)</f>
        <v>67</v>
      </c>
      <c r="C886" s="41">
        <f>VLOOKUP(Table91213[[#This Row],[Date]],'DB Details'!$A:$L,3)</f>
        <v>54</v>
      </c>
      <c r="D886" s="55">
        <f>VLOOKUP(Table91213[[#This Row],[Date]],'DB Details'!$A:$L,4)</f>
        <v>70.599999999999994</v>
      </c>
      <c r="E886" s="88">
        <f>VLOOKUP(Table91213[[#This Row],[Date]],'DB Details'!$A:$L,5)</f>
        <v>88</v>
      </c>
      <c r="F886" s="88">
        <f>VLOOKUP(Table91213[[#This Row],[Date]],'DB Details'!$A:$L,6)</f>
        <v>58.5</v>
      </c>
      <c r="G886" s="41">
        <f>VLOOKUP(Table91213[[#This Row],[Date]],'DB Details'!$A:$L,7)</f>
        <v>28</v>
      </c>
      <c r="H886" s="88">
        <f>VLOOKUP(Table91213[[#This Row],[Date]],'DB Details'!$A:$L,8)</f>
        <v>50.8</v>
      </c>
      <c r="I886" s="88">
        <f>VLOOKUP(Table91213[[#This Row],[Date]],'DB Details'!$A:$L,9)</f>
        <v>78.8</v>
      </c>
      <c r="J886" s="88">
        <f>VLOOKUP(Table91213[[#This Row],[Date]],'DB Details'!$A:$L,10)</f>
        <v>50.9</v>
      </c>
      <c r="K886" s="41">
        <f>VLOOKUP(Table91213[[#This Row],[Date]],'DB Details'!$A:$L,11)</f>
        <v>55.4</v>
      </c>
      <c r="L886" s="88">
        <f>VLOOKUP(Table91213[[#This Row],[Date]],'DB Details'!$A:$L,12)</f>
        <v>61.2</v>
      </c>
    </row>
    <row r="887" spans="1:12" x14ac:dyDescent="0.2">
      <c r="A887" s="39">
        <v>44348</v>
      </c>
      <c r="B887" s="57">
        <f>VLOOKUP(Table91213[[#This Row],[Date]],'DB Details'!$A:$L,2)</f>
        <v>66</v>
      </c>
      <c r="C887" s="41">
        <f>VLOOKUP(Table91213[[#This Row],[Date]],'DB Details'!$A:$L,3)</f>
        <v>61</v>
      </c>
      <c r="D887" s="55">
        <f>VLOOKUP(Table91213[[#This Row],[Date]],'DB Details'!$A:$L,4)</f>
        <v>64.5</v>
      </c>
      <c r="E887" s="88">
        <f>VLOOKUP(Table91213[[#This Row],[Date]],'DB Details'!$A:$L,5)</f>
        <v>92.1</v>
      </c>
      <c r="F887" s="88">
        <f>VLOOKUP(Table91213[[#This Row],[Date]],'DB Details'!$A:$L,6)</f>
        <v>60.8</v>
      </c>
      <c r="G887" s="41">
        <f>VLOOKUP(Table91213[[#This Row],[Date]],'DB Details'!$A:$L,7)</f>
        <v>30.8</v>
      </c>
      <c r="H887" s="88">
        <f>VLOOKUP(Table91213[[#This Row],[Date]],'DB Details'!$A:$L,8)</f>
        <v>51.1</v>
      </c>
      <c r="I887" s="88">
        <f>VLOOKUP(Table91213[[#This Row],[Date]],'DB Details'!$A:$L,9)</f>
        <v>75.099999999999994</v>
      </c>
      <c r="J887" s="88">
        <f>VLOOKUP(Table91213[[#This Row],[Date]],'DB Details'!$A:$L,10)</f>
        <v>49.9</v>
      </c>
      <c r="K887" s="41">
        <f>VLOOKUP(Table91213[[#This Row],[Date]],'DB Details'!$A:$L,11)</f>
        <v>56.2</v>
      </c>
      <c r="L887" s="88">
        <f>VLOOKUP(Table91213[[#This Row],[Date]],'DB Details'!$A:$L,12)</f>
        <v>60.6</v>
      </c>
    </row>
    <row r="888" spans="1:12" x14ac:dyDescent="0.2">
      <c r="A888" s="39">
        <v>44378</v>
      </c>
      <c r="B888" s="57">
        <f>VLOOKUP(Table91213[[#This Row],[Date]],'DB Details'!$A:$L,2)</f>
        <v>64.900000000000006</v>
      </c>
      <c r="C888" s="41">
        <f>VLOOKUP(Table91213[[#This Row],[Date]],'DB Details'!$A:$L,3)</f>
        <v>53.7</v>
      </c>
      <c r="D888" s="55">
        <f>VLOOKUP(Table91213[[#This Row],[Date]],'DB Details'!$A:$L,4)</f>
        <v>65</v>
      </c>
      <c r="E888" s="88">
        <f>VLOOKUP(Table91213[[#This Row],[Date]],'DB Details'!$A:$L,5)</f>
        <v>85.7</v>
      </c>
      <c r="F888" s="88">
        <f>VLOOKUP(Table91213[[#This Row],[Date]],'DB Details'!$A:$L,6)</f>
        <v>58.4</v>
      </c>
      <c r="G888" s="41">
        <f>VLOOKUP(Table91213[[#This Row],[Date]],'DB Details'!$A:$L,7)</f>
        <v>25</v>
      </c>
      <c r="H888" s="88">
        <f>VLOOKUP(Table91213[[#This Row],[Date]],'DB Details'!$A:$L,8)</f>
        <v>48.9</v>
      </c>
      <c r="I888" s="88">
        <f>VLOOKUP(Table91213[[#This Row],[Date]],'DB Details'!$A:$L,9)</f>
        <v>72.5</v>
      </c>
      <c r="J888" s="88">
        <f>VLOOKUP(Table91213[[#This Row],[Date]],'DB Details'!$A:$L,10)</f>
        <v>52.9</v>
      </c>
      <c r="K888" s="41">
        <f>VLOOKUP(Table91213[[#This Row],[Date]],'DB Details'!$A:$L,11)</f>
        <v>55.7</v>
      </c>
      <c r="L888" s="88">
        <f>VLOOKUP(Table91213[[#This Row],[Date]],'DB Details'!$A:$L,12)</f>
        <v>59.5</v>
      </c>
    </row>
    <row r="889" spans="1:12" x14ac:dyDescent="0.2">
      <c r="A889" s="39">
        <v>44409</v>
      </c>
      <c r="B889" s="57">
        <f>VLOOKUP(Table91213[[#This Row],[Date]],'DB Details'!$A:$L,2)</f>
        <v>66.7</v>
      </c>
      <c r="C889" s="41">
        <f>VLOOKUP(Table91213[[#This Row],[Date]],'DB Details'!$A:$L,3)</f>
        <v>54.3</v>
      </c>
      <c r="D889" s="55">
        <f>VLOOKUP(Table91213[[#This Row],[Date]],'DB Details'!$A:$L,4)</f>
        <v>68.2</v>
      </c>
      <c r="E889" s="88">
        <f>VLOOKUP(Table91213[[#This Row],[Date]],'DB Details'!$A:$L,5)</f>
        <v>79.400000000000006</v>
      </c>
      <c r="F889" s="88">
        <f>VLOOKUP(Table91213[[#This Row],[Date]],'DB Details'!$A:$L,6)</f>
        <v>60</v>
      </c>
      <c r="G889" s="41">
        <f>VLOOKUP(Table91213[[#This Row],[Date]],'DB Details'!$A:$L,7)</f>
        <v>30.2</v>
      </c>
      <c r="H889" s="88">
        <f>VLOOKUP(Table91213[[#This Row],[Date]],'DB Details'!$A:$L,8)</f>
        <v>54.2</v>
      </c>
      <c r="I889" s="88">
        <f>VLOOKUP(Table91213[[#This Row],[Date]],'DB Details'!$A:$L,9)</f>
        <v>69.5</v>
      </c>
      <c r="J889" s="88">
        <f>VLOOKUP(Table91213[[#This Row],[Date]],'DB Details'!$A:$L,10)</f>
        <v>49</v>
      </c>
      <c r="K889" s="41">
        <f>VLOOKUP(Table91213[[#This Row],[Date]],'DB Details'!$A:$L,11)</f>
        <v>56.6</v>
      </c>
      <c r="L889" s="88">
        <f>VLOOKUP(Table91213[[#This Row],[Date]],'DB Details'!$A:$L,12)</f>
        <v>59.9</v>
      </c>
    </row>
    <row r="890" spans="1:12" x14ac:dyDescent="0.2">
      <c r="A890" s="39">
        <v>44440</v>
      </c>
      <c r="B890" s="57">
        <f>VLOOKUP(Table91213[[#This Row],[Date]],'DB Details'!$A:$L,2)</f>
        <v>66.7</v>
      </c>
      <c r="C890" s="41">
        <f>VLOOKUP(Table91213[[#This Row],[Date]],'DB Details'!$A:$L,3)</f>
        <v>54.9</v>
      </c>
      <c r="D890" s="55">
        <f>VLOOKUP(Table91213[[#This Row],[Date]],'DB Details'!$A:$L,4)</f>
        <v>64.8</v>
      </c>
      <c r="E890" s="88">
        <f>VLOOKUP(Table91213[[#This Row],[Date]],'DB Details'!$A:$L,5)</f>
        <v>81.2</v>
      </c>
      <c r="F890" s="88">
        <f>VLOOKUP(Table91213[[#This Row],[Date]],'DB Details'!$A:$L,6)</f>
        <v>59.4</v>
      </c>
      <c r="G890" s="41">
        <f>VLOOKUP(Table91213[[#This Row],[Date]],'DB Details'!$A:$L,7)</f>
        <v>31.7</v>
      </c>
      <c r="H890" s="88">
        <f>VLOOKUP(Table91213[[#This Row],[Date]],'DB Details'!$A:$L,8)</f>
        <v>55.6</v>
      </c>
      <c r="I890" s="88">
        <f>VLOOKUP(Table91213[[#This Row],[Date]],'DB Details'!$A:$L,9)</f>
        <v>73.400000000000006</v>
      </c>
      <c r="J890" s="88">
        <f>VLOOKUP(Table91213[[#This Row],[Date]],'DB Details'!$A:$L,10)</f>
        <v>50.2</v>
      </c>
      <c r="K890" s="41">
        <f>VLOOKUP(Table91213[[#This Row],[Date]],'DB Details'!$A:$L,11)</f>
        <v>53.4</v>
      </c>
      <c r="L890" s="88">
        <f>VLOOKUP(Table91213[[#This Row],[Date]],'DB Details'!$A:$L,12)</f>
        <v>61.1</v>
      </c>
    </row>
    <row r="891" spans="1:12" x14ac:dyDescent="0.2">
      <c r="A891" s="39">
        <v>44470</v>
      </c>
      <c r="B891" s="57">
        <f>VLOOKUP(Table91213[[#This Row],[Date]],'DB Details'!$A:$L,2)</f>
        <v>59.8</v>
      </c>
      <c r="C891" s="41">
        <f>VLOOKUP(Table91213[[#This Row],[Date]],'DB Details'!$A:$L,3)</f>
        <v>49.1</v>
      </c>
      <c r="D891" s="55">
        <f>VLOOKUP(Table91213[[#This Row],[Date]],'DB Details'!$A:$L,4)</f>
        <v>63.6</v>
      </c>
      <c r="E891" s="88">
        <f>VLOOKUP(Table91213[[#This Row],[Date]],'DB Details'!$A:$L,5)</f>
        <v>85.7</v>
      </c>
      <c r="F891" s="88">
        <f>VLOOKUP(Table91213[[#This Row],[Date]],'DB Details'!$A:$L,6)</f>
        <v>59.3</v>
      </c>
      <c r="G891" s="41">
        <f>VLOOKUP(Table91213[[#This Row],[Date]],'DB Details'!$A:$L,7)</f>
        <v>31.7</v>
      </c>
      <c r="H891" s="88">
        <f>VLOOKUP(Table91213[[#This Row],[Date]],'DB Details'!$A:$L,8)</f>
        <v>57</v>
      </c>
      <c r="I891" s="88">
        <f>VLOOKUP(Table91213[[#This Row],[Date]],'DB Details'!$A:$L,9)</f>
        <v>75.599999999999994</v>
      </c>
      <c r="J891" s="88">
        <f>VLOOKUP(Table91213[[#This Row],[Date]],'DB Details'!$A:$L,10)</f>
        <v>52</v>
      </c>
      <c r="K891" s="41">
        <f>VLOOKUP(Table91213[[#This Row],[Date]],'DB Details'!$A:$L,11)</f>
        <v>54.6</v>
      </c>
      <c r="L891" s="88">
        <f>VLOOKUP(Table91213[[#This Row],[Date]],'DB Details'!$A:$L,12)</f>
        <v>60.8</v>
      </c>
    </row>
    <row r="892" spans="1:12" x14ac:dyDescent="0.2">
      <c r="A892" s="39">
        <v>44501</v>
      </c>
      <c r="B892" s="57">
        <f>VLOOKUP(Table91213[[#This Row],[Date]],'DB Details'!$A:$L,2)</f>
        <v>61.5</v>
      </c>
      <c r="C892" s="41">
        <f>VLOOKUP(Table91213[[#This Row],[Date]],'DB Details'!$A:$L,3)</f>
        <v>52.6</v>
      </c>
      <c r="D892" s="55">
        <f>VLOOKUP(Table91213[[#This Row],[Date]],'DB Details'!$A:$L,4)</f>
        <v>61.9</v>
      </c>
      <c r="E892" s="88">
        <f>VLOOKUP(Table91213[[#This Row],[Date]],'DB Details'!$A:$L,5)</f>
        <v>82.4</v>
      </c>
      <c r="F892" s="88">
        <f>VLOOKUP(Table91213[[#This Row],[Date]],'DB Details'!$A:$L,6)</f>
        <v>61.5</v>
      </c>
      <c r="G892" s="41">
        <f>VLOOKUP(Table91213[[#This Row],[Date]],'DB Details'!$A:$L,7)</f>
        <v>25.1</v>
      </c>
      <c r="H892" s="88">
        <f>VLOOKUP(Table91213[[#This Row],[Date]],'DB Details'!$A:$L,8)</f>
        <v>56.8</v>
      </c>
      <c r="I892" s="88">
        <f>VLOOKUP(Table91213[[#This Row],[Date]],'DB Details'!$A:$L,9)</f>
        <v>72.2</v>
      </c>
      <c r="J892" s="88">
        <f>VLOOKUP(Table91213[[#This Row],[Date]],'DB Details'!$A:$L,10)</f>
        <v>53.3</v>
      </c>
      <c r="K892" s="41">
        <f>VLOOKUP(Table91213[[#This Row],[Date]],'DB Details'!$A:$L,11)</f>
        <v>54</v>
      </c>
      <c r="L892" s="88">
        <f>VLOOKUP(Table91213[[#This Row],[Date]],'DB Details'!$A:$L,12)</f>
        <v>61.1</v>
      </c>
    </row>
    <row r="893" spans="1:12" x14ac:dyDescent="0.2">
      <c r="A893" s="39">
        <v>44531</v>
      </c>
      <c r="B893" s="57">
        <f>VLOOKUP(Table91213[[#This Row],[Date]],'DB Details'!$A:$L,2)</f>
        <v>60.4</v>
      </c>
      <c r="C893" s="41">
        <f>VLOOKUP(Table91213[[#This Row],[Date]],'DB Details'!$A:$L,3)</f>
        <v>53.8</v>
      </c>
      <c r="D893" s="55">
        <f>VLOOKUP(Table91213[[#This Row],[Date]],'DB Details'!$A:$L,4)</f>
        <v>62.8</v>
      </c>
      <c r="E893" s="88">
        <f>VLOOKUP(Table91213[[#This Row],[Date]],'DB Details'!$A:$L,5)</f>
        <v>68.2</v>
      </c>
      <c r="F893" s="88">
        <f>VLOOKUP(Table91213[[#This Row],[Date]],'DB Details'!$A:$L,6)</f>
        <v>59.2</v>
      </c>
      <c r="G893" s="41">
        <f>VLOOKUP(Table91213[[#This Row],[Date]],'DB Details'!$A:$L,7)</f>
        <v>31.7</v>
      </c>
      <c r="H893" s="88">
        <f>VLOOKUP(Table91213[[#This Row],[Date]],'DB Details'!$A:$L,8)</f>
        <v>54.7</v>
      </c>
      <c r="I893" s="88">
        <f>VLOOKUP(Table91213[[#This Row],[Date]],'DB Details'!$A:$L,9)</f>
        <v>64.900000000000006</v>
      </c>
      <c r="J893" s="88">
        <f>VLOOKUP(Table91213[[#This Row],[Date]],'DB Details'!$A:$L,10)</f>
        <v>54.2</v>
      </c>
      <c r="K893" s="41">
        <f>VLOOKUP(Table91213[[#This Row],[Date]],'DB Details'!$A:$L,11)</f>
        <v>53.6</v>
      </c>
      <c r="L893" s="88">
        <f>VLOOKUP(Table91213[[#This Row],[Date]],'DB Details'!$A:$L,12)</f>
        <v>58.7</v>
      </c>
    </row>
    <row r="894" spans="1:12" x14ac:dyDescent="0.2">
      <c r="A894" s="39">
        <v>44562</v>
      </c>
      <c r="B894" s="57">
        <f>VLOOKUP(Table91213[[#This Row],[Date]],'DB Details'!$A:$L,2)</f>
        <v>57.9</v>
      </c>
      <c r="C894" s="41">
        <f>VLOOKUP(Table91213[[#This Row],[Date]],'DB Details'!$A:$L,3)</f>
        <v>55.1</v>
      </c>
      <c r="D894" s="55">
        <f>VLOOKUP(Table91213[[#This Row],[Date]],'DB Details'!$A:$L,4)</f>
        <v>56.4</v>
      </c>
      <c r="E894" s="88">
        <f>VLOOKUP(Table91213[[#This Row],[Date]],'DB Details'!$A:$L,5)</f>
        <v>76.099999999999994</v>
      </c>
      <c r="F894" s="88">
        <f>VLOOKUP(Table91213[[#This Row],[Date]],'DB Details'!$A:$L,6)</f>
        <v>57.8</v>
      </c>
      <c r="G894" s="41">
        <f>VLOOKUP(Table91213[[#This Row],[Date]],'DB Details'!$A:$L,7)</f>
        <v>33</v>
      </c>
      <c r="H894" s="88">
        <f>VLOOKUP(Table91213[[#This Row],[Date]],'DB Details'!$A:$L,8)</f>
        <v>53.2</v>
      </c>
      <c r="I894" s="88">
        <f>VLOOKUP(Table91213[[#This Row],[Date]],'DB Details'!$A:$L,9)</f>
        <v>64.599999999999994</v>
      </c>
      <c r="J894" s="88">
        <f>VLOOKUP(Table91213[[#This Row],[Date]],'DB Details'!$A:$L,10)</f>
        <v>54.5</v>
      </c>
      <c r="K894" s="41">
        <f>VLOOKUP(Table91213[[#This Row],[Date]],'DB Details'!$A:$L,11)</f>
        <v>53.7</v>
      </c>
      <c r="L894" s="88">
        <f>VLOOKUP(Table91213[[#This Row],[Date]],'DB Details'!$A:$L,12)</f>
        <v>57.6</v>
      </c>
    </row>
    <row r="895" spans="1:12" x14ac:dyDescent="0.2">
      <c r="A895" s="39">
        <v>44593</v>
      </c>
      <c r="B895" s="57">
        <f>VLOOKUP(Table91213[[#This Row],[Date]],'DB Details'!$A:$L,2)</f>
        <v>61.7</v>
      </c>
      <c r="C895" s="41">
        <f>VLOOKUP(Table91213[[#This Row],[Date]],'DB Details'!$A:$L,3)</f>
        <v>55.4</v>
      </c>
      <c r="D895" s="55">
        <f>VLOOKUP(Table91213[[#This Row],[Date]],'DB Details'!$A:$L,4)</f>
        <v>65</v>
      </c>
      <c r="E895" s="88">
        <f>VLOOKUP(Table91213[[#This Row],[Date]],'DB Details'!$A:$L,5)</f>
        <v>75.599999999999994</v>
      </c>
      <c r="F895" s="88">
        <f>VLOOKUP(Table91213[[#This Row],[Date]],'DB Details'!$A:$L,6)</f>
        <v>58.5</v>
      </c>
      <c r="G895" s="41">
        <f>VLOOKUP(Table91213[[#This Row],[Date]],'DB Details'!$A:$L,7)</f>
        <v>31.8</v>
      </c>
      <c r="H895" s="88">
        <f>VLOOKUP(Table91213[[#This Row],[Date]],'DB Details'!$A:$L,8)</f>
        <v>53.6</v>
      </c>
      <c r="I895" s="88">
        <f>VLOOKUP(Table91213[[#This Row],[Date]],'DB Details'!$A:$L,9)</f>
        <v>66.099999999999994</v>
      </c>
      <c r="J895" s="88">
        <f>VLOOKUP(Table91213[[#This Row],[Date]],'DB Details'!$A:$L,10)</f>
        <v>52.9</v>
      </c>
      <c r="K895" s="41">
        <f>VLOOKUP(Table91213[[#This Row],[Date]],'DB Details'!$A:$L,11)</f>
        <v>57.1</v>
      </c>
      <c r="L895" s="88">
        <f>VLOOKUP(Table91213[[#This Row],[Date]],'DB Details'!$A:$L,12)</f>
        <v>58.6</v>
      </c>
    </row>
    <row r="896" spans="1:12" x14ac:dyDescent="0.2">
      <c r="A896" s="39">
        <v>44621</v>
      </c>
      <c r="B896" s="57">
        <f>VLOOKUP(Table91213[[#This Row],[Date]],'DB Details'!$A:$L,2)</f>
        <v>53.8</v>
      </c>
      <c r="C896" s="41">
        <f>VLOOKUP(Table91213[[#This Row],[Date]],'DB Details'!$A:$L,3)</f>
        <v>51.8</v>
      </c>
      <c r="D896" s="55">
        <f>VLOOKUP(Table91213[[#This Row],[Date]],'DB Details'!$A:$L,4)</f>
        <v>60</v>
      </c>
      <c r="E896" s="88">
        <f>VLOOKUP(Table91213[[#This Row],[Date]],'DB Details'!$A:$L,5)</f>
        <v>87.1</v>
      </c>
      <c r="F896" s="88">
        <f>VLOOKUP(Table91213[[#This Row],[Date]],'DB Details'!$A:$L,6)</f>
        <v>54.5</v>
      </c>
      <c r="G896" s="41">
        <f>VLOOKUP(Table91213[[#This Row],[Date]],'DB Details'!$A:$L,7)</f>
        <v>34.1</v>
      </c>
      <c r="H896" s="88">
        <f>VLOOKUP(Table91213[[#This Row],[Date]],'DB Details'!$A:$L,8)</f>
        <v>55.5</v>
      </c>
      <c r="I896" s="88">
        <f>VLOOKUP(Table91213[[#This Row],[Date]],'DB Details'!$A:$L,9)</f>
        <v>65.400000000000006</v>
      </c>
      <c r="J896" s="88">
        <f>VLOOKUP(Table91213[[#This Row],[Date]],'DB Details'!$A:$L,10)</f>
        <v>56.3</v>
      </c>
      <c r="K896" s="41">
        <f>VLOOKUP(Table91213[[#This Row],[Date]],'DB Details'!$A:$L,11)</f>
        <v>53.2</v>
      </c>
      <c r="L896" s="88">
        <f>VLOOKUP(Table91213[[#This Row],[Date]],'DB Details'!$A:$L,12)</f>
        <v>57.1</v>
      </c>
    </row>
    <row r="897" spans="1:12" x14ac:dyDescent="0.2">
      <c r="A897" s="39">
        <v>44652</v>
      </c>
      <c r="B897" s="57">
        <f>VLOOKUP(Table91213[[#This Row],[Date]],'DB Details'!$A:$L,2)</f>
        <v>53.5</v>
      </c>
      <c r="C897" s="41">
        <f>VLOOKUP(Table91213[[#This Row],[Date]],'DB Details'!$A:$L,3)</f>
        <v>51.4</v>
      </c>
      <c r="D897" s="55">
        <f>VLOOKUP(Table91213[[#This Row],[Date]],'DB Details'!$A:$L,4)</f>
        <v>56</v>
      </c>
      <c r="E897" s="88">
        <f>VLOOKUP(Table91213[[#This Row],[Date]],'DB Details'!$A:$L,5)</f>
        <v>84.6</v>
      </c>
      <c r="F897" s="88">
        <f>VLOOKUP(Table91213[[#This Row],[Date]],'DB Details'!$A:$L,6)</f>
        <v>53.6</v>
      </c>
      <c r="G897" s="41">
        <f>VLOOKUP(Table91213[[#This Row],[Date]],'DB Details'!$A:$L,7)</f>
        <v>37.1</v>
      </c>
      <c r="H897" s="88">
        <f>VLOOKUP(Table91213[[#This Row],[Date]],'DB Details'!$A:$L,8)</f>
        <v>51.6</v>
      </c>
      <c r="I897" s="88">
        <f>VLOOKUP(Table91213[[#This Row],[Date]],'DB Details'!$A:$L,9)</f>
        <v>67.2</v>
      </c>
      <c r="J897" s="88">
        <f>VLOOKUP(Table91213[[#This Row],[Date]],'DB Details'!$A:$L,10)</f>
        <v>50.9</v>
      </c>
      <c r="K897" s="41">
        <f>VLOOKUP(Table91213[[#This Row],[Date]],'DB Details'!$A:$L,11)</f>
        <v>52.7</v>
      </c>
      <c r="L897" s="88">
        <f>VLOOKUP(Table91213[[#This Row],[Date]],'DB Details'!$A:$L,12)</f>
        <v>55.4</v>
      </c>
    </row>
    <row r="898" spans="1:12" x14ac:dyDescent="0.2">
      <c r="A898" s="39">
        <v>44682</v>
      </c>
      <c r="B898" s="57">
        <f>VLOOKUP(Table91213[[#This Row],[Date]],'DB Details'!$A:$L,2)</f>
        <v>55.1</v>
      </c>
      <c r="C898" s="41">
        <f>VLOOKUP(Table91213[[#This Row],[Date]],'DB Details'!$A:$L,3)</f>
        <v>48.7</v>
      </c>
      <c r="D898" s="55">
        <f>VLOOKUP(Table91213[[#This Row],[Date]],'DB Details'!$A:$L,4)</f>
        <v>58.7</v>
      </c>
      <c r="E898" s="88">
        <f>VLOOKUP(Table91213[[#This Row],[Date]],'DB Details'!$A:$L,5)</f>
        <v>82.2</v>
      </c>
      <c r="F898" s="88">
        <f>VLOOKUP(Table91213[[#This Row],[Date]],'DB Details'!$A:$L,6)</f>
        <v>54.2</v>
      </c>
      <c r="G898" s="41">
        <f>VLOOKUP(Table91213[[#This Row],[Date]],'DB Details'!$A:$L,7)</f>
        <v>32.700000000000003</v>
      </c>
      <c r="H898" s="88">
        <f>VLOOKUP(Table91213[[#This Row],[Date]],'DB Details'!$A:$L,8)</f>
        <v>55.9</v>
      </c>
      <c r="I898" s="88">
        <f>VLOOKUP(Table91213[[#This Row],[Date]],'DB Details'!$A:$L,9)</f>
        <v>65.7</v>
      </c>
      <c r="J898" s="88">
        <f>VLOOKUP(Table91213[[#This Row],[Date]],'DB Details'!$A:$L,10)</f>
        <v>49.6</v>
      </c>
      <c r="K898" s="41">
        <f>VLOOKUP(Table91213[[#This Row],[Date]],'DB Details'!$A:$L,11)</f>
        <v>52.9</v>
      </c>
      <c r="L898" s="88">
        <f>VLOOKUP(Table91213[[#This Row],[Date]],'DB Details'!$A:$L,12)</f>
        <v>56.1</v>
      </c>
    </row>
    <row r="899" spans="1:12" x14ac:dyDescent="0.2">
      <c r="A899" s="39">
        <v>44713</v>
      </c>
      <c r="B899" s="57">
        <f>VLOOKUP(Table91213[[#This Row],[Date]],'DB Details'!$A:$L,2)</f>
        <v>49.2</v>
      </c>
      <c r="C899" s="41">
        <f>VLOOKUP(Table91213[[#This Row],[Date]],'DB Details'!$A:$L,3)</f>
        <v>50.7</v>
      </c>
      <c r="D899" s="55">
        <f>VLOOKUP(Table91213[[#This Row],[Date]],'DB Details'!$A:$L,4)</f>
        <v>53.2</v>
      </c>
      <c r="E899" s="88">
        <f>VLOOKUP(Table91213[[#This Row],[Date]],'DB Details'!$A:$L,5)</f>
        <v>78.5</v>
      </c>
      <c r="F899" s="88">
        <f>VLOOKUP(Table91213[[#This Row],[Date]],'DB Details'!$A:$L,6)</f>
        <v>54.9</v>
      </c>
      <c r="G899" s="41">
        <f>VLOOKUP(Table91213[[#This Row],[Date]],'DB Details'!$A:$L,7)</f>
        <v>35.200000000000003</v>
      </c>
      <c r="H899" s="88">
        <f>VLOOKUP(Table91213[[#This Row],[Date]],'DB Details'!$A:$L,8)</f>
        <v>56</v>
      </c>
      <c r="I899" s="88">
        <f>VLOOKUP(Table91213[[#This Row],[Date]],'DB Details'!$A:$L,9)</f>
        <v>57.3</v>
      </c>
      <c r="J899" s="88">
        <f>VLOOKUP(Table91213[[#This Row],[Date]],'DB Details'!$A:$L,10)</f>
        <v>47.3</v>
      </c>
      <c r="K899" s="41">
        <f>VLOOKUP(Table91213[[#This Row],[Date]],'DB Details'!$A:$L,11)</f>
        <v>50.7</v>
      </c>
      <c r="L899" s="88">
        <f>VLOOKUP(Table91213[[#This Row],[Date]],'DB Details'!$A:$L,12)</f>
        <v>53</v>
      </c>
    </row>
    <row r="900" spans="1:12" x14ac:dyDescent="0.2">
      <c r="A900" s="39">
        <v>44743</v>
      </c>
      <c r="B900" s="57">
        <f>VLOOKUP(Table91213[[#This Row],[Date]],'DB Details'!$A:$L,2)</f>
        <v>48</v>
      </c>
      <c r="C900" s="41">
        <f>VLOOKUP(Table91213[[#This Row],[Date]],'DB Details'!$A:$L,3)</f>
        <v>54.4</v>
      </c>
      <c r="D900" s="55">
        <f>VLOOKUP(Table91213[[#This Row],[Date]],'DB Details'!$A:$L,4)</f>
        <v>51.3</v>
      </c>
      <c r="E900" s="88">
        <f>VLOOKUP(Table91213[[#This Row],[Date]],'DB Details'!$A:$L,5)</f>
        <v>60</v>
      </c>
      <c r="F900" s="88">
        <f>VLOOKUP(Table91213[[#This Row],[Date]],'DB Details'!$A:$L,6)</f>
        <v>53.5</v>
      </c>
      <c r="G900" s="41">
        <f>VLOOKUP(Table91213[[#This Row],[Date]],'DB Details'!$A:$L,7)</f>
        <v>39.5</v>
      </c>
      <c r="H900" s="88">
        <f>VLOOKUP(Table91213[[#This Row],[Date]],'DB Details'!$A:$L,8)</f>
        <v>57.3</v>
      </c>
      <c r="I900" s="88">
        <f>VLOOKUP(Table91213[[#This Row],[Date]],'DB Details'!$A:$L,9)</f>
        <v>55.2</v>
      </c>
      <c r="J900" s="88">
        <f>VLOOKUP(Table91213[[#This Row],[Date]],'DB Details'!$A:$L,10)</f>
        <v>49.9</v>
      </c>
      <c r="K900" s="41">
        <f>VLOOKUP(Table91213[[#This Row],[Date]],'DB Details'!$A:$L,11)</f>
        <v>52.6</v>
      </c>
      <c r="L900" s="88">
        <f>VLOOKUP(Table91213[[#This Row],[Date]],'DB Details'!$A:$L,12)</f>
        <v>52.8</v>
      </c>
    </row>
    <row r="901" spans="1:12" x14ac:dyDescent="0.2">
      <c r="A901" s="39">
        <v>44774</v>
      </c>
      <c r="B901" s="57">
        <f>VLOOKUP(Table91213[[#This Row],[Date]],'DB Details'!$A:$L,2)</f>
        <v>51.3</v>
      </c>
      <c r="C901" s="41">
        <f>VLOOKUP(Table91213[[#This Row],[Date]],'DB Details'!$A:$L,3)</f>
        <v>52.5</v>
      </c>
      <c r="D901" s="55">
        <f>VLOOKUP(Table91213[[#This Row],[Date]],'DB Details'!$A:$L,4)</f>
        <v>53</v>
      </c>
      <c r="E901" s="88">
        <f>VLOOKUP(Table91213[[#This Row],[Date]],'DB Details'!$A:$L,5)</f>
        <v>52.5</v>
      </c>
      <c r="F901" s="88">
        <f>VLOOKUP(Table91213[[#This Row],[Date]],'DB Details'!$A:$L,6)</f>
        <v>50.4</v>
      </c>
      <c r="G901" s="41">
        <f>VLOOKUP(Table91213[[#This Row],[Date]],'DB Details'!$A:$L,7)</f>
        <v>38.9</v>
      </c>
      <c r="H901" s="88">
        <f>VLOOKUP(Table91213[[#This Row],[Date]],'DB Details'!$A:$L,8)</f>
        <v>53.1</v>
      </c>
      <c r="I901" s="88">
        <f>VLOOKUP(Table91213[[#This Row],[Date]],'DB Details'!$A:$L,9)</f>
        <v>55.1</v>
      </c>
      <c r="J901" s="88">
        <f>VLOOKUP(Table91213[[#This Row],[Date]],'DB Details'!$A:$L,10)</f>
        <v>54.2</v>
      </c>
      <c r="K901" s="41">
        <f>VLOOKUP(Table91213[[#This Row],[Date]],'DB Details'!$A:$L,11)</f>
        <v>49.4</v>
      </c>
      <c r="L901" s="88">
        <f>VLOOKUP(Table91213[[#This Row],[Date]],'DB Details'!$A:$L,12)</f>
        <v>52.8</v>
      </c>
    </row>
    <row r="902" spans="1:12" x14ac:dyDescent="0.2">
      <c r="A902" s="39">
        <v>44805</v>
      </c>
      <c r="B902" s="57">
        <f>VLOOKUP(Table91213[[#This Row],[Date]],'DB Details'!$A:$L,2)</f>
        <v>47.1</v>
      </c>
      <c r="C902" s="41">
        <f>VLOOKUP(Table91213[[#This Row],[Date]],'DB Details'!$A:$L,3)</f>
        <v>52.6</v>
      </c>
      <c r="D902" s="55">
        <f>VLOOKUP(Table91213[[#This Row],[Date]],'DB Details'!$A:$L,4)</f>
        <v>50.9</v>
      </c>
      <c r="E902" s="88">
        <f>VLOOKUP(Table91213[[#This Row],[Date]],'DB Details'!$A:$L,5)</f>
        <v>51.7</v>
      </c>
      <c r="F902" s="88">
        <f>VLOOKUP(Table91213[[#This Row],[Date]],'DB Details'!$A:$L,6)</f>
        <v>50.6</v>
      </c>
      <c r="G902" s="41">
        <f>VLOOKUP(Table91213[[#This Row],[Date]],'DB Details'!$A:$L,7)</f>
        <v>41.6</v>
      </c>
      <c r="H902" s="88">
        <f>VLOOKUP(Table91213[[#This Row],[Date]],'DB Details'!$A:$L,8)</f>
        <v>55.5</v>
      </c>
      <c r="I902" s="88">
        <f>VLOOKUP(Table91213[[#This Row],[Date]],'DB Details'!$A:$L,9)</f>
        <v>52.4</v>
      </c>
      <c r="J902" s="88">
        <f>VLOOKUP(Table91213[[#This Row],[Date]],'DB Details'!$A:$L,10)</f>
        <v>48.7</v>
      </c>
      <c r="K902" s="41">
        <f>VLOOKUP(Table91213[[#This Row],[Date]],'DB Details'!$A:$L,11)</f>
        <v>47.8</v>
      </c>
      <c r="L902" s="88">
        <f>VLOOKUP(Table91213[[#This Row],[Date]],'DB Details'!$A:$L,12)</f>
        <v>50.9</v>
      </c>
    </row>
    <row r="903" spans="1:12" x14ac:dyDescent="0.2">
      <c r="A903" s="39">
        <v>44835</v>
      </c>
      <c r="B903" s="57">
        <f>VLOOKUP(Table91213[[#This Row],[Date]],'DB Details'!$A:$L,2)</f>
        <v>49.2</v>
      </c>
      <c r="C903" s="41">
        <f>VLOOKUP(Table91213[[#This Row],[Date]],'DB Details'!$A:$L,3)</f>
        <v>50.8</v>
      </c>
      <c r="D903" s="55">
        <f>VLOOKUP(Table91213[[#This Row],[Date]],'DB Details'!$A:$L,4)</f>
        <v>45.3</v>
      </c>
      <c r="E903" s="88">
        <f>VLOOKUP(Table91213[[#This Row],[Date]],'DB Details'!$A:$L,5)</f>
        <v>46.6</v>
      </c>
      <c r="F903" s="88">
        <f>VLOOKUP(Table91213[[#This Row],[Date]],'DB Details'!$A:$L,6)</f>
        <v>52.3</v>
      </c>
      <c r="G903" s="41">
        <f>VLOOKUP(Table91213[[#This Row],[Date]],'DB Details'!$A:$L,7)</f>
        <v>41.6</v>
      </c>
      <c r="H903" s="88">
        <f>VLOOKUP(Table91213[[#This Row],[Date]],'DB Details'!$A:$L,8)</f>
        <v>52.5</v>
      </c>
      <c r="I903" s="88">
        <f>VLOOKUP(Table91213[[#This Row],[Date]],'DB Details'!$A:$L,9)</f>
        <v>46.8</v>
      </c>
      <c r="J903" s="88">
        <f>VLOOKUP(Table91213[[#This Row],[Date]],'DB Details'!$A:$L,10)</f>
        <v>50</v>
      </c>
      <c r="K903" s="41">
        <f>VLOOKUP(Table91213[[#This Row],[Date]],'DB Details'!$A:$L,11)</f>
        <v>46.5</v>
      </c>
      <c r="L903" s="88">
        <f>VLOOKUP(Table91213[[#This Row],[Date]],'DB Details'!$A:$L,12)</f>
        <v>50.2</v>
      </c>
    </row>
  </sheetData>
  <conditionalFormatting sqref="B750:B903">
    <cfRule type="colorScale" priority="11">
      <colorScale>
        <cfvo type="min"/>
        <cfvo type="percentile" val="50"/>
        <cfvo type="max"/>
        <color rgb="FFF8696B"/>
        <color rgb="FFFFEB84"/>
        <color rgb="FF63BE7B"/>
      </colorScale>
    </cfRule>
  </conditionalFormatting>
  <conditionalFormatting sqref="C750:C903">
    <cfRule type="colorScale" priority="10">
      <colorScale>
        <cfvo type="min"/>
        <cfvo type="percentile" val="50"/>
        <cfvo type="max"/>
        <color rgb="FFF8696B"/>
        <color rgb="FFFFEB84"/>
        <color rgb="FF63BE7B"/>
      </colorScale>
    </cfRule>
  </conditionalFormatting>
  <conditionalFormatting sqref="D750:D903">
    <cfRule type="colorScale" priority="9">
      <colorScale>
        <cfvo type="min"/>
        <cfvo type="percentile" val="50"/>
        <cfvo type="max"/>
        <color rgb="FFF8696B"/>
        <color rgb="FFFFEB84"/>
        <color rgb="FF63BE7B"/>
      </colorScale>
    </cfRule>
  </conditionalFormatting>
  <conditionalFormatting sqref="E750:E903">
    <cfRule type="colorScale" priority="8">
      <colorScale>
        <cfvo type="min"/>
        <cfvo type="percentile" val="50"/>
        <cfvo type="max"/>
        <color rgb="FFF8696B"/>
        <color rgb="FFFFEB84"/>
        <color rgb="FF63BE7B"/>
      </colorScale>
    </cfRule>
  </conditionalFormatting>
  <conditionalFormatting sqref="F750:F903">
    <cfRule type="colorScale" priority="7">
      <colorScale>
        <cfvo type="min"/>
        <cfvo type="percentile" val="50"/>
        <cfvo type="max"/>
        <color rgb="FFF8696B"/>
        <color rgb="FFFFEB84"/>
        <color rgb="FF63BE7B"/>
      </colorScale>
    </cfRule>
  </conditionalFormatting>
  <conditionalFormatting sqref="G750:G903">
    <cfRule type="colorScale" priority="6">
      <colorScale>
        <cfvo type="min"/>
        <cfvo type="percentile" val="50"/>
        <cfvo type="max"/>
        <color rgb="FFF8696B"/>
        <color rgb="FFFFEB84"/>
        <color rgb="FF63BE7B"/>
      </colorScale>
    </cfRule>
  </conditionalFormatting>
  <conditionalFormatting sqref="H750:H903">
    <cfRule type="colorScale" priority="5">
      <colorScale>
        <cfvo type="min"/>
        <cfvo type="percentile" val="50"/>
        <cfvo type="max"/>
        <color rgb="FFF8696B"/>
        <color rgb="FFFFEB84"/>
        <color rgb="FF63BE7B"/>
      </colorScale>
    </cfRule>
  </conditionalFormatting>
  <conditionalFormatting sqref="I750:I903">
    <cfRule type="colorScale" priority="4">
      <colorScale>
        <cfvo type="min"/>
        <cfvo type="percentile" val="50"/>
        <cfvo type="max"/>
        <color rgb="FFF8696B"/>
        <color rgb="FFFFEB84"/>
        <color rgb="FF63BE7B"/>
      </colorScale>
    </cfRule>
  </conditionalFormatting>
  <conditionalFormatting sqref="J750:J903">
    <cfRule type="colorScale" priority="3">
      <colorScale>
        <cfvo type="min"/>
        <cfvo type="percentile" val="50"/>
        <cfvo type="max"/>
        <color rgb="FFF8696B"/>
        <color rgb="FFFFEB84"/>
        <color rgb="FF63BE7B"/>
      </colorScale>
    </cfRule>
  </conditionalFormatting>
  <conditionalFormatting sqref="K750:K903">
    <cfRule type="colorScale" priority="2">
      <colorScale>
        <cfvo type="min"/>
        <cfvo type="percentile" val="50"/>
        <cfvo type="max"/>
        <color rgb="FFF8696B"/>
        <color rgb="FFFFEB84"/>
        <color rgb="FF63BE7B"/>
      </colorScale>
    </cfRule>
  </conditionalFormatting>
  <conditionalFormatting sqref="L750:L903">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M1:Q5"/>
  <sheetViews>
    <sheetView zoomScale="140" zoomScaleNormal="140" workbookViewId="0">
      <selection activeCell="AB39" sqref="AB39"/>
    </sheetView>
  </sheetViews>
  <sheetFormatPr baseColWidth="10" defaultColWidth="9.1640625" defaultRowHeight="15" x14ac:dyDescent="0.2"/>
  <cols>
    <col min="1" max="34" width="9.1640625" style="91" customWidth="1"/>
    <col min="35" max="16384" width="9.1640625" style="91"/>
  </cols>
  <sheetData>
    <row r="1" spans="13:17" x14ac:dyDescent="0.2">
      <c r="M1" s="89" t="s">
        <v>66</v>
      </c>
      <c r="N1" s="89" t="s">
        <v>67</v>
      </c>
      <c r="O1" s="89" t="s">
        <v>68</v>
      </c>
      <c r="P1" s="89" t="s">
        <v>69</v>
      </c>
      <c r="Q1" s="91" t="s">
        <v>70</v>
      </c>
    </row>
    <row r="5" spans="13:17" x14ac:dyDescent="0.2">
      <c r="O5" s="89"/>
      <c r="P5" s="89"/>
      <c r="Q5" s="89"/>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E903"/>
  <sheetViews>
    <sheetView zoomScale="130" zoomScaleNormal="130" workbookViewId="0">
      <pane ySplit="5" topLeftCell="A886" activePane="bottomLeft" state="frozen"/>
      <selection pane="bottomLeft" activeCell="A900" sqref="A900:E903"/>
    </sheetView>
  </sheetViews>
  <sheetFormatPr baseColWidth="10" defaultColWidth="9.1640625" defaultRowHeight="15" x14ac:dyDescent="0.2"/>
  <cols>
    <col min="1" max="1" width="12.33203125" style="91" customWidth="1"/>
    <col min="2" max="5" width="14.6640625" style="91" customWidth="1"/>
    <col min="6" max="39" width="9.1640625" style="91" customWidth="1"/>
    <col min="40" max="16384" width="9.1640625" style="91"/>
  </cols>
  <sheetData>
    <row r="1" spans="1:5" x14ac:dyDescent="0.2">
      <c r="A1" s="94" t="s">
        <v>83</v>
      </c>
    </row>
    <row r="2" spans="1:5" ht="3.75" customHeight="1" x14ac:dyDescent="0.2"/>
    <row r="3" spans="1:5" ht="3.75" customHeight="1" x14ac:dyDescent="0.2"/>
    <row r="4" spans="1:5" ht="16" customHeight="1" thickBot="1" x14ac:dyDescent="0.25"/>
    <row r="5" spans="1:5" ht="25" customHeight="1" thickBot="1" x14ac:dyDescent="0.25">
      <c r="A5" s="50" t="s">
        <v>82</v>
      </c>
      <c r="B5" s="51" t="s">
        <v>84</v>
      </c>
      <c r="C5" s="52" t="s">
        <v>85</v>
      </c>
      <c r="D5" s="53" t="s">
        <v>86</v>
      </c>
      <c r="E5" s="54" t="s">
        <v>87</v>
      </c>
    </row>
    <row r="6" spans="1:5" x14ac:dyDescent="0.2">
      <c r="A6" s="47">
        <v>17533</v>
      </c>
      <c r="B6" s="48">
        <f>VLOOKUP(Table311[[#This Row],[Date]],'DB Details'!$A:$L,12)</f>
        <v>51.7</v>
      </c>
      <c r="C6" s="49">
        <f>VLOOKUP(Table311[[#This Row],[Date]],'DB Details'!$A:$T,20)</f>
        <v>2.6047334660473331E-2</v>
      </c>
      <c r="D6" s="49">
        <f>VLOOKUP(Table311[[#This Row],[Date]],'DB Details'!$A:$T,18)</f>
        <v>1.5042003240444579E-2</v>
      </c>
      <c r="E6" s="49">
        <f>VLOOKUP(Table311[[#This Row],[Date]],'DB Details'!$A:$T,19)</f>
        <v>6.1539249051736133E-2</v>
      </c>
    </row>
    <row r="7" spans="1:5" x14ac:dyDescent="0.2">
      <c r="A7" s="38">
        <v>17564</v>
      </c>
      <c r="B7" s="48">
        <f>VLOOKUP(Table311[[#This Row],[Date]],'DB Details'!$A:$L,12)</f>
        <v>50.2</v>
      </c>
      <c r="C7" s="49">
        <f>VLOOKUP(Table311[[#This Row],[Date]],'DB Details'!$A:$T,20)</f>
        <v>0</v>
      </c>
      <c r="D7" s="49">
        <f>VLOOKUP(Table311[[#This Row],[Date]],'DB Details'!$A:$T,18)</f>
        <v>0</v>
      </c>
      <c r="E7" s="49">
        <f>VLOOKUP(Table311[[#This Row],[Date]],'DB Details'!$A:$T,19)</f>
        <v>0</v>
      </c>
    </row>
    <row r="8" spans="1:5" x14ac:dyDescent="0.2">
      <c r="A8" s="38">
        <v>17593</v>
      </c>
      <c r="B8" s="48">
        <f>VLOOKUP(Table311[[#This Row],[Date]],'DB Details'!$A:$L,12)</f>
        <v>43.3</v>
      </c>
      <c r="C8" s="49">
        <f>VLOOKUP(Table311[[#This Row],[Date]],'DB Details'!$A:$T,20)</f>
        <v>0</v>
      </c>
      <c r="D8" s="49">
        <f>VLOOKUP(Table311[[#This Row],[Date]],'DB Details'!$A:$T,18)</f>
        <v>0</v>
      </c>
      <c r="E8" s="49">
        <f>VLOOKUP(Table311[[#This Row],[Date]],'DB Details'!$A:$T,19)</f>
        <v>0</v>
      </c>
    </row>
    <row r="9" spans="1:5" x14ac:dyDescent="0.2">
      <c r="A9" s="38">
        <v>17624</v>
      </c>
      <c r="B9" s="48">
        <f>VLOOKUP(Table311[[#This Row],[Date]],'DB Details'!$A:$L,12)</f>
        <v>45.4</v>
      </c>
      <c r="C9" s="49">
        <f>VLOOKUP(Table311[[#This Row],[Date]],'DB Details'!$A:$T,20)</f>
        <v>4.5773238759127553E-2</v>
      </c>
      <c r="D9" s="49">
        <f>VLOOKUP(Table311[[#This Row],[Date]],'DB Details'!$A:$T,18)</f>
        <v>1.6506805937602041E-2</v>
      </c>
      <c r="E9" s="49">
        <f>VLOOKUP(Table311[[#This Row],[Date]],'DB Details'!$A:$T,19)</f>
        <v>6.768013659057992E-2</v>
      </c>
    </row>
    <row r="10" spans="1:5" x14ac:dyDescent="0.2">
      <c r="A10" s="38">
        <v>17654</v>
      </c>
      <c r="B10" s="48">
        <f>VLOOKUP(Table311[[#This Row],[Date]],'DB Details'!$A:$L,12)</f>
        <v>49.5</v>
      </c>
      <c r="C10" s="49">
        <f>VLOOKUP(Table311[[#This Row],[Date]],'DB Details'!$A:$T,20)</f>
        <v>0</v>
      </c>
      <c r="D10" s="49">
        <f>VLOOKUP(Table311[[#This Row],[Date]],'DB Details'!$A:$T,18)</f>
        <v>0</v>
      </c>
      <c r="E10" s="49">
        <f>VLOOKUP(Table311[[#This Row],[Date]],'DB Details'!$A:$T,19)</f>
        <v>0</v>
      </c>
    </row>
    <row r="11" spans="1:5" x14ac:dyDescent="0.2">
      <c r="A11" s="38">
        <v>17685</v>
      </c>
      <c r="B11" s="48">
        <f>VLOOKUP(Table311[[#This Row],[Date]],'DB Details'!$A:$L,12)</f>
        <v>53</v>
      </c>
      <c r="C11" s="49">
        <f>VLOOKUP(Table311[[#This Row],[Date]],'DB Details'!$A:$T,20)</f>
        <v>0</v>
      </c>
      <c r="D11" s="49">
        <f>VLOOKUP(Table311[[#This Row],[Date]],'DB Details'!$A:$T,18)</f>
        <v>0</v>
      </c>
      <c r="E11" s="49">
        <f>VLOOKUP(Table311[[#This Row],[Date]],'DB Details'!$A:$T,19)</f>
        <v>0</v>
      </c>
    </row>
    <row r="12" spans="1:5" x14ac:dyDescent="0.2">
      <c r="A12" s="38">
        <v>17715</v>
      </c>
      <c r="B12" s="48">
        <f>VLOOKUP(Table311[[#This Row],[Date]],'DB Details'!$A:$L,12)</f>
        <v>48.4</v>
      </c>
      <c r="C12" s="49">
        <f>VLOOKUP(Table311[[#This Row],[Date]],'DB Details'!$A:$T,20)</f>
        <v>5.3941211970956623E-2</v>
      </c>
      <c r="D12" s="49">
        <f>VLOOKUP(Table311[[#This Row],[Date]],'DB Details'!$A:$T,18)</f>
        <v>5.7293019130506004E-3</v>
      </c>
      <c r="E12" s="49">
        <f>VLOOKUP(Table311[[#This Row],[Date]],'DB Details'!$A:$T,19)</f>
        <v>2.3114910387200819E-2</v>
      </c>
    </row>
    <row r="13" spans="1:5" x14ac:dyDescent="0.2">
      <c r="A13" s="38">
        <v>17746</v>
      </c>
      <c r="B13" s="48">
        <f>VLOOKUP(Table311[[#This Row],[Date]],'DB Details'!$A:$L,12)</f>
        <v>45.1</v>
      </c>
      <c r="C13" s="49">
        <f>VLOOKUP(Table311[[#This Row],[Date]],'DB Details'!$A:$T,20)</f>
        <v>0</v>
      </c>
      <c r="D13" s="49">
        <f>VLOOKUP(Table311[[#This Row],[Date]],'DB Details'!$A:$T,18)</f>
        <v>0</v>
      </c>
      <c r="E13" s="49">
        <f>VLOOKUP(Table311[[#This Row],[Date]],'DB Details'!$A:$T,19)</f>
        <v>0</v>
      </c>
    </row>
    <row r="14" spans="1:5" x14ac:dyDescent="0.2">
      <c r="A14" s="38">
        <v>17777</v>
      </c>
      <c r="B14" s="48">
        <f>VLOOKUP(Table311[[#This Row],[Date]],'DB Details'!$A:$L,12)</f>
        <v>42.1</v>
      </c>
      <c r="C14" s="49">
        <f>VLOOKUP(Table311[[#This Row],[Date]],'DB Details'!$A:$T,20)</f>
        <v>0</v>
      </c>
      <c r="D14" s="49">
        <f>VLOOKUP(Table311[[#This Row],[Date]],'DB Details'!$A:$T,18)</f>
        <v>0</v>
      </c>
      <c r="E14" s="49">
        <f>VLOOKUP(Table311[[#This Row],[Date]],'DB Details'!$A:$T,19)</f>
        <v>0</v>
      </c>
    </row>
    <row r="15" spans="1:5" x14ac:dyDescent="0.2">
      <c r="A15" s="38">
        <v>17807</v>
      </c>
      <c r="B15" s="48">
        <f>VLOOKUP(Table311[[#This Row],[Date]],'DB Details'!$A:$L,12)</f>
        <v>47.2</v>
      </c>
      <c r="C15" s="49">
        <f>VLOOKUP(Table311[[#This Row],[Date]],'DB Details'!$A:$T,20)</f>
        <v>3.8867828377035368E-2</v>
      </c>
      <c r="D15" s="49">
        <f>VLOOKUP(Table311[[#This Row],[Date]],'DB Details'!$A:$T,18)</f>
        <v>1.117121575066453E-3</v>
      </c>
      <c r="E15" s="49">
        <f>VLOOKUP(Table311[[#This Row],[Date]],'DB Details'!$A:$T,19)</f>
        <v>4.4759796419990838E-3</v>
      </c>
    </row>
    <row r="16" spans="1:5" x14ac:dyDescent="0.2">
      <c r="A16" s="38">
        <v>17838</v>
      </c>
      <c r="B16" s="48">
        <f>VLOOKUP(Table311[[#This Row],[Date]],'DB Details'!$A:$L,12)</f>
        <v>42.4</v>
      </c>
      <c r="C16" s="49">
        <f>VLOOKUP(Table311[[#This Row],[Date]],'DB Details'!$A:$T,20)</f>
        <v>0</v>
      </c>
      <c r="D16" s="49">
        <f>VLOOKUP(Table311[[#This Row],[Date]],'DB Details'!$A:$T,18)</f>
        <v>0</v>
      </c>
      <c r="E16" s="49">
        <f>VLOOKUP(Table311[[#This Row],[Date]],'DB Details'!$A:$T,19)</f>
        <v>0</v>
      </c>
    </row>
    <row r="17" spans="1:5" x14ac:dyDescent="0.2">
      <c r="A17" s="38">
        <v>17868</v>
      </c>
      <c r="B17" s="48">
        <f>VLOOKUP(Table311[[#This Row],[Date]],'DB Details'!$A:$L,12)</f>
        <v>35</v>
      </c>
      <c r="C17" s="49">
        <f>VLOOKUP(Table311[[#This Row],[Date]],'DB Details'!$A:$T,20)</f>
        <v>0</v>
      </c>
      <c r="D17" s="49">
        <f>VLOOKUP(Table311[[#This Row],[Date]],'DB Details'!$A:$T,18)</f>
        <v>0</v>
      </c>
      <c r="E17" s="49">
        <f>VLOOKUP(Table311[[#This Row],[Date]],'DB Details'!$A:$T,19)</f>
        <v>0</v>
      </c>
    </row>
    <row r="18" spans="1:5" x14ac:dyDescent="0.2">
      <c r="A18" s="38">
        <v>17899</v>
      </c>
      <c r="B18" s="48">
        <f>VLOOKUP(Table311[[#This Row],[Date]],'DB Details'!$A:$L,12)</f>
        <v>32.9</v>
      </c>
      <c r="C18" s="49">
        <f>VLOOKUP(Table311[[#This Row],[Date]],'DB Details'!$A:$T,20)</f>
        <v>9.3698411740303182E-3</v>
      </c>
      <c r="D18" s="49">
        <f>VLOOKUP(Table311[[#This Row],[Date]],'DB Details'!$A:$T,18)</f>
        <v>-1.377946490423314E-2</v>
      </c>
      <c r="E18" s="49">
        <f>VLOOKUP(Table311[[#This Row],[Date]],'DB Details'!$A:$T,19)</f>
        <v>-5.3989047075999941E-2</v>
      </c>
    </row>
    <row r="19" spans="1:5" x14ac:dyDescent="0.2">
      <c r="A19" s="38">
        <v>17930</v>
      </c>
      <c r="B19" s="48">
        <f>VLOOKUP(Table311[[#This Row],[Date]],'DB Details'!$A:$L,12)</f>
        <v>31.3</v>
      </c>
      <c r="C19" s="49">
        <f>VLOOKUP(Table311[[#This Row],[Date]],'DB Details'!$A:$T,20)</f>
        <v>0</v>
      </c>
      <c r="D19" s="49">
        <f>VLOOKUP(Table311[[#This Row],[Date]],'DB Details'!$A:$T,18)</f>
        <v>0</v>
      </c>
      <c r="E19" s="49">
        <f>VLOOKUP(Table311[[#This Row],[Date]],'DB Details'!$A:$T,19)</f>
        <v>0</v>
      </c>
    </row>
    <row r="20" spans="1:5" x14ac:dyDescent="0.2">
      <c r="A20" s="38">
        <v>17958</v>
      </c>
      <c r="B20" s="48">
        <f>VLOOKUP(Table311[[#This Row],[Date]],'DB Details'!$A:$L,12)</f>
        <v>34.5</v>
      </c>
      <c r="C20" s="49">
        <f>VLOOKUP(Table311[[#This Row],[Date]],'DB Details'!$A:$T,20)</f>
        <v>0</v>
      </c>
      <c r="D20" s="49">
        <f>VLOOKUP(Table311[[#This Row],[Date]],'DB Details'!$A:$T,18)</f>
        <v>0</v>
      </c>
      <c r="E20" s="49">
        <f>VLOOKUP(Table311[[#This Row],[Date]],'DB Details'!$A:$T,19)</f>
        <v>0</v>
      </c>
    </row>
    <row r="21" spans="1:5" x14ac:dyDescent="0.2">
      <c r="A21" s="38">
        <v>17989</v>
      </c>
      <c r="B21" s="48">
        <f>VLOOKUP(Table311[[#This Row],[Date]],'DB Details'!$A:$L,12)</f>
        <v>35.5</v>
      </c>
      <c r="C21" s="49">
        <f>VLOOKUP(Table311[[#This Row],[Date]],'DB Details'!$A:$T,20)</f>
        <v>-1.0408129698915939E-2</v>
      </c>
      <c r="D21" s="49">
        <f>VLOOKUP(Table311[[#This Row],[Date]],'DB Details'!$A:$T,18)</f>
        <v>-3.4110092971006431E-3</v>
      </c>
      <c r="E21" s="49">
        <f>VLOOKUP(Table311[[#This Row],[Date]],'DB Details'!$A:$T,19)</f>
        <v>-1.357438589464066E-2</v>
      </c>
    </row>
    <row r="22" spans="1:5" x14ac:dyDescent="0.2">
      <c r="A22" s="38">
        <v>18019</v>
      </c>
      <c r="B22" s="48">
        <f>VLOOKUP(Table311[[#This Row],[Date]],'DB Details'!$A:$L,12)</f>
        <v>32.6</v>
      </c>
      <c r="C22" s="49">
        <f>VLOOKUP(Table311[[#This Row],[Date]],'DB Details'!$A:$T,20)</f>
        <v>0</v>
      </c>
      <c r="D22" s="49">
        <f>VLOOKUP(Table311[[#This Row],[Date]],'DB Details'!$A:$T,18)</f>
        <v>0</v>
      </c>
      <c r="E22" s="49">
        <f>VLOOKUP(Table311[[#This Row],[Date]],'DB Details'!$A:$T,19)</f>
        <v>0</v>
      </c>
    </row>
    <row r="23" spans="1:5" x14ac:dyDescent="0.2">
      <c r="A23" s="38">
        <v>18050</v>
      </c>
      <c r="B23" s="48">
        <f>VLOOKUP(Table311[[#This Row],[Date]],'DB Details'!$A:$L,12)</f>
        <v>31.6</v>
      </c>
      <c r="C23" s="49">
        <f>VLOOKUP(Table311[[#This Row],[Date]],'DB Details'!$A:$T,20)</f>
        <v>0</v>
      </c>
      <c r="D23" s="49">
        <f>VLOOKUP(Table311[[#This Row],[Date]],'DB Details'!$A:$T,18)</f>
        <v>0</v>
      </c>
      <c r="E23" s="49">
        <f>VLOOKUP(Table311[[#This Row],[Date]],'DB Details'!$A:$T,19)</f>
        <v>0</v>
      </c>
    </row>
    <row r="24" spans="1:5" x14ac:dyDescent="0.2">
      <c r="A24" s="38">
        <v>18080</v>
      </c>
      <c r="B24" s="48">
        <f>VLOOKUP(Table311[[#This Row],[Date]],'DB Details'!$A:$L,12)</f>
        <v>39</v>
      </c>
      <c r="C24" s="49">
        <f>VLOOKUP(Table311[[#This Row],[Date]],'DB Details'!$A:$T,20)</f>
        <v>-5.8869120585402172E-3</v>
      </c>
      <c r="D24" s="49">
        <f>VLOOKUP(Table311[[#This Row],[Date]],'DB Details'!$A:$T,18)</f>
        <v>1.0324247766707E-2</v>
      </c>
      <c r="E24" s="49">
        <f>VLOOKUP(Table311[[#This Row],[Date]],'DB Details'!$A:$T,19)</f>
        <v>4.1940944830040523E-2</v>
      </c>
    </row>
    <row r="25" spans="1:5" x14ac:dyDescent="0.2">
      <c r="A25" s="38">
        <v>18111</v>
      </c>
      <c r="B25" s="48">
        <f>VLOOKUP(Table311[[#This Row],[Date]],'DB Details'!$A:$L,12)</f>
        <v>47</v>
      </c>
      <c r="C25" s="49">
        <f>VLOOKUP(Table311[[#This Row],[Date]],'DB Details'!$A:$T,20)</f>
        <v>0</v>
      </c>
      <c r="D25" s="49">
        <f>VLOOKUP(Table311[[#This Row],[Date]],'DB Details'!$A:$T,18)</f>
        <v>0</v>
      </c>
      <c r="E25" s="49">
        <f>VLOOKUP(Table311[[#This Row],[Date]],'DB Details'!$A:$T,19)</f>
        <v>0</v>
      </c>
    </row>
    <row r="26" spans="1:5" x14ac:dyDescent="0.2">
      <c r="A26" s="38">
        <v>18142</v>
      </c>
      <c r="B26" s="48">
        <f>VLOOKUP(Table311[[#This Row],[Date]],'DB Details'!$A:$L,12)</f>
        <v>52.3</v>
      </c>
      <c r="C26" s="49">
        <f>VLOOKUP(Table311[[#This Row],[Date]],'DB Details'!$A:$T,20)</f>
        <v>0</v>
      </c>
      <c r="D26" s="49">
        <f>VLOOKUP(Table311[[#This Row],[Date]],'DB Details'!$A:$T,18)</f>
        <v>0</v>
      </c>
      <c r="E26" s="49">
        <f>VLOOKUP(Table311[[#This Row],[Date]],'DB Details'!$A:$T,19)</f>
        <v>0</v>
      </c>
    </row>
    <row r="27" spans="1:5" x14ac:dyDescent="0.2">
      <c r="A27" s="38">
        <v>18172</v>
      </c>
      <c r="B27" s="48">
        <f>VLOOKUP(Table311[[#This Row],[Date]],'DB Details'!$A:$L,12)</f>
        <v>51</v>
      </c>
      <c r="C27" s="49">
        <f>VLOOKUP(Table311[[#This Row],[Date]],'DB Details'!$A:$T,20)</f>
        <v>-1.5330175432027089E-2</v>
      </c>
      <c r="D27" s="49">
        <f>VLOOKUP(Table311[[#This Row],[Date]],'DB Details'!$A:$T,18)</f>
        <v>-8.3926744042991594E-3</v>
      </c>
      <c r="E27" s="49">
        <f>VLOOKUP(Table311[[#This Row],[Date]],'DB Details'!$A:$T,19)</f>
        <v>-3.3150435372567788E-2</v>
      </c>
    </row>
    <row r="28" spans="1:5" x14ac:dyDescent="0.2">
      <c r="A28" s="38">
        <v>18203</v>
      </c>
      <c r="B28" s="48">
        <f>VLOOKUP(Table311[[#This Row],[Date]],'DB Details'!$A:$L,12)</f>
        <v>51</v>
      </c>
      <c r="C28" s="49">
        <f>VLOOKUP(Table311[[#This Row],[Date]],'DB Details'!$A:$T,20)</f>
        <v>0</v>
      </c>
      <c r="D28" s="49">
        <f>VLOOKUP(Table311[[#This Row],[Date]],'DB Details'!$A:$T,18)</f>
        <v>0</v>
      </c>
      <c r="E28" s="49">
        <f>VLOOKUP(Table311[[#This Row],[Date]],'DB Details'!$A:$T,19)</f>
        <v>0</v>
      </c>
    </row>
    <row r="29" spans="1:5" x14ac:dyDescent="0.2">
      <c r="A29" s="38">
        <v>18233</v>
      </c>
      <c r="B29" s="48">
        <f>VLOOKUP(Table311[[#This Row],[Date]],'DB Details'!$A:$L,12)</f>
        <v>57.3</v>
      </c>
      <c r="C29" s="49">
        <f>VLOOKUP(Table311[[#This Row],[Date]],'DB Details'!$A:$T,20)</f>
        <v>0</v>
      </c>
      <c r="D29" s="49">
        <f>VLOOKUP(Table311[[#This Row],[Date]],'DB Details'!$A:$T,18)</f>
        <v>0</v>
      </c>
      <c r="E29" s="49">
        <f>VLOOKUP(Table311[[#This Row],[Date]],'DB Details'!$A:$T,19)</f>
        <v>0</v>
      </c>
    </row>
    <row r="30" spans="1:5" x14ac:dyDescent="0.2">
      <c r="A30" s="38">
        <v>18264</v>
      </c>
      <c r="B30" s="48">
        <f>VLOOKUP(Table311[[#This Row],[Date]],'DB Details'!$A:$L,12)</f>
        <v>59.1</v>
      </c>
      <c r="C30" s="49">
        <f>VLOOKUP(Table311[[#This Row],[Date]],'DB Details'!$A:$T,20)</f>
        <v>3.7666806992497658E-2</v>
      </c>
      <c r="D30" s="49">
        <f>VLOOKUP(Table311[[#This Row],[Date]],'DB Details'!$A:$T,18)</f>
        <v>3.9300979993230782E-2</v>
      </c>
      <c r="E30" s="49">
        <f>VLOOKUP(Table311[[#This Row],[Date]],'DB Details'!$A:$T,19)</f>
        <v>0.16671651982232771</v>
      </c>
    </row>
    <row r="31" spans="1:5" x14ac:dyDescent="0.2">
      <c r="A31" s="38">
        <v>18295</v>
      </c>
      <c r="B31" s="48">
        <f>VLOOKUP(Table311[[#This Row],[Date]],'DB Details'!$A:$L,12)</f>
        <v>60.5</v>
      </c>
      <c r="C31" s="49">
        <f>VLOOKUP(Table311[[#This Row],[Date]],'DB Details'!$A:$T,20)</f>
        <v>0</v>
      </c>
      <c r="D31" s="49">
        <f>VLOOKUP(Table311[[#This Row],[Date]],'DB Details'!$A:$T,18)</f>
        <v>0</v>
      </c>
      <c r="E31" s="49">
        <f>VLOOKUP(Table311[[#This Row],[Date]],'DB Details'!$A:$T,19)</f>
        <v>0</v>
      </c>
    </row>
    <row r="32" spans="1:5" x14ac:dyDescent="0.2">
      <c r="A32" s="38">
        <v>18323</v>
      </c>
      <c r="B32" s="48">
        <f>VLOOKUP(Table311[[#This Row],[Date]],'DB Details'!$A:$L,12)</f>
        <v>62.1</v>
      </c>
      <c r="C32" s="49">
        <f>VLOOKUP(Table311[[#This Row],[Date]],'DB Details'!$A:$T,20)</f>
        <v>0</v>
      </c>
      <c r="D32" s="49">
        <f>VLOOKUP(Table311[[#This Row],[Date]],'DB Details'!$A:$T,18)</f>
        <v>0</v>
      </c>
      <c r="E32" s="49">
        <f>VLOOKUP(Table311[[#This Row],[Date]],'DB Details'!$A:$T,19)</f>
        <v>0</v>
      </c>
    </row>
    <row r="33" spans="1:5" x14ac:dyDescent="0.2">
      <c r="A33" s="38">
        <v>18354</v>
      </c>
      <c r="B33" s="48">
        <f>VLOOKUP(Table311[[#This Row],[Date]],'DB Details'!$A:$L,12)</f>
        <v>68.099999999999994</v>
      </c>
      <c r="C33" s="49">
        <f>VLOOKUP(Table311[[#This Row],[Date]],'DB Details'!$A:$T,20)</f>
        <v>7.2973606233695101E-2</v>
      </c>
      <c r="D33" s="49">
        <f>VLOOKUP(Table311[[#This Row],[Date]],'DB Details'!$A:$T,18)</f>
        <v>3.0498109876438879E-2</v>
      </c>
      <c r="E33" s="49">
        <f>VLOOKUP(Table311[[#This Row],[Date]],'DB Details'!$A:$T,19)</f>
        <v>0.1276875822943975</v>
      </c>
    </row>
    <row r="34" spans="1:5" x14ac:dyDescent="0.2">
      <c r="A34" s="38">
        <v>18384</v>
      </c>
      <c r="B34" s="48">
        <f>VLOOKUP(Table311[[#This Row],[Date]],'DB Details'!$A:$L,12)</f>
        <v>74.7</v>
      </c>
      <c r="C34" s="49">
        <f>VLOOKUP(Table311[[#This Row],[Date]],'DB Details'!$A:$T,20)</f>
        <v>0</v>
      </c>
      <c r="D34" s="49">
        <f>VLOOKUP(Table311[[#This Row],[Date]],'DB Details'!$A:$T,18)</f>
        <v>0</v>
      </c>
      <c r="E34" s="49">
        <f>VLOOKUP(Table311[[#This Row],[Date]],'DB Details'!$A:$T,19)</f>
        <v>0</v>
      </c>
    </row>
    <row r="35" spans="1:5" x14ac:dyDescent="0.2">
      <c r="A35" s="38">
        <v>18415</v>
      </c>
      <c r="B35" s="48">
        <f>VLOOKUP(Table311[[#This Row],[Date]],'DB Details'!$A:$L,12)</f>
        <v>76.599999999999994</v>
      </c>
      <c r="C35" s="49">
        <f>VLOOKUP(Table311[[#This Row],[Date]],'DB Details'!$A:$T,20)</f>
        <v>0</v>
      </c>
      <c r="D35" s="49">
        <f>VLOOKUP(Table311[[#This Row],[Date]],'DB Details'!$A:$T,18)</f>
        <v>0</v>
      </c>
      <c r="E35" s="49">
        <f>VLOOKUP(Table311[[#This Row],[Date]],'DB Details'!$A:$T,19)</f>
        <v>0</v>
      </c>
    </row>
    <row r="36" spans="1:5" x14ac:dyDescent="0.2">
      <c r="A36" s="38">
        <v>18445</v>
      </c>
      <c r="B36" s="48">
        <f>VLOOKUP(Table311[[#This Row],[Date]],'DB Details'!$A:$L,12)</f>
        <v>77.5</v>
      </c>
      <c r="C36" s="49">
        <f>VLOOKUP(Table311[[#This Row],[Date]],'DB Details'!$A:$T,20)</f>
        <v>0.1030495976182812</v>
      </c>
      <c r="D36" s="49">
        <f>VLOOKUP(Table311[[#This Row],[Date]],'DB Details'!$A:$T,18)</f>
        <v>3.864414603347914E-2</v>
      </c>
      <c r="E36" s="49">
        <f>VLOOKUP(Table311[[#This Row],[Date]],'DB Details'!$A:$T,19)</f>
        <v>0.16376987446083291</v>
      </c>
    </row>
    <row r="37" spans="1:5" x14ac:dyDescent="0.2">
      <c r="A37" s="38">
        <v>18476</v>
      </c>
      <c r="B37" s="48">
        <f>VLOOKUP(Table311[[#This Row],[Date]],'DB Details'!$A:$L,12)</f>
        <v>75.8</v>
      </c>
      <c r="C37" s="49">
        <f>VLOOKUP(Table311[[#This Row],[Date]],'DB Details'!$A:$T,20)</f>
        <v>0</v>
      </c>
      <c r="D37" s="49">
        <f>VLOOKUP(Table311[[#This Row],[Date]],'DB Details'!$A:$T,18)</f>
        <v>0</v>
      </c>
      <c r="E37" s="49">
        <f>VLOOKUP(Table311[[#This Row],[Date]],'DB Details'!$A:$T,19)</f>
        <v>0</v>
      </c>
    </row>
    <row r="38" spans="1:5" x14ac:dyDescent="0.2">
      <c r="A38" s="38">
        <v>18507</v>
      </c>
      <c r="B38" s="48">
        <f>VLOOKUP(Table311[[#This Row],[Date]],'DB Details'!$A:$L,12)</f>
        <v>68.099999999999994</v>
      </c>
      <c r="C38" s="49">
        <f>VLOOKUP(Table311[[#This Row],[Date]],'DB Details'!$A:$T,20)</f>
        <v>0</v>
      </c>
      <c r="D38" s="49">
        <f>VLOOKUP(Table311[[#This Row],[Date]],'DB Details'!$A:$T,18)</f>
        <v>0</v>
      </c>
      <c r="E38" s="49">
        <f>VLOOKUP(Table311[[#This Row],[Date]],'DB Details'!$A:$T,19)</f>
        <v>0</v>
      </c>
    </row>
    <row r="39" spans="1:5" x14ac:dyDescent="0.2">
      <c r="A39" s="38">
        <v>18537</v>
      </c>
      <c r="B39" s="48">
        <f>VLOOKUP(Table311[[#This Row],[Date]],'DB Details'!$A:$L,12)</f>
        <v>59.2</v>
      </c>
      <c r="C39" s="49">
        <f>VLOOKUP(Table311[[#This Row],[Date]],'DB Details'!$A:$T,20)</f>
        <v>0.1336852232840611</v>
      </c>
      <c r="D39" s="49">
        <f>VLOOKUP(Table311[[#This Row],[Date]],'DB Details'!$A:$T,18)</f>
        <v>1.9147801472750019E-2</v>
      </c>
      <c r="E39" s="49">
        <f>VLOOKUP(Table311[[#This Row],[Date]],'DB Details'!$A:$T,19)</f>
        <v>7.8819251391700762E-2</v>
      </c>
    </row>
    <row r="40" spans="1:5" x14ac:dyDescent="0.2">
      <c r="A40" s="38">
        <v>18568</v>
      </c>
      <c r="B40" s="48">
        <f>VLOOKUP(Table311[[#This Row],[Date]],'DB Details'!$A:$L,12)</f>
        <v>63.1</v>
      </c>
      <c r="C40" s="49">
        <f>VLOOKUP(Table311[[#This Row],[Date]],'DB Details'!$A:$T,20)</f>
        <v>0</v>
      </c>
      <c r="D40" s="49">
        <f>VLOOKUP(Table311[[#This Row],[Date]],'DB Details'!$A:$T,18)</f>
        <v>0</v>
      </c>
      <c r="E40" s="49">
        <f>VLOOKUP(Table311[[#This Row],[Date]],'DB Details'!$A:$T,19)</f>
        <v>0</v>
      </c>
    </row>
    <row r="41" spans="1:5" x14ac:dyDescent="0.2">
      <c r="A41" s="38">
        <v>18598</v>
      </c>
      <c r="B41" s="48">
        <f>VLOOKUP(Table311[[#This Row],[Date]],'DB Details'!$A:$L,12)</f>
        <v>67.099999999999994</v>
      </c>
      <c r="C41" s="49">
        <f>VLOOKUP(Table311[[#This Row],[Date]],'DB Details'!$A:$T,20)</f>
        <v>0</v>
      </c>
      <c r="D41" s="49">
        <f>VLOOKUP(Table311[[#This Row],[Date]],'DB Details'!$A:$T,18)</f>
        <v>0</v>
      </c>
      <c r="E41" s="49">
        <f>VLOOKUP(Table311[[#This Row],[Date]],'DB Details'!$A:$T,19)</f>
        <v>0</v>
      </c>
    </row>
    <row r="42" spans="1:5" x14ac:dyDescent="0.2">
      <c r="A42" s="38">
        <v>18629</v>
      </c>
      <c r="B42" s="48">
        <f>VLOOKUP(Table311[[#This Row],[Date]],'DB Details'!$A:$L,12)</f>
        <v>67.8</v>
      </c>
      <c r="C42" s="49">
        <f>VLOOKUP(Table311[[#This Row],[Date]],'DB Details'!$A:$T,20)</f>
        <v>0.1056301212286148</v>
      </c>
      <c r="D42" s="49">
        <f>VLOOKUP(Table311[[#This Row],[Date]],'DB Details'!$A:$T,18)</f>
        <v>1.3581587642352811E-2</v>
      </c>
      <c r="E42" s="49">
        <f>VLOOKUP(Table311[[#This Row],[Date]],'DB Details'!$A:$T,19)</f>
        <v>5.5443162744754693E-2</v>
      </c>
    </row>
    <row r="43" spans="1:5" x14ac:dyDescent="0.2">
      <c r="A43" s="38">
        <v>18660</v>
      </c>
      <c r="B43" s="48">
        <f>VLOOKUP(Table311[[#This Row],[Date]],'DB Details'!$A:$L,12)</f>
        <v>69.3</v>
      </c>
      <c r="C43" s="49">
        <f>VLOOKUP(Table311[[#This Row],[Date]],'DB Details'!$A:$T,20)</f>
        <v>0</v>
      </c>
      <c r="D43" s="49">
        <f>VLOOKUP(Table311[[#This Row],[Date]],'DB Details'!$A:$T,18)</f>
        <v>0</v>
      </c>
      <c r="E43" s="49">
        <f>VLOOKUP(Table311[[#This Row],[Date]],'DB Details'!$A:$T,19)</f>
        <v>0</v>
      </c>
    </row>
    <row r="44" spans="1:5" x14ac:dyDescent="0.2">
      <c r="A44" s="38">
        <v>18688</v>
      </c>
      <c r="B44" s="48">
        <f>VLOOKUP(Table311[[#This Row],[Date]],'DB Details'!$A:$L,12)</f>
        <v>65.5</v>
      </c>
      <c r="C44" s="49">
        <f>VLOOKUP(Table311[[#This Row],[Date]],'DB Details'!$A:$T,20)</f>
        <v>0</v>
      </c>
      <c r="D44" s="49">
        <f>VLOOKUP(Table311[[#This Row],[Date]],'DB Details'!$A:$T,18)</f>
        <v>0</v>
      </c>
      <c r="E44" s="49">
        <f>VLOOKUP(Table311[[#This Row],[Date]],'DB Details'!$A:$T,19)</f>
        <v>0</v>
      </c>
    </row>
    <row r="45" spans="1:5" x14ac:dyDescent="0.2">
      <c r="A45" s="38">
        <v>18719</v>
      </c>
      <c r="B45" s="48">
        <f>VLOOKUP(Table311[[#This Row],[Date]],'DB Details'!$A:$L,12)</f>
        <v>53.5</v>
      </c>
      <c r="C45" s="49">
        <f>VLOOKUP(Table311[[#This Row],[Date]],'DB Details'!$A:$T,20)</f>
        <v>9.1498838238916594E-2</v>
      </c>
      <c r="D45" s="49">
        <f>VLOOKUP(Table311[[#This Row],[Date]],'DB Details'!$A:$T,18)</f>
        <v>1.7327104373413171E-2</v>
      </c>
      <c r="E45" s="49">
        <f>VLOOKUP(Table311[[#This Row],[Date]],'DB Details'!$A:$T,19)</f>
        <v>7.1130687272042525E-2</v>
      </c>
    </row>
    <row r="46" spans="1:5" x14ac:dyDescent="0.2">
      <c r="A46" s="38">
        <v>18749</v>
      </c>
      <c r="B46" s="48">
        <f>VLOOKUP(Table311[[#This Row],[Date]],'DB Details'!$A:$L,12)</f>
        <v>50.7</v>
      </c>
      <c r="C46" s="49">
        <f>VLOOKUP(Table311[[#This Row],[Date]],'DB Details'!$A:$T,20)</f>
        <v>0</v>
      </c>
      <c r="D46" s="49">
        <f>VLOOKUP(Table311[[#This Row],[Date]],'DB Details'!$A:$T,18)</f>
        <v>0</v>
      </c>
      <c r="E46" s="49">
        <f>VLOOKUP(Table311[[#This Row],[Date]],'DB Details'!$A:$T,19)</f>
        <v>0</v>
      </c>
    </row>
    <row r="47" spans="1:5" x14ac:dyDescent="0.2">
      <c r="A47" s="38">
        <v>18780</v>
      </c>
      <c r="B47" s="48">
        <f>VLOOKUP(Table311[[#This Row],[Date]],'DB Details'!$A:$L,12)</f>
        <v>45.5</v>
      </c>
      <c r="C47" s="49">
        <f>VLOOKUP(Table311[[#This Row],[Date]],'DB Details'!$A:$T,20)</f>
        <v>0</v>
      </c>
      <c r="D47" s="49">
        <f>VLOOKUP(Table311[[#This Row],[Date]],'DB Details'!$A:$T,18)</f>
        <v>0</v>
      </c>
      <c r="E47" s="49">
        <f>VLOOKUP(Table311[[#This Row],[Date]],'DB Details'!$A:$T,19)</f>
        <v>0</v>
      </c>
    </row>
    <row r="48" spans="1:5" x14ac:dyDescent="0.2">
      <c r="A48" s="38">
        <v>18810</v>
      </c>
      <c r="B48" s="48">
        <f>VLOOKUP(Table311[[#This Row],[Date]],'DB Details'!$A:$L,12)</f>
        <v>42.1</v>
      </c>
      <c r="C48" s="49">
        <f>VLOOKUP(Table311[[#This Row],[Date]],'DB Details'!$A:$T,20)</f>
        <v>7.2546955017537634E-2</v>
      </c>
      <c r="D48" s="49">
        <f>VLOOKUP(Table311[[#This Row],[Date]],'DB Details'!$A:$T,18)</f>
        <v>2.0609987979811371E-2</v>
      </c>
      <c r="E48" s="49">
        <f>VLOOKUP(Table311[[#This Row],[Date]],'DB Details'!$A:$T,19)</f>
        <v>8.5023780127983395E-2</v>
      </c>
    </row>
    <row r="49" spans="1:5" x14ac:dyDescent="0.2">
      <c r="A49" s="38">
        <v>18841</v>
      </c>
      <c r="B49" s="48">
        <f>VLOOKUP(Table311[[#This Row],[Date]],'DB Details'!$A:$L,12)</f>
        <v>43.6</v>
      </c>
      <c r="C49" s="49">
        <f>VLOOKUP(Table311[[#This Row],[Date]],'DB Details'!$A:$T,20)</f>
        <v>0</v>
      </c>
      <c r="D49" s="49">
        <f>VLOOKUP(Table311[[#This Row],[Date]],'DB Details'!$A:$T,18)</f>
        <v>0</v>
      </c>
      <c r="E49" s="49">
        <f>VLOOKUP(Table311[[#This Row],[Date]],'DB Details'!$A:$T,19)</f>
        <v>0</v>
      </c>
    </row>
    <row r="50" spans="1:5" x14ac:dyDescent="0.2">
      <c r="A50" s="38">
        <v>18872</v>
      </c>
      <c r="B50" s="48">
        <f>VLOOKUP(Table311[[#This Row],[Date]],'DB Details'!$A:$L,12)</f>
        <v>48.1</v>
      </c>
      <c r="C50" s="49">
        <f>VLOOKUP(Table311[[#This Row],[Date]],'DB Details'!$A:$T,20)</f>
        <v>0</v>
      </c>
      <c r="D50" s="49">
        <f>VLOOKUP(Table311[[#This Row],[Date]],'DB Details'!$A:$T,18)</f>
        <v>0</v>
      </c>
      <c r="E50" s="49">
        <f>VLOOKUP(Table311[[#This Row],[Date]],'DB Details'!$A:$T,19)</f>
        <v>0</v>
      </c>
    </row>
    <row r="51" spans="1:5" x14ac:dyDescent="0.2">
      <c r="A51" s="38">
        <v>18902</v>
      </c>
      <c r="B51" s="48">
        <f>VLOOKUP(Table311[[#This Row],[Date]],'DB Details'!$A:$L,12)</f>
        <v>49.6</v>
      </c>
      <c r="C51" s="49">
        <f>VLOOKUP(Table311[[#This Row],[Date]],'DB Details'!$A:$T,20)</f>
        <v>5.4713784948761307E-2</v>
      </c>
      <c r="D51" s="49">
        <f>VLOOKUP(Table311[[#This Row],[Date]],'DB Details'!$A:$T,18)</f>
        <v>2.202495736847894E-3</v>
      </c>
      <c r="E51" s="49">
        <f>VLOOKUP(Table311[[#This Row],[Date]],'DB Details'!$A:$T,19)</f>
        <v>8.8391316328653158E-3</v>
      </c>
    </row>
    <row r="52" spans="1:5" x14ac:dyDescent="0.2">
      <c r="A52" s="38">
        <v>18933</v>
      </c>
      <c r="B52" s="48">
        <f>VLOOKUP(Table311[[#This Row],[Date]],'DB Details'!$A:$L,12)</f>
        <v>47.2</v>
      </c>
      <c r="C52" s="49">
        <f>VLOOKUP(Table311[[#This Row],[Date]],'DB Details'!$A:$T,20)</f>
        <v>0</v>
      </c>
      <c r="D52" s="49">
        <f>VLOOKUP(Table311[[#This Row],[Date]],'DB Details'!$A:$T,18)</f>
        <v>0</v>
      </c>
      <c r="E52" s="49">
        <f>VLOOKUP(Table311[[#This Row],[Date]],'DB Details'!$A:$T,19)</f>
        <v>0</v>
      </c>
    </row>
    <row r="53" spans="1:5" x14ac:dyDescent="0.2">
      <c r="A53" s="38">
        <v>18963</v>
      </c>
      <c r="B53" s="48">
        <f>VLOOKUP(Table311[[#This Row],[Date]],'DB Details'!$A:$L,12)</f>
        <v>46.5</v>
      </c>
      <c r="C53" s="49">
        <f>VLOOKUP(Table311[[#This Row],[Date]],'DB Details'!$A:$T,20)</f>
        <v>0</v>
      </c>
      <c r="D53" s="49">
        <f>VLOOKUP(Table311[[#This Row],[Date]],'DB Details'!$A:$T,18)</f>
        <v>0</v>
      </c>
      <c r="E53" s="49">
        <f>VLOOKUP(Table311[[#This Row],[Date]],'DB Details'!$A:$T,19)</f>
        <v>0</v>
      </c>
    </row>
    <row r="54" spans="1:5" x14ac:dyDescent="0.2">
      <c r="A54" s="38">
        <v>18994</v>
      </c>
      <c r="B54" s="48">
        <f>VLOOKUP(Table311[[#This Row],[Date]],'DB Details'!$A:$L,12)</f>
        <v>44.7</v>
      </c>
      <c r="C54" s="49">
        <f>VLOOKUP(Table311[[#This Row],[Date]],'DB Details'!$A:$T,20)</f>
        <v>5.1700008811443751E-2</v>
      </c>
      <c r="D54" s="49">
        <f>VLOOKUP(Table311[[#This Row],[Date]],'DB Details'!$A:$T,18)</f>
        <v>1.0685344087321091E-2</v>
      </c>
      <c r="E54" s="49">
        <f>VLOOKUP(Table311[[#This Row],[Date]],'DB Details'!$A:$T,19)</f>
        <v>4.3431328919264052E-2</v>
      </c>
    </row>
    <row r="55" spans="1:5" x14ac:dyDescent="0.2">
      <c r="A55" s="38">
        <v>19025</v>
      </c>
      <c r="B55" s="48">
        <f>VLOOKUP(Table311[[#This Row],[Date]],'DB Details'!$A:$L,12)</f>
        <v>41.8</v>
      </c>
      <c r="C55" s="49">
        <f>VLOOKUP(Table311[[#This Row],[Date]],'DB Details'!$A:$T,20)</f>
        <v>0</v>
      </c>
      <c r="D55" s="49">
        <f>VLOOKUP(Table311[[#This Row],[Date]],'DB Details'!$A:$T,18)</f>
        <v>0</v>
      </c>
      <c r="E55" s="49">
        <f>VLOOKUP(Table311[[#This Row],[Date]],'DB Details'!$A:$T,19)</f>
        <v>0</v>
      </c>
    </row>
    <row r="56" spans="1:5" x14ac:dyDescent="0.2">
      <c r="A56" s="38">
        <v>19054</v>
      </c>
      <c r="B56" s="48">
        <f>VLOOKUP(Table311[[#This Row],[Date]],'DB Details'!$A:$L,12)</f>
        <v>40</v>
      </c>
      <c r="C56" s="49">
        <f>VLOOKUP(Table311[[#This Row],[Date]],'DB Details'!$A:$T,20)</f>
        <v>0</v>
      </c>
      <c r="D56" s="49">
        <f>VLOOKUP(Table311[[#This Row],[Date]],'DB Details'!$A:$T,18)</f>
        <v>0</v>
      </c>
      <c r="E56" s="49">
        <f>VLOOKUP(Table311[[#This Row],[Date]],'DB Details'!$A:$T,19)</f>
        <v>0</v>
      </c>
    </row>
    <row r="57" spans="1:5" x14ac:dyDescent="0.2">
      <c r="A57" s="38">
        <v>19085</v>
      </c>
      <c r="B57" s="48">
        <f>VLOOKUP(Table311[[#This Row],[Date]],'DB Details'!$A:$L,12)</f>
        <v>36.700000000000003</v>
      </c>
      <c r="C57" s="49">
        <f>VLOOKUP(Table311[[#This Row],[Date]],'DB Details'!$A:$T,20)</f>
        <v>3.601420952213661E-2</v>
      </c>
      <c r="D57" s="49">
        <f>VLOOKUP(Table311[[#This Row],[Date]],'DB Details'!$A:$T,18)</f>
        <v>2.153966941563661E-3</v>
      </c>
      <c r="E57" s="49">
        <f>VLOOKUP(Table311[[#This Row],[Date]],'DB Details'!$A:$T,19)</f>
        <v>8.6437452032444018E-3</v>
      </c>
    </row>
    <row r="58" spans="1:5" x14ac:dyDescent="0.2">
      <c r="A58" s="38">
        <v>19115</v>
      </c>
      <c r="B58" s="48">
        <f>VLOOKUP(Table311[[#This Row],[Date]],'DB Details'!$A:$L,12)</f>
        <v>39.5</v>
      </c>
      <c r="C58" s="49">
        <f>VLOOKUP(Table311[[#This Row],[Date]],'DB Details'!$A:$T,20)</f>
        <v>0</v>
      </c>
      <c r="D58" s="49">
        <f>VLOOKUP(Table311[[#This Row],[Date]],'DB Details'!$A:$T,18)</f>
        <v>0</v>
      </c>
      <c r="E58" s="49">
        <f>VLOOKUP(Table311[[#This Row],[Date]],'DB Details'!$A:$T,19)</f>
        <v>0</v>
      </c>
    </row>
    <row r="59" spans="1:5" x14ac:dyDescent="0.2">
      <c r="A59" s="38">
        <v>19146</v>
      </c>
      <c r="B59" s="48">
        <f>VLOOKUP(Table311[[#This Row],[Date]],'DB Details'!$A:$L,12)</f>
        <v>43.3</v>
      </c>
      <c r="C59" s="49">
        <f>VLOOKUP(Table311[[#This Row],[Date]],'DB Details'!$A:$T,20)</f>
        <v>0</v>
      </c>
      <c r="D59" s="49">
        <f>VLOOKUP(Table311[[#This Row],[Date]],'DB Details'!$A:$T,18)</f>
        <v>0</v>
      </c>
      <c r="E59" s="49">
        <f>VLOOKUP(Table311[[#This Row],[Date]],'DB Details'!$A:$T,19)</f>
        <v>0</v>
      </c>
    </row>
    <row r="60" spans="1:5" x14ac:dyDescent="0.2">
      <c r="A60" s="38">
        <v>19176</v>
      </c>
      <c r="B60" s="48">
        <f>VLOOKUP(Table311[[#This Row],[Date]],'DB Details'!$A:$L,12)</f>
        <v>48.3</v>
      </c>
      <c r="C60" s="49">
        <f>VLOOKUP(Table311[[#This Row],[Date]],'DB Details'!$A:$T,20)</f>
        <v>2.2420593813249911E-2</v>
      </c>
      <c r="D60" s="49">
        <f>VLOOKUP(Table311[[#This Row],[Date]],'DB Details'!$A:$T,18)</f>
        <v>7.2184921511505469E-3</v>
      </c>
      <c r="E60" s="49">
        <f>VLOOKUP(Table311[[#This Row],[Date]],'DB Details'!$A:$T,19)</f>
        <v>2.918811561848789E-2</v>
      </c>
    </row>
    <row r="61" spans="1:5" x14ac:dyDescent="0.2">
      <c r="A61" s="38">
        <v>19207</v>
      </c>
      <c r="B61" s="48">
        <f>VLOOKUP(Table311[[#This Row],[Date]],'DB Details'!$A:$L,12)</f>
        <v>60.4</v>
      </c>
      <c r="C61" s="49">
        <f>VLOOKUP(Table311[[#This Row],[Date]],'DB Details'!$A:$T,20)</f>
        <v>0</v>
      </c>
      <c r="D61" s="49">
        <f>VLOOKUP(Table311[[#This Row],[Date]],'DB Details'!$A:$T,18)</f>
        <v>0</v>
      </c>
      <c r="E61" s="49">
        <f>VLOOKUP(Table311[[#This Row],[Date]],'DB Details'!$A:$T,19)</f>
        <v>0</v>
      </c>
    </row>
    <row r="62" spans="1:5" x14ac:dyDescent="0.2">
      <c r="A62" s="38">
        <v>19238</v>
      </c>
      <c r="B62" s="48">
        <f>VLOOKUP(Table311[[#This Row],[Date]],'DB Details'!$A:$L,12)</f>
        <v>56.1</v>
      </c>
      <c r="C62" s="49">
        <f>VLOOKUP(Table311[[#This Row],[Date]],'DB Details'!$A:$T,20)</f>
        <v>0</v>
      </c>
      <c r="D62" s="49">
        <f>VLOOKUP(Table311[[#This Row],[Date]],'DB Details'!$A:$T,18)</f>
        <v>0</v>
      </c>
      <c r="E62" s="49">
        <f>VLOOKUP(Table311[[#This Row],[Date]],'DB Details'!$A:$T,19)</f>
        <v>0</v>
      </c>
    </row>
    <row r="63" spans="1:5" x14ac:dyDescent="0.2">
      <c r="A63" s="38">
        <v>19268</v>
      </c>
      <c r="B63" s="48">
        <f>VLOOKUP(Table311[[#This Row],[Date]],'DB Details'!$A:$L,12)</f>
        <v>56.2</v>
      </c>
      <c r="C63" s="49">
        <f>VLOOKUP(Table311[[#This Row],[Date]],'DB Details'!$A:$T,20)</f>
        <v>5.3678369473262447E-2</v>
      </c>
      <c r="D63" s="49">
        <f>VLOOKUP(Table311[[#This Row],[Date]],'DB Details'!$A:$T,18)</f>
        <v>3.2842157112222173E-2</v>
      </c>
      <c r="E63" s="49">
        <f>VLOOKUP(Table311[[#This Row],[Date]],'DB Details'!$A:$T,19)</f>
        <v>0.13798313070477031</v>
      </c>
    </row>
    <row r="64" spans="1:5" x14ac:dyDescent="0.2">
      <c r="A64" s="38">
        <v>19299</v>
      </c>
      <c r="B64" s="48">
        <f>VLOOKUP(Table311[[#This Row],[Date]],'DB Details'!$A:$L,12)</f>
        <v>56.8</v>
      </c>
      <c r="C64" s="49">
        <f>VLOOKUP(Table311[[#This Row],[Date]],'DB Details'!$A:$T,20)</f>
        <v>0</v>
      </c>
      <c r="D64" s="49">
        <f>VLOOKUP(Table311[[#This Row],[Date]],'DB Details'!$A:$T,18)</f>
        <v>0</v>
      </c>
      <c r="E64" s="49">
        <f>VLOOKUP(Table311[[#This Row],[Date]],'DB Details'!$A:$T,19)</f>
        <v>0</v>
      </c>
    </row>
    <row r="65" spans="1:5" x14ac:dyDescent="0.2">
      <c r="A65" s="38">
        <v>19329</v>
      </c>
      <c r="B65" s="48">
        <f>VLOOKUP(Table311[[#This Row],[Date]],'DB Details'!$A:$L,12)</f>
        <v>55.8</v>
      </c>
      <c r="C65" s="49">
        <f>VLOOKUP(Table311[[#This Row],[Date]],'DB Details'!$A:$T,20)</f>
        <v>0</v>
      </c>
      <c r="D65" s="49">
        <f>VLOOKUP(Table311[[#This Row],[Date]],'DB Details'!$A:$T,18)</f>
        <v>0</v>
      </c>
      <c r="E65" s="49">
        <f>VLOOKUP(Table311[[#This Row],[Date]],'DB Details'!$A:$T,19)</f>
        <v>0</v>
      </c>
    </row>
    <row r="66" spans="1:5" x14ac:dyDescent="0.2">
      <c r="A66" s="38">
        <v>19360</v>
      </c>
      <c r="B66" s="48">
        <f>VLOOKUP(Table311[[#This Row],[Date]],'DB Details'!$A:$L,12)</f>
        <v>59.4</v>
      </c>
      <c r="C66" s="49">
        <f>VLOOKUP(Table311[[#This Row],[Date]],'DB Details'!$A:$T,20)</f>
        <v>6.1917895940897291E-2</v>
      </c>
      <c r="D66" s="49">
        <f>VLOOKUP(Table311[[#This Row],[Date]],'DB Details'!$A:$T,18)</f>
        <v>1.8588674823075951E-2</v>
      </c>
      <c r="E66" s="49">
        <f>VLOOKUP(Table311[[#This Row],[Date]],'DB Details'!$A:$T,19)</f>
        <v>7.6453744115379418E-2</v>
      </c>
    </row>
    <row r="67" spans="1:5" x14ac:dyDescent="0.2">
      <c r="A67" s="38">
        <v>19391</v>
      </c>
      <c r="B67" s="48">
        <f>VLOOKUP(Table311[[#This Row],[Date]],'DB Details'!$A:$L,12)</f>
        <v>55.4</v>
      </c>
      <c r="C67" s="49">
        <f>VLOOKUP(Table311[[#This Row],[Date]],'DB Details'!$A:$T,20)</f>
        <v>0</v>
      </c>
      <c r="D67" s="49">
        <f>VLOOKUP(Table311[[#This Row],[Date]],'DB Details'!$A:$T,18)</f>
        <v>0</v>
      </c>
      <c r="E67" s="49">
        <f>VLOOKUP(Table311[[#This Row],[Date]],'DB Details'!$A:$T,19)</f>
        <v>0</v>
      </c>
    </row>
    <row r="68" spans="1:5" x14ac:dyDescent="0.2">
      <c r="A68" s="38">
        <v>19419</v>
      </c>
      <c r="B68" s="48">
        <f>VLOOKUP(Table311[[#This Row],[Date]],'DB Details'!$A:$L,12)</f>
        <v>50.5</v>
      </c>
      <c r="C68" s="49">
        <f>VLOOKUP(Table311[[#This Row],[Date]],'DB Details'!$A:$T,20)</f>
        <v>0</v>
      </c>
      <c r="D68" s="49">
        <f>VLOOKUP(Table311[[#This Row],[Date]],'DB Details'!$A:$T,18)</f>
        <v>0</v>
      </c>
      <c r="E68" s="49">
        <f>VLOOKUP(Table311[[#This Row],[Date]],'DB Details'!$A:$T,19)</f>
        <v>0</v>
      </c>
    </row>
    <row r="69" spans="1:5" x14ac:dyDescent="0.2">
      <c r="A69" s="38">
        <v>19450</v>
      </c>
      <c r="B69" s="48">
        <f>VLOOKUP(Table311[[#This Row],[Date]],'DB Details'!$A:$L,12)</f>
        <v>51.1</v>
      </c>
      <c r="C69" s="49">
        <f>VLOOKUP(Table311[[#This Row],[Date]],'DB Details'!$A:$T,20)</f>
        <v>6.7825801625112397E-2</v>
      </c>
      <c r="D69" s="49">
        <f>VLOOKUP(Table311[[#This Row],[Date]],'DB Details'!$A:$T,18)</f>
        <v>7.7293802012741919E-3</v>
      </c>
      <c r="E69" s="49">
        <f>VLOOKUP(Table311[[#This Row],[Date]],'DB Details'!$A:$T,19)</f>
        <v>3.1277831399421967E-2</v>
      </c>
    </row>
    <row r="70" spans="1:5" x14ac:dyDescent="0.2">
      <c r="A70" s="38">
        <v>19480</v>
      </c>
      <c r="B70" s="48">
        <f>VLOOKUP(Table311[[#This Row],[Date]],'DB Details'!$A:$L,12)</f>
        <v>48.9</v>
      </c>
      <c r="C70" s="49">
        <f>VLOOKUP(Table311[[#This Row],[Date]],'DB Details'!$A:$T,20)</f>
        <v>0</v>
      </c>
      <c r="D70" s="49">
        <f>VLOOKUP(Table311[[#This Row],[Date]],'DB Details'!$A:$T,18)</f>
        <v>0</v>
      </c>
      <c r="E70" s="49">
        <f>VLOOKUP(Table311[[#This Row],[Date]],'DB Details'!$A:$T,19)</f>
        <v>0</v>
      </c>
    </row>
    <row r="71" spans="1:5" x14ac:dyDescent="0.2">
      <c r="A71" s="38">
        <v>19511</v>
      </c>
      <c r="B71" s="48">
        <f>VLOOKUP(Table311[[#This Row],[Date]],'DB Details'!$A:$L,12)</f>
        <v>48.5</v>
      </c>
      <c r="C71" s="49">
        <f>VLOOKUP(Table311[[#This Row],[Date]],'DB Details'!$A:$T,20)</f>
        <v>0</v>
      </c>
      <c r="D71" s="49">
        <f>VLOOKUP(Table311[[#This Row],[Date]],'DB Details'!$A:$T,18)</f>
        <v>0</v>
      </c>
      <c r="E71" s="49">
        <f>VLOOKUP(Table311[[#This Row],[Date]],'DB Details'!$A:$T,19)</f>
        <v>0</v>
      </c>
    </row>
    <row r="72" spans="1:5" x14ac:dyDescent="0.2">
      <c r="A72" s="38">
        <v>19541</v>
      </c>
      <c r="B72" s="48">
        <f>VLOOKUP(Table311[[#This Row],[Date]],'DB Details'!$A:$L,12)</f>
        <v>46.3</v>
      </c>
      <c r="C72" s="49">
        <f>VLOOKUP(Table311[[#This Row],[Date]],'DB Details'!$A:$T,20)</f>
        <v>5.4207601807062959E-2</v>
      </c>
      <c r="D72" s="49">
        <f>VLOOKUP(Table311[[#This Row],[Date]],'DB Details'!$A:$T,18)</f>
        <v>-5.6267703117660051E-3</v>
      </c>
      <c r="E72" s="49">
        <f>VLOOKUP(Table311[[#This Row],[Date]],'DB Details'!$A:$T,19)</f>
        <v>-2.2317829566265272E-2</v>
      </c>
    </row>
    <row r="73" spans="1:5" x14ac:dyDescent="0.2">
      <c r="A73" s="38">
        <v>19572</v>
      </c>
      <c r="B73" s="48">
        <f>VLOOKUP(Table311[[#This Row],[Date]],'DB Details'!$A:$L,12)</f>
        <v>43.5</v>
      </c>
      <c r="C73" s="49">
        <f>VLOOKUP(Table311[[#This Row],[Date]],'DB Details'!$A:$T,20)</f>
        <v>0</v>
      </c>
      <c r="D73" s="49">
        <f>VLOOKUP(Table311[[#This Row],[Date]],'DB Details'!$A:$T,18)</f>
        <v>0</v>
      </c>
      <c r="E73" s="49">
        <f>VLOOKUP(Table311[[#This Row],[Date]],'DB Details'!$A:$T,19)</f>
        <v>0</v>
      </c>
    </row>
    <row r="74" spans="1:5" x14ac:dyDescent="0.2">
      <c r="A74" s="38">
        <v>19603</v>
      </c>
      <c r="B74" s="48">
        <f>VLOOKUP(Table311[[#This Row],[Date]],'DB Details'!$A:$L,12)</f>
        <v>40.200000000000003</v>
      </c>
      <c r="C74" s="49">
        <f>VLOOKUP(Table311[[#This Row],[Date]],'DB Details'!$A:$T,20)</f>
        <v>0</v>
      </c>
      <c r="D74" s="49">
        <f>VLOOKUP(Table311[[#This Row],[Date]],'DB Details'!$A:$T,18)</f>
        <v>0</v>
      </c>
      <c r="E74" s="49">
        <f>VLOOKUP(Table311[[#This Row],[Date]],'DB Details'!$A:$T,19)</f>
        <v>0</v>
      </c>
    </row>
    <row r="75" spans="1:5" x14ac:dyDescent="0.2">
      <c r="A75" s="38">
        <v>19633</v>
      </c>
      <c r="B75" s="48">
        <f>VLOOKUP(Table311[[#This Row],[Date]],'DB Details'!$A:$L,12)</f>
        <v>37.4</v>
      </c>
      <c r="C75" s="49">
        <f>VLOOKUP(Table311[[#This Row],[Date]],'DB Details'!$A:$T,20)</f>
        <v>5.2334884401820294E-3</v>
      </c>
      <c r="D75" s="49">
        <f>VLOOKUP(Table311[[#This Row],[Date]],'DB Details'!$A:$T,18)</f>
        <v>-1.5139406296922391E-2</v>
      </c>
      <c r="E75" s="49">
        <f>VLOOKUP(Table311[[#This Row],[Date]],'DB Details'!$A:$T,19)</f>
        <v>-5.9196242822145077E-2</v>
      </c>
    </row>
    <row r="76" spans="1:5" x14ac:dyDescent="0.2">
      <c r="A76" s="38">
        <v>19664</v>
      </c>
      <c r="B76" s="48">
        <f>VLOOKUP(Table311[[#This Row],[Date]],'DB Details'!$A:$L,12)</f>
        <v>36.9</v>
      </c>
      <c r="C76" s="49">
        <f>VLOOKUP(Table311[[#This Row],[Date]],'DB Details'!$A:$T,20)</f>
        <v>0</v>
      </c>
      <c r="D76" s="49">
        <f>VLOOKUP(Table311[[#This Row],[Date]],'DB Details'!$A:$T,18)</f>
        <v>0</v>
      </c>
      <c r="E76" s="49">
        <f>VLOOKUP(Table311[[#This Row],[Date]],'DB Details'!$A:$T,19)</f>
        <v>0</v>
      </c>
    </row>
    <row r="77" spans="1:5" x14ac:dyDescent="0.2">
      <c r="A77" s="38">
        <v>19694</v>
      </c>
      <c r="B77" s="48">
        <f>VLOOKUP(Table311[[#This Row],[Date]],'DB Details'!$A:$L,12)</f>
        <v>35.6</v>
      </c>
      <c r="C77" s="49">
        <f>VLOOKUP(Table311[[#This Row],[Date]],'DB Details'!$A:$T,20)</f>
        <v>0</v>
      </c>
      <c r="D77" s="49">
        <f>VLOOKUP(Table311[[#This Row],[Date]],'DB Details'!$A:$T,18)</f>
        <v>0</v>
      </c>
      <c r="E77" s="49">
        <f>VLOOKUP(Table311[[#This Row],[Date]],'DB Details'!$A:$T,19)</f>
        <v>0</v>
      </c>
    </row>
    <row r="78" spans="1:5" x14ac:dyDescent="0.2">
      <c r="A78" s="38">
        <v>19725</v>
      </c>
      <c r="B78" s="48">
        <f>VLOOKUP(Table311[[#This Row],[Date]],'DB Details'!$A:$L,12)</f>
        <v>37.4</v>
      </c>
      <c r="C78" s="49">
        <f>VLOOKUP(Table311[[#This Row],[Date]],'DB Details'!$A:$T,20)</f>
        <v>-1.7829024643117721E-2</v>
      </c>
      <c r="D78" s="49">
        <f>VLOOKUP(Table311[[#This Row],[Date]],'DB Details'!$A:$T,18)</f>
        <v>-4.780238876824148E-3</v>
      </c>
      <c r="E78" s="49">
        <f>VLOOKUP(Table311[[#This Row],[Date]],'DB Details'!$A:$T,19)</f>
        <v>-1.8984287809732381E-2</v>
      </c>
    </row>
    <row r="79" spans="1:5" x14ac:dyDescent="0.2">
      <c r="A79" s="38">
        <v>19756</v>
      </c>
      <c r="B79" s="48">
        <f>VLOOKUP(Table311[[#This Row],[Date]],'DB Details'!$A:$L,12)</f>
        <v>40.700000000000003</v>
      </c>
      <c r="C79" s="49">
        <f>VLOOKUP(Table311[[#This Row],[Date]],'DB Details'!$A:$T,20)</f>
        <v>0</v>
      </c>
      <c r="D79" s="49">
        <f>VLOOKUP(Table311[[#This Row],[Date]],'DB Details'!$A:$T,18)</f>
        <v>0</v>
      </c>
      <c r="E79" s="49">
        <f>VLOOKUP(Table311[[#This Row],[Date]],'DB Details'!$A:$T,19)</f>
        <v>0</v>
      </c>
    </row>
    <row r="80" spans="1:5" x14ac:dyDescent="0.2">
      <c r="A80" s="38">
        <v>19784</v>
      </c>
      <c r="B80" s="48">
        <f>VLOOKUP(Table311[[#This Row],[Date]],'DB Details'!$A:$L,12)</f>
        <v>44.7</v>
      </c>
      <c r="C80" s="49">
        <f>VLOOKUP(Table311[[#This Row],[Date]],'DB Details'!$A:$T,20)</f>
        <v>0</v>
      </c>
      <c r="D80" s="49">
        <f>VLOOKUP(Table311[[#This Row],[Date]],'DB Details'!$A:$T,18)</f>
        <v>0</v>
      </c>
      <c r="E80" s="49">
        <f>VLOOKUP(Table311[[#This Row],[Date]],'DB Details'!$A:$T,19)</f>
        <v>0</v>
      </c>
    </row>
    <row r="81" spans="1:5" x14ac:dyDescent="0.2">
      <c r="A81" s="38">
        <v>19815</v>
      </c>
      <c r="B81" s="48">
        <f>VLOOKUP(Table311[[#This Row],[Date]],'DB Details'!$A:$L,12)</f>
        <v>47.7</v>
      </c>
      <c r="C81" s="49">
        <f>VLOOKUP(Table311[[#This Row],[Date]],'DB Details'!$A:$T,20)</f>
        <v>-2.430009049587464E-2</v>
      </c>
      <c r="D81" s="49">
        <f>VLOOKUP(Table311[[#This Row],[Date]],'DB Details'!$A:$T,18)</f>
        <v>1.0899219555539361E-3</v>
      </c>
      <c r="E81" s="49">
        <f>VLOOKUP(Table311[[#This Row],[Date]],'DB Details'!$A:$T,19)</f>
        <v>4.3668205818458983E-3</v>
      </c>
    </row>
    <row r="82" spans="1:5" x14ac:dyDescent="0.2">
      <c r="A82" s="38">
        <v>19845</v>
      </c>
      <c r="B82" s="48">
        <f>VLOOKUP(Table311[[#This Row],[Date]],'DB Details'!$A:$L,12)</f>
        <v>50.1</v>
      </c>
      <c r="C82" s="49">
        <f>VLOOKUP(Table311[[#This Row],[Date]],'DB Details'!$A:$T,20)</f>
        <v>0</v>
      </c>
      <c r="D82" s="49">
        <f>VLOOKUP(Table311[[#This Row],[Date]],'DB Details'!$A:$T,18)</f>
        <v>0</v>
      </c>
      <c r="E82" s="49">
        <f>VLOOKUP(Table311[[#This Row],[Date]],'DB Details'!$A:$T,19)</f>
        <v>0</v>
      </c>
    </row>
    <row r="83" spans="1:5" x14ac:dyDescent="0.2">
      <c r="A83" s="38">
        <v>19876</v>
      </c>
      <c r="B83" s="48">
        <f>VLOOKUP(Table311[[#This Row],[Date]],'DB Details'!$A:$L,12)</f>
        <v>52.1</v>
      </c>
      <c r="C83" s="49">
        <f>VLOOKUP(Table311[[#This Row],[Date]],'DB Details'!$A:$T,20)</f>
        <v>0</v>
      </c>
      <c r="D83" s="49">
        <f>VLOOKUP(Table311[[#This Row],[Date]],'DB Details'!$A:$T,18)</f>
        <v>0</v>
      </c>
      <c r="E83" s="49">
        <f>VLOOKUP(Table311[[#This Row],[Date]],'DB Details'!$A:$T,19)</f>
        <v>0</v>
      </c>
    </row>
    <row r="84" spans="1:5" x14ac:dyDescent="0.2">
      <c r="A84" s="38">
        <v>19906</v>
      </c>
      <c r="B84" s="48">
        <f>VLOOKUP(Table311[[#This Row],[Date]],'DB Details'!$A:$L,12)</f>
        <v>51.7</v>
      </c>
      <c r="C84" s="49">
        <f>VLOOKUP(Table311[[#This Row],[Date]],'DB Details'!$A:$T,20)</f>
        <v>-7.697602225000209E-3</v>
      </c>
      <c r="D84" s="49">
        <f>VLOOKUP(Table311[[#This Row],[Date]],'DB Details'!$A:$T,18)</f>
        <v>1.129346276600556E-2</v>
      </c>
      <c r="E84" s="49">
        <f>VLOOKUP(Table311[[#This Row],[Date]],'DB Details'!$A:$T,19)</f>
        <v>4.5944882715464493E-2</v>
      </c>
    </row>
    <row r="85" spans="1:5" x14ac:dyDescent="0.2">
      <c r="A85" s="38">
        <v>19937</v>
      </c>
      <c r="B85" s="48">
        <f>VLOOKUP(Table311[[#This Row],[Date]],'DB Details'!$A:$L,12)</f>
        <v>54.4</v>
      </c>
      <c r="C85" s="49">
        <f>VLOOKUP(Table311[[#This Row],[Date]],'DB Details'!$A:$T,20)</f>
        <v>0</v>
      </c>
      <c r="D85" s="49">
        <f>VLOOKUP(Table311[[#This Row],[Date]],'DB Details'!$A:$T,18)</f>
        <v>0</v>
      </c>
      <c r="E85" s="49">
        <f>VLOOKUP(Table311[[#This Row],[Date]],'DB Details'!$A:$T,19)</f>
        <v>0</v>
      </c>
    </row>
    <row r="86" spans="1:5" x14ac:dyDescent="0.2">
      <c r="A86" s="38">
        <v>19968</v>
      </c>
      <c r="B86" s="48">
        <f>VLOOKUP(Table311[[#This Row],[Date]],'DB Details'!$A:$L,12)</f>
        <v>53.5</v>
      </c>
      <c r="C86" s="49">
        <f>VLOOKUP(Table311[[#This Row],[Date]],'DB Details'!$A:$T,20)</f>
        <v>0</v>
      </c>
      <c r="D86" s="49">
        <f>VLOOKUP(Table311[[#This Row],[Date]],'DB Details'!$A:$T,18)</f>
        <v>0</v>
      </c>
      <c r="E86" s="49">
        <f>VLOOKUP(Table311[[#This Row],[Date]],'DB Details'!$A:$T,19)</f>
        <v>0</v>
      </c>
    </row>
    <row r="87" spans="1:5" x14ac:dyDescent="0.2">
      <c r="A87" s="38">
        <v>19998</v>
      </c>
      <c r="B87" s="48">
        <f>VLOOKUP(Table311[[#This Row],[Date]],'DB Details'!$A:$L,12)</f>
        <v>58.2</v>
      </c>
      <c r="C87" s="49">
        <f>VLOOKUP(Table311[[#This Row],[Date]],'DB Details'!$A:$T,20)</f>
        <v>2.7270932499393798E-2</v>
      </c>
      <c r="D87" s="49">
        <f>VLOOKUP(Table311[[#This Row],[Date]],'DB Details'!$A:$T,18)</f>
        <v>1.9566880765181729E-2</v>
      </c>
      <c r="E87" s="49">
        <f>VLOOKUP(Table311[[#This Row],[Date]],'DB Details'!$A:$T,19)</f>
        <v>8.0594812306759467E-2</v>
      </c>
    </row>
    <row r="88" spans="1:5" x14ac:dyDescent="0.2">
      <c r="A88" s="38">
        <v>20029</v>
      </c>
      <c r="B88" s="48">
        <f>VLOOKUP(Table311[[#This Row],[Date]],'DB Details'!$A:$L,12)</f>
        <v>58.8</v>
      </c>
      <c r="C88" s="49">
        <f>VLOOKUP(Table311[[#This Row],[Date]],'DB Details'!$A:$T,20)</f>
        <v>0</v>
      </c>
      <c r="D88" s="49">
        <f>VLOOKUP(Table311[[#This Row],[Date]],'DB Details'!$A:$T,18)</f>
        <v>0</v>
      </c>
      <c r="E88" s="49">
        <f>VLOOKUP(Table311[[#This Row],[Date]],'DB Details'!$A:$T,19)</f>
        <v>0</v>
      </c>
    </row>
    <row r="89" spans="1:5" x14ac:dyDescent="0.2">
      <c r="A89" s="38">
        <v>20059</v>
      </c>
      <c r="B89" s="48">
        <f>VLOOKUP(Table311[[#This Row],[Date]],'DB Details'!$A:$L,12)</f>
        <v>63.8</v>
      </c>
      <c r="C89" s="49">
        <f>VLOOKUP(Table311[[#This Row],[Date]],'DB Details'!$A:$T,20)</f>
        <v>0</v>
      </c>
      <c r="D89" s="49">
        <f>VLOOKUP(Table311[[#This Row],[Date]],'DB Details'!$A:$T,18)</f>
        <v>0</v>
      </c>
      <c r="E89" s="49">
        <f>VLOOKUP(Table311[[#This Row],[Date]],'DB Details'!$A:$T,19)</f>
        <v>0</v>
      </c>
    </row>
    <row r="90" spans="1:5" x14ac:dyDescent="0.2">
      <c r="A90" s="38">
        <v>20090</v>
      </c>
      <c r="B90" s="48">
        <f>VLOOKUP(Table311[[#This Row],[Date]],'DB Details'!$A:$L,12)</f>
        <v>63</v>
      </c>
      <c r="C90" s="49">
        <f>VLOOKUP(Table311[[#This Row],[Date]],'DB Details'!$A:$T,20)</f>
        <v>6.1687319870597307E-2</v>
      </c>
      <c r="D90" s="49">
        <f>VLOOKUP(Table311[[#This Row],[Date]],'DB Details'!$A:$T,18)</f>
        <v>2.85623465450719E-2</v>
      </c>
      <c r="E90" s="49">
        <f>VLOOKUP(Table311[[#This Row],[Date]],'DB Details'!$A:$T,19)</f>
        <v>0.11923810308548791</v>
      </c>
    </row>
    <row r="91" spans="1:5" x14ac:dyDescent="0.2">
      <c r="A91" s="38">
        <v>20121</v>
      </c>
      <c r="B91" s="48">
        <f>VLOOKUP(Table311[[#This Row],[Date]],'DB Details'!$A:$L,12)</f>
        <v>67.8</v>
      </c>
      <c r="C91" s="49">
        <f>VLOOKUP(Table311[[#This Row],[Date]],'DB Details'!$A:$T,20)</f>
        <v>0</v>
      </c>
      <c r="D91" s="49">
        <f>VLOOKUP(Table311[[#This Row],[Date]],'DB Details'!$A:$T,18)</f>
        <v>0</v>
      </c>
      <c r="E91" s="49">
        <f>VLOOKUP(Table311[[#This Row],[Date]],'DB Details'!$A:$T,19)</f>
        <v>0</v>
      </c>
    </row>
    <row r="92" spans="1:5" x14ac:dyDescent="0.2">
      <c r="A92" s="38">
        <v>20149</v>
      </c>
      <c r="B92" s="48">
        <f>VLOOKUP(Table311[[#This Row],[Date]],'DB Details'!$A:$L,12)</f>
        <v>67.5</v>
      </c>
      <c r="C92" s="49">
        <f>VLOOKUP(Table311[[#This Row],[Date]],'DB Details'!$A:$T,20)</f>
        <v>0</v>
      </c>
      <c r="D92" s="49">
        <f>VLOOKUP(Table311[[#This Row],[Date]],'DB Details'!$A:$T,18)</f>
        <v>0</v>
      </c>
      <c r="E92" s="49">
        <f>VLOOKUP(Table311[[#This Row],[Date]],'DB Details'!$A:$T,19)</f>
        <v>0</v>
      </c>
    </row>
    <row r="93" spans="1:5" x14ac:dyDescent="0.2">
      <c r="A93" s="38">
        <v>20180</v>
      </c>
      <c r="B93" s="48">
        <f>VLOOKUP(Table311[[#This Row],[Date]],'DB Details'!$A:$L,12)</f>
        <v>68.7</v>
      </c>
      <c r="C93" s="49">
        <f>VLOOKUP(Table311[[#This Row],[Date]],'DB Details'!$A:$T,20)</f>
        <v>7.7788443281787259E-2</v>
      </c>
      <c r="D93" s="49">
        <f>VLOOKUP(Table311[[#This Row],[Date]],'DB Details'!$A:$T,18)</f>
        <v>1.6272049572063001E-2</v>
      </c>
      <c r="E93" s="49">
        <f>VLOOKUP(Table311[[#This Row],[Date]],'DB Details'!$A:$T,19)</f>
        <v>6.669418000707128E-2</v>
      </c>
    </row>
    <row r="94" spans="1:5" x14ac:dyDescent="0.2">
      <c r="A94" s="38">
        <v>20210</v>
      </c>
      <c r="B94" s="48">
        <f>VLOOKUP(Table311[[#This Row],[Date]],'DB Details'!$A:$L,12)</f>
        <v>69.5</v>
      </c>
      <c r="C94" s="49">
        <f>VLOOKUP(Table311[[#This Row],[Date]],'DB Details'!$A:$T,20)</f>
        <v>0</v>
      </c>
      <c r="D94" s="49">
        <f>VLOOKUP(Table311[[#This Row],[Date]],'DB Details'!$A:$T,18)</f>
        <v>0</v>
      </c>
      <c r="E94" s="49">
        <f>VLOOKUP(Table311[[#This Row],[Date]],'DB Details'!$A:$T,19)</f>
        <v>0</v>
      </c>
    </row>
    <row r="95" spans="1:5" x14ac:dyDescent="0.2">
      <c r="A95" s="38">
        <v>20241</v>
      </c>
      <c r="B95" s="48">
        <f>VLOOKUP(Table311[[#This Row],[Date]],'DB Details'!$A:$L,12)</f>
        <v>63.3</v>
      </c>
      <c r="C95" s="49">
        <f>VLOOKUP(Table311[[#This Row],[Date]],'DB Details'!$A:$T,20)</f>
        <v>0</v>
      </c>
      <c r="D95" s="49">
        <f>VLOOKUP(Table311[[#This Row],[Date]],'DB Details'!$A:$T,18)</f>
        <v>0</v>
      </c>
      <c r="E95" s="49">
        <f>VLOOKUP(Table311[[#This Row],[Date]],'DB Details'!$A:$T,19)</f>
        <v>0</v>
      </c>
    </row>
    <row r="96" spans="1:5" x14ac:dyDescent="0.2">
      <c r="A96" s="38">
        <v>20271</v>
      </c>
      <c r="B96" s="48">
        <f>VLOOKUP(Table311[[#This Row],[Date]],'DB Details'!$A:$L,12)</f>
        <v>66.2</v>
      </c>
      <c r="C96" s="49">
        <f>VLOOKUP(Table311[[#This Row],[Date]],'DB Details'!$A:$T,20)</f>
        <v>8.0145013809242382E-2</v>
      </c>
      <c r="D96" s="49">
        <f>VLOOKUP(Table311[[#This Row],[Date]],'DB Details'!$A:$T,18)</f>
        <v>1.350464287636728E-2</v>
      </c>
      <c r="E96" s="49">
        <f>VLOOKUP(Table311[[#This Row],[Date]],'DB Details'!$A:$T,19)</f>
        <v>5.5122708699020251E-2</v>
      </c>
    </row>
    <row r="97" spans="1:5" x14ac:dyDescent="0.2">
      <c r="A97" s="38">
        <v>20302</v>
      </c>
      <c r="B97" s="48">
        <f>VLOOKUP(Table311[[#This Row],[Date]],'DB Details'!$A:$L,12)</f>
        <v>64.8</v>
      </c>
      <c r="C97" s="49">
        <f>VLOOKUP(Table311[[#This Row],[Date]],'DB Details'!$A:$T,20)</f>
        <v>0</v>
      </c>
      <c r="D97" s="49">
        <f>VLOOKUP(Table311[[#This Row],[Date]],'DB Details'!$A:$T,18)</f>
        <v>0</v>
      </c>
      <c r="E97" s="49">
        <f>VLOOKUP(Table311[[#This Row],[Date]],'DB Details'!$A:$T,19)</f>
        <v>0</v>
      </c>
    </row>
    <row r="98" spans="1:5" x14ac:dyDescent="0.2">
      <c r="A98" s="38">
        <v>20333</v>
      </c>
      <c r="B98" s="48">
        <f>VLOOKUP(Table311[[#This Row],[Date]],'DB Details'!$A:$L,12)</f>
        <v>62.4</v>
      </c>
      <c r="C98" s="49">
        <f>VLOOKUP(Table311[[#This Row],[Date]],'DB Details'!$A:$T,20)</f>
        <v>0</v>
      </c>
      <c r="D98" s="49">
        <f>VLOOKUP(Table311[[#This Row],[Date]],'DB Details'!$A:$T,18)</f>
        <v>0</v>
      </c>
      <c r="E98" s="49">
        <f>VLOOKUP(Table311[[#This Row],[Date]],'DB Details'!$A:$T,19)</f>
        <v>0</v>
      </c>
    </row>
    <row r="99" spans="1:5" x14ac:dyDescent="0.2">
      <c r="A99" s="38">
        <v>20363</v>
      </c>
      <c r="B99" s="48">
        <f>VLOOKUP(Table311[[#This Row],[Date]],'DB Details'!$A:$L,12)</f>
        <v>63.7</v>
      </c>
      <c r="C99" s="49">
        <f>VLOOKUP(Table311[[#This Row],[Date]],'DB Details'!$A:$T,20)</f>
        <v>6.5775531977084092E-2</v>
      </c>
      <c r="D99" s="49">
        <f>VLOOKUP(Table311[[#This Row],[Date]],'DB Details'!$A:$T,18)</f>
        <v>6.0032873749215074E-3</v>
      </c>
      <c r="E99" s="49">
        <f>VLOOKUP(Table311[[#This Row],[Date]],'DB Details'!$A:$T,19)</f>
        <v>2.4230252975287799E-2</v>
      </c>
    </row>
    <row r="100" spans="1:5" x14ac:dyDescent="0.2">
      <c r="A100" s="38">
        <v>20394</v>
      </c>
      <c r="B100" s="48">
        <f>VLOOKUP(Table311[[#This Row],[Date]],'DB Details'!$A:$L,12)</f>
        <v>62</v>
      </c>
      <c r="C100" s="49">
        <f>VLOOKUP(Table311[[#This Row],[Date]],'DB Details'!$A:$T,20)</f>
        <v>0</v>
      </c>
      <c r="D100" s="49">
        <f>VLOOKUP(Table311[[#This Row],[Date]],'DB Details'!$A:$T,18)</f>
        <v>0</v>
      </c>
      <c r="E100" s="49">
        <f>VLOOKUP(Table311[[#This Row],[Date]],'DB Details'!$A:$T,19)</f>
        <v>0</v>
      </c>
    </row>
    <row r="101" spans="1:5" x14ac:dyDescent="0.2">
      <c r="A101" s="38">
        <v>20424</v>
      </c>
      <c r="B101" s="48">
        <f>VLOOKUP(Table311[[#This Row],[Date]],'DB Details'!$A:$L,12)</f>
        <v>65.599999999999994</v>
      </c>
      <c r="C101" s="49">
        <f>VLOOKUP(Table311[[#This Row],[Date]],'DB Details'!$A:$T,20)</f>
        <v>0</v>
      </c>
      <c r="D101" s="49">
        <f>VLOOKUP(Table311[[#This Row],[Date]],'DB Details'!$A:$T,18)</f>
        <v>0</v>
      </c>
      <c r="E101" s="49">
        <f>VLOOKUP(Table311[[#This Row],[Date]],'DB Details'!$A:$T,19)</f>
        <v>0</v>
      </c>
    </row>
    <row r="102" spans="1:5" x14ac:dyDescent="0.2">
      <c r="A102" s="38">
        <v>20455</v>
      </c>
      <c r="B102" s="48">
        <f>VLOOKUP(Table311[[#This Row],[Date]],'DB Details'!$A:$L,12)</f>
        <v>60.2</v>
      </c>
      <c r="C102" s="49">
        <f>VLOOKUP(Table311[[#This Row],[Date]],'DB Details'!$A:$T,20)</f>
        <v>3.2155485316151887E-2</v>
      </c>
      <c r="D102" s="49">
        <f>VLOOKUP(Table311[[#This Row],[Date]],'DB Details'!$A:$T,18)</f>
        <v>-3.8838046818890659E-3</v>
      </c>
      <c r="E102" s="49">
        <f>VLOOKUP(Table311[[#This Row],[Date]],'DB Details'!$A:$T,19)</f>
        <v>-1.5444949199477359E-2</v>
      </c>
    </row>
    <row r="103" spans="1:5" x14ac:dyDescent="0.2">
      <c r="A103" s="38">
        <v>20486</v>
      </c>
      <c r="B103" s="48">
        <f>VLOOKUP(Table311[[#This Row],[Date]],'DB Details'!$A:$L,12)</f>
        <v>58.2</v>
      </c>
      <c r="C103" s="49">
        <f>VLOOKUP(Table311[[#This Row],[Date]],'DB Details'!$A:$T,20)</f>
        <v>0</v>
      </c>
      <c r="D103" s="49">
        <f>VLOOKUP(Table311[[#This Row],[Date]],'DB Details'!$A:$T,18)</f>
        <v>0</v>
      </c>
      <c r="E103" s="49">
        <f>VLOOKUP(Table311[[#This Row],[Date]],'DB Details'!$A:$T,19)</f>
        <v>0</v>
      </c>
    </row>
    <row r="104" spans="1:5" x14ac:dyDescent="0.2">
      <c r="A104" s="38">
        <v>20515</v>
      </c>
      <c r="B104" s="48">
        <f>VLOOKUP(Table311[[#This Row],[Date]],'DB Details'!$A:$L,12)</f>
        <v>57.2</v>
      </c>
      <c r="C104" s="49">
        <f>VLOOKUP(Table311[[#This Row],[Date]],'DB Details'!$A:$T,20)</f>
        <v>0</v>
      </c>
      <c r="D104" s="49">
        <f>VLOOKUP(Table311[[#This Row],[Date]],'DB Details'!$A:$T,18)</f>
        <v>0</v>
      </c>
      <c r="E104" s="49">
        <f>VLOOKUP(Table311[[#This Row],[Date]],'DB Details'!$A:$T,19)</f>
        <v>0</v>
      </c>
    </row>
    <row r="105" spans="1:5" x14ac:dyDescent="0.2">
      <c r="A105" s="38">
        <v>20546</v>
      </c>
      <c r="B105" s="48">
        <f>VLOOKUP(Table311[[#This Row],[Date]],'DB Details'!$A:$L,12)</f>
        <v>55.9</v>
      </c>
      <c r="C105" s="49">
        <f>VLOOKUP(Table311[[#This Row],[Date]],'DB Details'!$A:$T,20)</f>
        <v>2.4021458666411331E-2</v>
      </c>
      <c r="D105" s="49">
        <f>VLOOKUP(Table311[[#This Row],[Date]],'DB Details'!$A:$T,18)</f>
        <v>8.2631942666303998E-3</v>
      </c>
      <c r="E105" s="49">
        <f>VLOOKUP(Table311[[#This Row],[Date]],'DB Details'!$A:$T,19)</f>
        <v>3.3464720861821728E-2</v>
      </c>
    </row>
    <row r="106" spans="1:5" x14ac:dyDescent="0.2">
      <c r="A106" s="38">
        <v>20576</v>
      </c>
      <c r="B106" s="48">
        <f>VLOOKUP(Table311[[#This Row],[Date]],'DB Details'!$A:$L,12)</f>
        <v>51.2</v>
      </c>
      <c r="C106" s="49">
        <f>VLOOKUP(Table311[[#This Row],[Date]],'DB Details'!$A:$T,20)</f>
        <v>0</v>
      </c>
      <c r="D106" s="49">
        <f>VLOOKUP(Table311[[#This Row],[Date]],'DB Details'!$A:$T,18)</f>
        <v>0</v>
      </c>
      <c r="E106" s="49">
        <f>VLOOKUP(Table311[[#This Row],[Date]],'DB Details'!$A:$T,19)</f>
        <v>0</v>
      </c>
    </row>
    <row r="107" spans="1:5" x14ac:dyDescent="0.2">
      <c r="A107" s="38">
        <v>20607</v>
      </c>
      <c r="B107" s="48">
        <f>VLOOKUP(Table311[[#This Row],[Date]],'DB Details'!$A:$L,12)</f>
        <v>47.7</v>
      </c>
      <c r="C107" s="49">
        <f>VLOOKUP(Table311[[#This Row],[Date]],'DB Details'!$A:$T,20)</f>
        <v>0</v>
      </c>
      <c r="D107" s="49">
        <f>VLOOKUP(Table311[[#This Row],[Date]],'DB Details'!$A:$T,18)</f>
        <v>0</v>
      </c>
      <c r="E107" s="49">
        <f>VLOOKUP(Table311[[#This Row],[Date]],'DB Details'!$A:$T,19)</f>
        <v>0</v>
      </c>
    </row>
    <row r="108" spans="1:5" x14ac:dyDescent="0.2">
      <c r="A108" s="38">
        <v>20637</v>
      </c>
      <c r="B108" s="48">
        <f>VLOOKUP(Table311[[#This Row],[Date]],'DB Details'!$A:$L,12)</f>
        <v>44.2</v>
      </c>
      <c r="C108" s="49">
        <f>VLOOKUP(Table311[[#This Row],[Date]],'DB Details'!$A:$T,20)</f>
        <v>9.4689641044317929E-3</v>
      </c>
      <c r="D108" s="49">
        <f>VLOOKUP(Table311[[#This Row],[Date]],'DB Details'!$A:$T,18)</f>
        <v>-8.9839592636159265E-4</v>
      </c>
      <c r="E108" s="49">
        <f>VLOOKUP(Table311[[#This Row],[Date]],'DB Details'!$A:$T,19)</f>
        <v>-3.588743913787829E-3</v>
      </c>
    </row>
    <row r="109" spans="1:5" x14ac:dyDescent="0.2">
      <c r="A109" s="38">
        <v>20668</v>
      </c>
      <c r="B109" s="48">
        <f>VLOOKUP(Table311[[#This Row],[Date]],'DB Details'!$A:$L,12)</f>
        <v>51.5</v>
      </c>
      <c r="C109" s="49">
        <f>VLOOKUP(Table311[[#This Row],[Date]],'DB Details'!$A:$T,20)</f>
        <v>0</v>
      </c>
      <c r="D109" s="49">
        <f>VLOOKUP(Table311[[#This Row],[Date]],'DB Details'!$A:$T,18)</f>
        <v>0</v>
      </c>
      <c r="E109" s="49">
        <f>VLOOKUP(Table311[[#This Row],[Date]],'DB Details'!$A:$T,19)</f>
        <v>0</v>
      </c>
    </row>
    <row r="110" spans="1:5" x14ac:dyDescent="0.2">
      <c r="A110" s="38">
        <v>20699</v>
      </c>
      <c r="B110" s="48">
        <f>VLOOKUP(Table311[[#This Row],[Date]],'DB Details'!$A:$L,12)</f>
        <v>55.5</v>
      </c>
      <c r="C110" s="49">
        <f>VLOOKUP(Table311[[#This Row],[Date]],'DB Details'!$A:$T,20)</f>
        <v>0</v>
      </c>
      <c r="D110" s="49">
        <f>VLOOKUP(Table311[[#This Row],[Date]],'DB Details'!$A:$T,18)</f>
        <v>0</v>
      </c>
      <c r="E110" s="49">
        <f>VLOOKUP(Table311[[#This Row],[Date]],'DB Details'!$A:$T,19)</f>
        <v>0</v>
      </c>
    </row>
    <row r="111" spans="1:5" x14ac:dyDescent="0.2">
      <c r="A111" s="38">
        <v>20729</v>
      </c>
      <c r="B111" s="48">
        <f>VLOOKUP(Table311[[#This Row],[Date]],'DB Details'!$A:$L,12)</f>
        <v>52.7</v>
      </c>
      <c r="C111" s="49">
        <f>VLOOKUP(Table311[[#This Row],[Date]],'DB Details'!$A:$T,20)</f>
        <v>1.9960335757640061E-2</v>
      </c>
      <c r="D111" s="49">
        <f>VLOOKUP(Table311[[#This Row],[Date]],'DB Details'!$A:$T,18)</f>
        <v>1.6458640384771659E-2</v>
      </c>
      <c r="E111" s="49">
        <f>VLOOKUP(Table311[[#This Row],[Date]],'DB Details'!$A:$T,19)</f>
        <v>6.7477789695216561E-2</v>
      </c>
    </row>
    <row r="112" spans="1:5" x14ac:dyDescent="0.2">
      <c r="A112" s="38">
        <v>20760</v>
      </c>
      <c r="B112" s="48">
        <f>VLOOKUP(Table311[[#This Row],[Date]],'DB Details'!$A:$L,12)</f>
        <v>55</v>
      </c>
      <c r="C112" s="49">
        <f>VLOOKUP(Table311[[#This Row],[Date]],'DB Details'!$A:$T,20)</f>
        <v>0</v>
      </c>
      <c r="D112" s="49">
        <f>VLOOKUP(Table311[[#This Row],[Date]],'DB Details'!$A:$T,18)</f>
        <v>0</v>
      </c>
      <c r="E112" s="49">
        <f>VLOOKUP(Table311[[#This Row],[Date]],'DB Details'!$A:$T,19)</f>
        <v>0</v>
      </c>
    </row>
    <row r="113" spans="1:5" x14ac:dyDescent="0.2">
      <c r="A113" s="38">
        <v>20790</v>
      </c>
      <c r="B113" s="48">
        <f>VLOOKUP(Table311[[#This Row],[Date]],'DB Details'!$A:$L,12)</f>
        <v>52.7</v>
      </c>
      <c r="C113" s="49">
        <f>VLOOKUP(Table311[[#This Row],[Date]],'DB Details'!$A:$T,20)</f>
        <v>0</v>
      </c>
      <c r="D113" s="49">
        <f>VLOOKUP(Table311[[#This Row],[Date]],'DB Details'!$A:$T,18)</f>
        <v>0</v>
      </c>
      <c r="E113" s="49">
        <f>VLOOKUP(Table311[[#This Row],[Date]],'DB Details'!$A:$T,19)</f>
        <v>0</v>
      </c>
    </row>
    <row r="114" spans="1:5" x14ac:dyDescent="0.2">
      <c r="A114" s="38">
        <v>20821</v>
      </c>
      <c r="B114" s="48">
        <f>VLOOKUP(Table311[[#This Row],[Date]],'DB Details'!$A:$L,12)</f>
        <v>53.6</v>
      </c>
      <c r="C114" s="49">
        <f>VLOOKUP(Table311[[#This Row],[Date]],'DB Details'!$A:$T,20)</f>
        <v>3.0493286197677931E-2</v>
      </c>
      <c r="D114" s="49">
        <f>VLOOKUP(Table311[[#This Row],[Date]],'DB Details'!$A:$T,18)</f>
        <v>6.4029115265516424E-3</v>
      </c>
      <c r="E114" s="49">
        <f>VLOOKUP(Table311[[#This Row],[Date]],'DB Details'!$A:$T,19)</f>
        <v>2.5858681450808829E-2</v>
      </c>
    </row>
    <row r="115" spans="1:5" x14ac:dyDescent="0.2">
      <c r="A115" s="38">
        <v>20852</v>
      </c>
      <c r="B115" s="48">
        <f>VLOOKUP(Table311[[#This Row],[Date]],'DB Details'!$A:$L,12)</f>
        <v>51</v>
      </c>
      <c r="C115" s="49">
        <f>VLOOKUP(Table311[[#This Row],[Date]],'DB Details'!$A:$T,20)</f>
        <v>0</v>
      </c>
      <c r="D115" s="49">
        <f>VLOOKUP(Table311[[#This Row],[Date]],'DB Details'!$A:$T,18)</f>
        <v>0</v>
      </c>
      <c r="E115" s="49">
        <f>VLOOKUP(Table311[[#This Row],[Date]],'DB Details'!$A:$T,19)</f>
        <v>0</v>
      </c>
    </row>
    <row r="116" spans="1:5" x14ac:dyDescent="0.2">
      <c r="A116" s="38">
        <v>20880</v>
      </c>
      <c r="B116" s="48">
        <f>VLOOKUP(Table311[[#This Row],[Date]],'DB Details'!$A:$L,12)</f>
        <v>47.5</v>
      </c>
      <c r="C116" s="49">
        <f>VLOOKUP(Table311[[#This Row],[Date]],'DB Details'!$A:$T,20)</f>
        <v>0</v>
      </c>
      <c r="D116" s="49">
        <f>VLOOKUP(Table311[[#This Row],[Date]],'DB Details'!$A:$T,18)</f>
        <v>0</v>
      </c>
      <c r="E116" s="49">
        <f>VLOOKUP(Table311[[#This Row],[Date]],'DB Details'!$A:$T,19)</f>
        <v>0</v>
      </c>
    </row>
    <row r="117" spans="1:5" x14ac:dyDescent="0.2">
      <c r="A117" s="38">
        <v>20911</v>
      </c>
      <c r="B117" s="48">
        <f>VLOOKUP(Table311[[#This Row],[Date]],'DB Details'!$A:$L,12)</f>
        <v>43.1</v>
      </c>
      <c r="C117" s="49">
        <f>VLOOKUP(Table311[[#This Row],[Date]],'DB Details'!$A:$T,20)</f>
        <v>1.9808742703093081E-2</v>
      </c>
      <c r="D117" s="49">
        <f>VLOOKUP(Table311[[#This Row],[Date]],'DB Details'!$A:$T,18)</f>
        <v>-2.1908592409674459E-3</v>
      </c>
      <c r="E117" s="49">
        <f>VLOOKUP(Table311[[#This Row],[Date]],'DB Details'!$A:$T,19)</f>
        <v>-8.734679818856006E-3</v>
      </c>
    </row>
    <row r="118" spans="1:5" x14ac:dyDescent="0.2">
      <c r="A118" s="38">
        <v>20941</v>
      </c>
      <c r="B118" s="48">
        <f>VLOOKUP(Table311[[#This Row],[Date]],'DB Details'!$A:$L,12)</f>
        <v>43.4</v>
      </c>
      <c r="C118" s="49">
        <f>VLOOKUP(Table311[[#This Row],[Date]],'DB Details'!$A:$T,20)</f>
        <v>0</v>
      </c>
      <c r="D118" s="49">
        <f>VLOOKUP(Table311[[#This Row],[Date]],'DB Details'!$A:$T,18)</f>
        <v>0</v>
      </c>
      <c r="E118" s="49">
        <f>VLOOKUP(Table311[[#This Row],[Date]],'DB Details'!$A:$T,19)</f>
        <v>0</v>
      </c>
    </row>
    <row r="119" spans="1:5" x14ac:dyDescent="0.2">
      <c r="A119" s="38">
        <v>20972</v>
      </c>
      <c r="B119" s="48">
        <f>VLOOKUP(Table311[[#This Row],[Date]],'DB Details'!$A:$L,12)</f>
        <v>45.9</v>
      </c>
      <c r="C119" s="49">
        <f>VLOOKUP(Table311[[#This Row],[Date]],'DB Details'!$A:$T,20)</f>
        <v>0</v>
      </c>
      <c r="D119" s="49">
        <f>VLOOKUP(Table311[[#This Row],[Date]],'DB Details'!$A:$T,18)</f>
        <v>0</v>
      </c>
      <c r="E119" s="49">
        <f>VLOOKUP(Table311[[#This Row],[Date]],'DB Details'!$A:$T,19)</f>
        <v>0</v>
      </c>
    </row>
    <row r="120" spans="1:5" x14ac:dyDescent="0.2">
      <c r="A120" s="38">
        <v>21002</v>
      </c>
      <c r="B120" s="48">
        <f>VLOOKUP(Table311[[#This Row],[Date]],'DB Details'!$A:$L,12)</f>
        <v>45.7</v>
      </c>
      <c r="C120" s="49">
        <f>VLOOKUP(Table311[[#This Row],[Date]],'DB Details'!$A:$T,20)</f>
        <v>3.0729058835667681E-2</v>
      </c>
      <c r="D120" s="49">
        <f>VLOOKUP(Table311[[#This Row],[Date]],'DB Details'!$A:$T,18)</f>
        <v>9.8001840212149031E-3</v>
      </c>
      <c r="E120" s="49">
        <f>VLOOKUP(Table311[[#This Row],[Date]],'DB Details'!$A:$T,19)</f>
        <v>3.9780771930417069E-2</v>
      </c>
    </row>
    <row r="121" spans="1:5" x14ac:dyDescent="0.2">
      <c r="A121" s="38">
        <v>21033</v>
      </c>
      <c r="B121" s="48">
        <f>VLOOKUP(Table311[[#This Row],[Date]],'DB Details'!$A:$L,12)</f>
        <v>45.3</v>
      </c>
      <c r="C121" s="49">
        <f>VLOOKUP(Table311[[#This Row],[Date]],'DB Details'!$A:$T,20)</f>
        <v>0</v>
      </c>
      <c r="D121" s="49">
        <f>VLOOKUP(Table311[[#This Row],[Date]],'DB Details'!$A:$T,18)</f>
        <v>0</v>
      </c>
      <c r="E121" s="49">
        <f>VLOOKUP(Table311[[#This Row],[Date]],'DB Details'!$A:$T,19)</f>
        <v>0</v>
      </c>
    </row>
    <row r="122" spans="1:5" x14ac:dyDescent="0.2">
      <c r="A122" s="38">
        <v>21064</v>
      </c>
      <c r="B122" s="48">
        <f>VLOOKUP(Table311[[#This Row],[Date]],'DB Details'!$A:$L,12)</f>
        <v>45.8</v>
      </c>
      <c r="C122" s="49">
        <f>VLOOKUP(Table311[[#This Row],[Date]],'DB Details'!$A:$T,20)</f>
        <v>0</v>
      </c>
      <c r="D122" s="49">
        <f>VLOOKUP(Table311[[#This Row],[Date]],'DB Details'!$A:$T,18)</f>
        <v>0</v>
      </c>
      <c r="E122" s="49">
        <f>VLOOKUP(Table311[[#This Row],[Date]],'DB Details'!$A:$T,19)</f>
        <v>0</v>
      </c>
    </row>
    <row r="123" spans="1:5" x14ac:dyDescent="0.2">
      <c r="A123" s="38">
        <v>21094</v>
      </c>
      <c r="B123" s="48">
        <f>VLOOKUP(Table311[[#This Row],[Date]],'DB Details'!$A:$L,12)</f>
        <v>41.1</v>
      </c>
      <c r="C123" s="49">
        <f>VLOOKUP(Table311[[#This Row],[Date]],'DB Details'!$A:$T,20)</f>
        <v>3.551347149057514E-3</v>
      </c>
      <c r="D123" s="49">
        <f>VLOOKUP(Table311[[#This Row],[Date]],'DB Details'!$A:$T,18)</f>
        <v>-1.0342796552445251E-2</v>
      </c>
      <c r="E123" s="49">
        <f>VLOOKUP(Table311[[#This Row],[Date]],'DB Details'!$A:$T,19)</f>
        <v>-4.0733759741440001E-2</v>
      </c>
    </row>
    <row r="124" spans="1:5" x14ac:dyDescent="0.2">
      <c r="A124" s="38">
        <v>21125</v>
      </c>
      <c r="B124" s="48">
        <f>VLOOKUP(Table311[[#This Row],[Date]],'DB Details'!$A:$L,12)</f>
        <v>40.4</v>
      </c>
      <c r="C124" s="49">
        <f>VLOOKUP(Table311[[#This Row],[Date]],'DB Details'!$A:$T,20)</f>
        <v>0</v>
      </c>
      <c r="D124" s="49">
        <f>VLOOKUP(Table311[[#This Row],[Date]],'DB Details'!$A:$T,18)</f>
        <v>0</v>
      </c>
      <c r="E124" s="49">
        <f>VLOOKUP(Table311[[#This Row],[Date]],'DB Details'!$A:$T,19)</f>
        <v>0</v>
      </c>
    </row>
    <row r="125" spans="1:5" x14ac:dyDescent="0.2">
      <c r="A125" s="38">
        <v>21155</v>
      </c>
      <c r="B125" s="48">
        <f>VLOOKUP(Table311[[#This Row],[Date]],'DB Details'!$A:$L,12)</f>
        <v>36.799999999999997</v>
      </c>
      <c r="C125" s="49">
        <f>VLOOKUP(Table311[[#This Row],[Date]],'DB Details'!$A:$T,20)</f>
        <v>0</v>
      </c>
      <c r="D125" s="49">
        <f>VLOOKUP(Table311[[#This Row],[Date]],'DB Details'!$A:$T,18)</f>
        <v>0</v>
      </c>
      <c r="E125" s="49">
        <f>VLOOKUP(Table311[[#This Row],[Date]],'DB Details'!$A:$T,19)</f>
        <v>0</v>
      </c>
    </row>
    <row r="126" spans="1:5" x14ac:dyDescent="0.2">
      <c r="A126" s="38">
        <v>21186</v>
      </c>
      <c r="B126" s="48">
        <f>VLOOKUP(Table311[[#This Row],[Date]],'DB Details'!$A:$L,12)</f>
        <v>33.4</v>
      </c>
      <c r="C126" s="49">
        <f>VLOOKUP(Table311[[#This Row],[Date]],'DB Details'!$A:$T,20)</f>
        <v>-2.8714282899375131E-2</v>
      </c>
      <c r="D126" s="49">
        <f>VLOOKUP(Table311[[#This Row],[Date]],'DB Details'!$A:$T,18)</f>
        <v>-2.595440044879475E-2</v>
      </c>
      <c r="E126" s="49">
        <f>VLOOKUP(Table311[[#This Row],[Date]],'DB Details'!$A:$T,19)</f>
        <v>-9.984529734545633E-2</v>
      </c>
    </row>
    <row r="127" spans="1:5" x14ac:dyDescent="0.2">
      <c r="A127" s="38">
        <v>21217</v>
      </c>
      <c r="B127" s="48">
        <f>VLOOKUP(Table311[[#This Row],[Date]],'DB Details'!$A:$L,12)</f>
        <v>37.200000000000003</v>
      </c>
      <c r="C127" s="49">
        <f>VLOOKUP(Table311[[#This Row],[Date]],'DB Details'!$A:$T,20)</f>
        <v>0</v>
      </c>
      <c r="D127" s="49">
        <f>VLOOKUP(Table311[[#This Row],[Date]],'DB Details'!$A:$T,18)</f>
        <v>0</v>
      </c>
      <c r="E127" s="49">
        <f>VLOOKUP(Table311[[#This Row],[Date]],'DB Details'!$A:$T,19)</f>
        <v>0</v>
      </c>
    </row>
    <row r="128" spans="1:5" x14ac:dyDescent="0.2">
      <c r="A128" s="38">
        <v>21245</v>
      </c>
      <c r="B128" s="48">
        <f>VLOOKUP(Table311[[#This Row],[Date]],'DB Details'!$A:$L,12)</f>
        <v>39.799999999999997</v>
      </c>
      <c r="C128" s="49">
        <f>VLOOKUP(Table311[[#This Row],[Date]],'DB Details'!$A:$T,20)</f>
        <v>0</v>
      </c>
      <c r="D128" s="49">
        <f>VLOOKUP(Table311[[#This Row],[Date]],'DB Details'!$A:$T,18)</f>
        <v>0</v>
      </c>
      <c r="E128" s="49">
        <f>VLOOKUP(Table311[[#This Row],[Date]],'DB Details'!$A:$T,19)</f>
        <v>0</v>
      </c>
    </row>
    <row r="129" spans="1:5" x14ac:dyDescent="0.2">
      <c r="A129" s="38">
        <v>21276</v>
      </c>
      <c r="B129" s="48">
        <f>VLOOKUP(Table311[[#This Row],[Date]],'DB Details'!$A:$L,12)</f>
        <v>39.1</v>
      </c>
      <c r="C129" s="49">
        <f>VLOOKUP(Table311[[#This Row],[Date]],'DB Details'!$A:$T,20)</f>
        <v>-2.0184094850251012E-2</v>
      </c>
      <c r="D129" s="49">
        <f>VLOOKUP(Table311[[#This Row],[Date]],'DB Details'!$A:$T,18)</f>
        <v>6.5722672602819441E-3</v>
      </c>
      <c r="E129" s="49">
        <f>VLOOKUP(Table311[[#This Row],[Date]],'DB Details'!$A:$T,19)</f>
        <v>2.654937463692297E-2</v>
      </c>
    </row>
    <row r="130" spans="1:5" x14ac:dyDescent="0.2">
      <c r="A130" s="38">
        <v>21306</v>
      </c>
      <c r="B130" s="48">
        <f>VLOOKUP(Table311[[#This Row],[Date]],'DB Details'!$A:$L,12)</f>
        <v>46.6</v>
      </c>
      <c r="C130" s="49">
        <f>VLOOKUP(Table311[[#This Row],[Date]],'DB Details'!$A:$T,20)</f>
        <v>0</v>
      </c>
      <c r="D130" s="49">
        <f>VLOOKUP(Table311[[#This Row],[Date]],'DB Details'!$A:$T,18)</f>
        <v>0</v>
      </c>
      <c r="E130" s="49">
        <f>VLOOKUP(Table311[[#This Row],[Date]],'DB Details'!$A:$T,19)</f>
        <v>0</v>
      </c>
    </row>
    <row r="131" spans="1:5" x14ac:dyDescent="0.2">
      <c r="A131" s="38">
        <v>21337</v>
      </c>
      <c r="B131" s="48">
        <f>VLOOKUP(Table311[[#This Row],[Date]],'DB Details'!$A:$L,12)</f>
        <v>51.4</v>
      </c>
      <c r="C131" s="49">
        <f>VLOOKUP(Table311[[#This Row],[Date]],'DB Details'!$A:$T,20)</f>
        <v>0</v>
      </c>
      <c r="D131" s="49">
        <f>VLOOKUP(Table311[[#This Row],[Date]],'DB Details'!$A:$T,18)</f>
        <v>0</v>
      </c>
      <c r="E131" s="49">
        <f>VLOOKUP(Table311[[#This Row],[Date]],'DB Details'!$A:$T,19)</f>
        <v>0</v>
      </c>
    </row>
    <row r="132" spans="1:5" x14ac:dyDescent="0.2">
      <c r="A132" s="38">
        <v>21367</v>
      </c>
      <c r="B132" s="48">
        <f>VLOOKUP(Table311[[#This Row],[Date]],'DB Details'!$A:$L,12)</f>
        <v>54.7</v>
      </c>
      <c r="C132" s="49">
        <f>VLOOKUP(Table311[[#This Row],[Date]],'DB Details'!$A:$T,20)</f>
        <v>-7.2479788556697733E-3</v>
      </c>
      <c r="D132" s="49">
        <f>VLOOKUP(Table311[[#This Row],[Date]],'DB Details'!$A:$T,18)</f>
        <v>2.3132170410894361E-2</v>
      </c>
      <c r="E132" s="49">
        <f>VLOOKUP(Table311[[#This Row],[Date]],'DB Details'!$A:$T,19)</f>
        <v>9.5789063668671348E-2</v>
      </c>
    </row>
    <row r="133" spans="1:5" x14ac:dyDescent="0.2">
      <c r="A133" s="38">
        <v>21398</v>
      </c>
      <c r="B133" s="48">
        <f>VLOOKUP(Table311[[#This Row],[Date]],'DB Details'!$A:$L,12)</f>
        <v>57.3</v>
      </c>
      <c r="C133" s="49">
        <f>VLOOKUP(Table311[[#This Row],[Date]],'DB Details'!$A:$T,20)</f>
        <v>0</v>
      </c>
      <c r="D133" s="49">
        <f>VLOOKUP(Table311[[#This Row],[Date]],'DB Details'!$A:$T,18)</f>
        <v>0</v>
      </c>
      <c r="E133" s="49">
        <f>VLOOKUP(Table311[[#This Row],[Date]],'DB Details'!$A:$T,19)</f>
        <v>0</v>
      </c>
    </row>
    <row r="134" spans="1:5" x14ac:dyDescent="0.2">
      <c r="A134" s="38">
        <v>21429</v>
      </c>
      <c r="B134" s="48">
        <f>VLOOKUP(Table311[[#This Row],[Date]],'DB Details'!$A:$L,12)</f>
        <v>59.8</v>
      </c>
      <c r="C134" s="49">
        <f>VLOOKUP(Table311[[#This Row],[Date]],'DB Details'!$A:$T,20)</f>
        <v>0</v>
      </c>
      <c r="D134" s="49">
        <f>VLOOKUP(Table311[[#This Row],[Date]],'DB Details'!$A:$T,18)</f>
        <v>0</v>
      </c>
      <c r="E134" s="49">
        <f>VLOOKUP(Table311[[#This Row],[Date]],'DB Details'!$A:$T,19)</f>
        <v>0</v>
      </c>
    </row>
    <row r="135" spans="1:5" x14ac:dyDescent="0.2">
      <c r="A135" s="38">
        <v>21459</v>
      </c>
      <c r="B135" s="48">
        <f>VLOOKUP(Table311[[#This Row],[Date]],'DB Details'!$A:$L,12)</f>
        <v>62.3</v>
      </c>
      <c r="C135" s="49">
        <f>VLOOKUP(Table311[[#This Row],[Date]],'DB Details'!$A:$T,20)</f>
        <v>2.6581373345278859E-2</v>
      </c>
      <c r="D135" s="49">
        <f>VLOOKUP(Table311[[#This Row],[Date]],'DB Details'!$A:$T,18)</f>
        <v>2.338109559842837E-2</v>
      </c>
      <c r="E135" s="49">
        <f>VLOOKUP(Table311[[#This Row],[Date]],'DB Details'!$A:$T,19)</f>
        <v>9.6855862537051252E-2</v>
      </c>
    </row>
    <row r="136" spans="1:5" x14ac:dyDescent="0.2">
      <c r="A136" s="38">
        <v>21490</v>
      </c>
      <c r="B136" s="48">
        <f>VLOOKUP(Table311[[#This Row],[Date]],'DB Details'!$A:$L,12)</f>
        <v>62.7</v>
      </c>
      <c r="C136" s="49">
        <f>VLOOKUP(Table311[[#This Row],[Date]],'DB Details'!$A:$T,20)</f>
        <v>0</v>
      </c>
      <c r="D136" s="49">
        <f>VLOOKUP(Table311[[#This Row],[Date]],'DB Details'!$A:$T,18)</f>
        <v>0</v>
      </c>
      <c r="E136" s="49">
        <f>VLOOKUP(Table311[[#This Row],[Date]],'DB Details'!$A:$T,19)</f>
        <v>0</v>
      </c>
    </row>
    <row r="137" spans="1:5" x14ac:dyDescent="0.2">
      <c r="A137" s="38">
        <v>21520</v>
      </c>
      <c r="B137" s="48">
        <f>VLOOKUP(Table311[[#This Row],[Date]],'DB Details'!$A:$L,12)</f>
        <v>60.5</v>
      </c>
      <c r="C137" s="49">
        <f>VLOOKUP(Table311[[#This Row],[Date]],'DB Details'!$A:$T,20)</f>
        <v>0</v>
      </c>
      <c r="D137" s="49">
        <f>VLOOKUP(Table311[[#This Row],[Date]],'DB Details'!$A:$T,18)</f>
        <v>0</v>
      </c>
      <c r="E137" s="49">
        <f>VLOOKUP(Table311[[#This Row],[Date]],'DB Details'!$A:$T,19)</f>
        <v>0</v>
      </c>
    </row>
    <row r="138" spans="1:5" x14ac:dyDescent="0.2">
      <c r="A138" s="38">
        <v>21551</v>
      </c>
      <c r="B138" s="48">
        <f>VLOOKUP(Table311[[#This Row],[Date]],'DB Details'!$A:$L,12)</f>
        <v>64.400000000000006</v>
      </c>
      <c r="C138" s="49">
        <f>VLOOKUP(Table311[[#This Row],[Date]],'DB Details'!$A:$T,20)</f>
        <v>7.4166492164959338E-2</v>
      </c>
      <c r="D138" s="49">
        <f>VLOOKUP(Table311[[#This Row],[Date]],'DB Details'!$A:$T,18)</f>
        <v>1.91955280360675E-2</v>
      </c>
      <c r="E138" s="49">
        <f>VLOOKUP(Table311[[#This Row],[Date]],'DB Details'!$A:$T,19)</f>
        <v>7.9021349466726676E-2</v>
      </c>
    </row>
    <row r="139" spans="1:5" x14ac:dyDescent="0.2">
      <c r="A139" s="38">
        <v>21582</v>
      </c>
      <c r="B139" s="48">
        <f>VLOOKUP(Table311[[#This Row],[Date]],'DB Details'!$A:$L,12)</f>
        <v>66.900000000000006</v>
      </c>
      <c r="C139" s="49">
        <f>VLOOKUP(Table311[[#This Row],[Date]],'DB Details'!$A:$T,20)</f>
        <v>0</v>
      </c>
      <c r="D139" s="49">
        <f>VLOOKUP(Table311[[#This Row],[Date]],'DB Details'!$A:$T,18)</f>
        <v>0</v>
      </c>
      <c r="E139" s="49">
        <f>VLOOKUP(Table311[[#This Row],[Date]],'DB Details'!$A:$T,19)</f>
        <v>0</v>
      </c>
    </row>
    <row r="140" spans="1:5" x14ac:dyDescent="0.2">
      <c r="A140" s="38">
        <v>21610</v>
      </c>
      <c r="B140" s="48">
        <f>VLOOKUP(Table311[[#This Row],[Date]],'DB Details'!$A:$L,12)</f>
        <v>67.099999999999994</v>
      </c>
      <c r="C140" s="49">
        <f>VLOOKUP(Table311[[#This Row],[Date]],'DB Details'!$A:$T,20)</f>
        <v>0</v>
      </c>
      <c r="D140" s="49">
        <f>VLOOKUP(Table311[[#This Row],[Date]],'DB Details'!$A:$T,18)</f>
        <v>0</v>
      </c>
      <c r="E140" s="49">
        <f>VLOOKUP(Table311[[#This Row],[Date]],'DB Details'!$A:$T,19)</f>
        <v>0</v>
      </c>
    </row>
    <row r="141" spans="1:5" x14ac:dyDescent="0.2">
      <c r="A141" s="38">
        <v>21641</v>
      </c>
      <c r="B141" s="48">
        <f>VLOOKUP(Table311[[#This Row],[Date]],'DB Details'!$A:$L,12)</f>
        <v>66.900000000000006</v>
      </c>
      <c r="C141" s="49">
        <f>VLOOKUP(Table311[[#This Row],[Date]],'DB Details'!$A:$T,20)</f>
        <v>9.121898479706364E-2</v>
      </c>
      <c r="D141" s="49">
        <f>VLOOKUP(Table311[[#This Row],[Date]],'DB Details'!$A:$T,18)</f>
        <v>2.2551695306433021E-2</v>
      </c>
      <c r="E141" s="49">
        <f>VLOOKUP(Table311[[#This Row],[Date]],'DB Details'!$A:$T,19)</f>
        <v>9.3304390916545632E-2</v>
      </c>
    </row>
    <row r="142" spans="1:5" x14ac:dyDescent="0.2">
      <c r="A142" s="38">
        <v>21671</v>
      </c>
      <c r="B142" s="48">
        <f>VLOOKUP(Table311[[#This Row],[Date]],'DB Details'!$A:$L,12)</f>
        <v>68.2</v>
      </c>
      <c r="C142" s="49">
        <f>VLOOKUP(Table311[[#This Row],[Date]],'DB Details'!$A:$T,20)</f>
        <v>0</v>
      </c>
      <c r="D142" s="49">
        <f>VLOOKUP(Table311[[#This Row],[Date]],'DB Details'!$A:$T,18)</f>
        <v>0</v>
      </c>
      <c r="E142" s="49">
        <f>VLOOKUP(Table311[[#This Row],[Date]],'DB Details'!$A:$T,19)</f>
        <v>0</v>
      </c>
    </row>
    <row r="143" spans="1:5" x14ac:dyDescent="0.2">
      <c r="A143" s="38">
        <v>21702</v>
      </c>
      <c r="B143" s="48">
        <f>VLOOKUP(Table311[[#This Row],[Date]],'DB Details'!$A:$L,12)</f>
        <v>64.400000000000006</v>
      </c>
      <c r="C143" s="49">
        <f>VLOOKUP(Table311[[#This Row],[Date]],'DB Details'!$A:$T,20)</f>
        <v>0</v>
      </c>
      <c r="D143" s="49">
        <f>VLOOKUP(Table311[[#This Row],[Date]],'DB Details'!$A:$T,18)</f>
        <v>0</v>
      </c>
      <c r="E143" s="49">
        <f>VLOOKUP(Table311[[#This Row],[Date]],'DB Details'!$A:$T,19)</f>
        <v>0</v>
      </c>
    </row>
    <row r="144" spans="1:5" x14ac:dyDescent="0.2">
      <c r="A144" s="38">
        <v>21732</v>
      </c>
      <c r="B144" s="48">
        <f>VLOOKUP(Table311[[#This Row],[Date]],'DB Details'!$A:$L,12)</f>
        <v>61.5</v>
      </c>
      <c r="C144" s="49">
        <f>VLOOKUP(Table311[[#This Row],[Date]],'DB Details'!$A:$T,20)</f>
        <v>6.7299987446212337E-2</v>
      </c>
      <c r="D144" s="49">
        <f>VLOOKUP(Table311[[#This Row],[Date]],'DB Details'!$A:$T,18)</f>
        <v>7.0560341143907266E-4</v>
      </c>
      <c r="E144" s="49">
        <f>VLOOKUP(Table311[[#This Row],[Date]],'DB Details'!$A:$T,19)</f>
        <v>2.8254023082616708E-3</v>
      </c>
    </row>
    <row r="145" spans="1:5" x14ac:dyDescent="0.2">
      <c r="A145" s="38">
        <v>21763</v>
      </c>
      <c r="B145" s="48">
        <f>VLOOKUP(Table311[[#This Row],[Date]],'DB Details'!$A:$L,12)</f>
        <v>55.1</v>
      </c>
      <c r="C145" s="49">
        <f>VLOOKUP(Table311[[#This Row],[Date]],'DB Details'!$A:$T,20)</f>
        <v>0</v>
      </c>
      <c r="D145" s="49">
        <f>VLOOKUP(Table311[[#This Row],[Date]],'DB Details'!$A:$T,18)</f>
        <v>0</v>
      </c>
      <c r="E145" s="49">
        <f>VLOOKUP(Table311[[#This Row],[Date]],'DB Details'!$A:$T,19)</f>
        <v>0</v>
      </c>
    </row>
    <row r="146" spans="1:5" x14ac:dyDescent="0.2">
      <c r="A146" s="38">
        <v>21794</v>
      </c>
      <c r="B146" s="48">
        <f>VLOOKUP(Table311[[#This Row],[Date]],'DB Details'!$A:$L,12)</f>
        <v>48.3</v>
      </c>
      <c r="C146" s="49">
        <f>VLOOKUP(Table311[[#This Row],[Date]],'DB Details'!$A:$T,20)</f>
        <v>0</v>
      </c>
      <c r="D146" s="49">
        <f>VLOOKUP(Table311[[#This Row],[Date]],'DB Details'!$A:$T,18)</f>
        <v>0</v>
      </c>
      <c r="E146" s="49">
        <f>VLOOKUP(Table311[[#This Row],[Date]],'DB Details'!$A:$T,19)</f>
        <v>0</v>
      </c>
    </row>
    <row r="147" spans="1:5" x14ac:dyDescent="0.2">
      <c r="A147" s="38">
        <v>21824</v>
      </c>
      <c r="B147" s="48">
        <f>VLOOKUP(Table311[[#This Row],[Date]],'DB Details'!$A:$L,12)</f>
        <v>49.7</v>
      </c>
      <c r="C147" s="49">
        <f>VLOOKUP(Table311[[#This Row],[Date]],'DB Details'!$A:$T,20)</f>
        <v>4.588663294771754E-2</v>
      </c>
      <c r="D147" s="49">
        <f>VLOOKUP(Table311[[#This Row],[Date]],'DB Details'!$A:$T,18)</f>
        <v>2.8488905531139528E-3</v>
      </c>
      <c r="E147" s="49">
        <f>VLOOKUP(Table311[[#This Row],[Date]],'DB Details'!$A:$T,19)</f>
        <v>1.144435183103387E-2</v>
      </c>
    </row>
    <row r="148" spans="1:5" x14ac:dyDescent="0.2">
      <c r="A148" s="38">
        <v>21855</v>
      </c>
      <c r="B148" s="48">
        <f>VLOOKUP(Table311[[#This Row],[Date]],'DB Details'!$A:$L,12)</f>
        <v>50.6</v>
      </c>
      <c r="C148" s="49">
        <f>VLOOKUP(Table311[[#This Row],[Date]],'DB Details'!$A:$T,20)</f>
        <v>0</v>
      </c>
      <c r="D148" s="49">
        <f>VLOOKUP(Table311[[#This Row],[Date]],'DB Details'!$A:$T,18)</f>
        <v>0</v>
      </c>
      <c r="E148" s="49">
        <f>VLOOKUP(Table311[[#This Row],[Date]],'DB Details'!$A:$T,19)</f>
        <v>0</v>
      </c>
    </row>
    <row r="149" spans="1:5" x14ac:dyDescent="0.2">
      <c r="A149" s="38">
        <v>21885</v>
      </c>
      <c r="B149" s="48">
        <f>VLOOKUP(Table311[[#This Row],[Date]],'DB Details'!$A:$L,12)</f>
        <v>58.2</v>
      </c>
      <c r="C149" s="49">
        <f>VLOOKUP(Table311[[#This Row],[Date]],'DB Details'!$A:$T,20)</f>
        <v>0</v>
      </c>
      <c r="D149" s="49">
        <f>VLOOKUP(Table311[[#This Row],[Date]],'DB Details'!$A:$T,18)</f>
        <v>0</v>
      </c>
      <c r="E149" s="49">
        <f>VLOOKUP(Table311[[#This Row],[Date]],'DB Details'!$A:$T,19)</f>
        <v>0</v>
      </c>
    </row>
    <row r="150" spans="1:5" x14ac:dyDescent="0.2">
      <c r="A150" s="38">
        <v>21916</v>
      </c>
      <c r="B150" s="48">
        <f>VLOOKUP(Table311[[#This Row],[Date]],'DB Details'!$A:$L,12)</f>
        <v>61.5</v>
      </c>
      <c r="C150" s="49">
        <f>VLOOKUP(Table311[[#This Row],[Date]],'DB Details'!$A:$T,20)</f>
        <v>4.9254188089672891E-2</v>
      </c>
      <c r="D150" s="49">
        <f>VLOOKUP(Table311[[#This Row],[Date]],'DB Details'!$A:$T,18)</f>
        <v>2.2477142919530051E-2</v>
      </c>
      <c r="E150" s="49">
        <f>VLOOKUP(Table311[[#This Row],[Date]],'DB Details'!$A:$T,19)</f>
        <v>9.298558243454158E-2</v>
      </c>
    </row>
    <row r="151" spans="1:5" x14ac:dyDescent="0.2">
      <c r="A151" s="38">
        <v>21947</v>
      </c>
      <c r="B151" s="48">
        <f>VLOOKUP(Table311[[#This Row],[Date]],'DB Details'!$A:$L,12)</f>
        <v>52.3</v>
      </c>
      <c r="C151" s="49">
        <f>VLOOKUP(Table311[[#This Row],[Date]],'DB Details'!$A:$T,20)</f>
        <v>0</v>
      </c>
      <c r="D151" s="49">
        <f>VLOOKUP(Table311[[#This Row],[Date]],'DB Details'!$A:$T,18)</f>
        <v>0</v>
      </c>
      <c r="E151" s="49">
        <f>VLOOKUP(Table311[[#This Row],[Date]],'DB Details'!$A:$T,19)</f>
        <v>0</v>
      </c>
    </row>
    <row r="152" spans="1:5" x14ac:dyDescent="0.2">
      <c r="A152" s="38">
        <v>21976</v>
      </c>
      <c r="B152" s="48">
        <f>VLOOKUP(Table311[[#This Row],[Date]],'DB Details'!$A:$L,12)</f>
        <v>47.8</v>
      </c>
      <c r="C152" s="49">
        <f>VLOOKUP(Table311[[#This Row],[Date]],'DB Details'!$A:$T,20)</f>
        <v>0</v>
      </c>
      <c r="D152" s="49">
        <f>VLOOKUP(Table311[[#This Row],[Date]],'DB Details'!$A:$T,18)</f>
        <v>0</v>
      </c>
      <c r="E152" s="49">
        <f>VLOOKUP(Table311[[#This Row],[Date]],'DB Details'!$A:$T,19)</f>
        <v>0</v>
      </c>
    </row>
    <row r="153" spans="1:5" x14ac:dyDescent="0.2">
      <c r="A153" s="38">
        <v>22007</v>
      </c>
      <c r="B153" s="48">
        <f>VLOOKUP(Table311[[#This Row],[Date]],'DB Details'!$A:$L,12)</f>
        <v>45.3</v>
      </c>
      <c r="C153" s="49">
        <f>VLOOKUP(Table311[[#This Row],[Date]],'DB Details'!$A:$T,20)</f>
        <v>2.0582082118588349E-2</v>
      </c>
      <c r="D153" s="49">
        <f>VLOOKUP(Table311[[#This Row],[Date]],'DB Details'!$A:$T,18)</f>
        <v>-5.3907336126427109E-3</v>
      </c>
      <c r="E153" s="49">
        <f>VLOOKUP(Table311[[#This Row],[Date]],'DB Details'!$A:$T,19)</f>
        <v>-2.138920017185875E-2</v>
      </c>
    </row>
    <row r="154" spans="1:5" x14ac:dyDescent="0.2">
      <c r="A154" s="38">
        <v>22037</v>
      </c>
      <c r="B154" s="48">
        <f>VLOOKUP(Table311[[#This Row],[Date]],'DB Details'!$A:$L,12)</f>
        <v>42.6</v>
      </c>
      <c r="C154" s="49">
        <f>VLOOKUP(Table311[[#This Row],[Date]],'DB Details'!$A:$T,20)</f>
        <v>0</v>
      </c>
      <c r="D154" s="49">
        <f>VLOOKUP(Table311[[#This Row],[Date]],'DB Details'!$A:$T,18)</f>
        <v>0</v>
      </c>
      <c r="E154" s="49">
        <f>VLOOKUP(Table311[[#This Row],[Date]],'DB Details'!$A:$T,19)</f>
        <v>0</v>
      </c>
    </row>
    <row r="155" spans="1:5" x14ac:dyDescent="0.2">
      <c r="A155" s="38">
        <v>22068</v>
      </c>
      <c r="B155" s="48">
        <f>VLOOKUP(Table311[[#This Row],[Date]],'DB Details'!$A:$L,12)</f>
        <v>44.4</v>
      </c>
      <c r="C155" s="49">
        <f>VLOOKUP(Table311[[#This Row],[Date]],'DB Details'!$A:$T,20)</f>
        <v>0</v>
      </c>
      <c r="D155" s="49">
        <f>VLOOKUP(Table311[[#This Row],[Date]],'DB Details'!$A:$T,18)</f>
        <v>0</v>
      </c>
      <c r="E155" s="49">
        <f>VLOOKUP(Table311[[#This Row],[Date]],'DB Details'!$A:$T,19)</f>
        <v>0</v>
      </c>
    </row>
    <row r="156" spans="1:5" x14ac:dyDescent="0.2">
      <c r="A156" s="38">
        <v>22098</v>
      </c>
      <c r="B156" s="48">
        <f>VLOOKUP(Table311[[#This Row],[Date]],'DB Details'!$A:$L,12)</f>
        <v>43.7</v>
      </c>
      <c r="C156" s="49">
        <f>VLOOKUP(Table311[[#This Row],[Date]],'DB Details'!$A:$T,20)</f>
        <v>2.4853887607873479E-2</v>
      </c>
      <c r="D156" s="49">
        <f>VLOOKUP(Table311[[#This Row],[Date]],'DB Details'!$A:$T,18)</f>
        <v>4.8942127988755441E-3</v>
      </c>
      <c r="E156" s="49">
        <f>VLOOKUP(Table311[[#This Row],[Date]],'DB Details'!$A:$T,19)</f>
        <v>1.9721040613348121E-2</v>
      </c>
    </row>
    <row r="157" spans="1:5" x14ac:dyDescent="0.2">
      <c r="A157" s="38">
        <v>22129</v>
      </c>
      <c r="B157" s="48">
        <f>VLOOKUP(Table311[[#This Row],[Date]],'DB Details'!$A:$L,12)</f>
        <v>47.6</v>
      </c>
      <c r="C157" s="49">
        <f>VLOOKUP(Table311[[#This Row],[Date]],'DB Details'!$A:$T,20)</f>
        <v>0</v>
      </c>
      <c r="D157" s="49">
        <f>VLOOKUP(Table311[[#This Row],[Date]],'DB Details'!$A:$T,18)</f>
        <v>0</v>
      </c>
      <c r="E157" s="49">
        <f>VLOOKUP(Table311[[#This Row],[Date]],'DB Details'!$A:$T,19)</f>
        <v>0</v>
      </c>
    </row>
    <row r="158" spans="1:5" x14ac:dyDescent="0.2">
      <c r="A158" s="38">
        <v>22160</v>
      </c>
      <c r="B158" s="48">
        <f>VLOOKUP(Table311[[#This Row],[Date]],'DB Details'!$A:$L,12)</f>
        <v>45.4</v>
      </c>
      <c r="C158" s="49">
        <f>VLOOKUP(Table311[[#This Row],[Date]],'DB Details'!$A:$T,20)</f>
        <v>0</v>
      </c>
      <c r="D158" s="49">
        <f>VLOOKUP(Table311[[#This Row],[Date]],'DB Details'!$A:$T,18)</f>
        <v>0</v>
      </c>
      <c r="E158" s="49">
        <f>VLOOKUP(Table311[[#This Row],[Date]],'DB Details'!$A:$T,19)</f>
        <v>0</v>
      </c>
    </row>
    <row r="159" spans="1:5" x14ac:dyDescent="0.2">
      <c r="A159" s="38">
        <v>22190</v>
      </c>
      <c r="B159" s="48">
        <f>VLOOKUP(Table311[[#This Row],[Date]],'DB Details'!$A:$L,12)</f>
        <v>46</v>
      </c>
      <c r="C159" s="49">
        <f>VLOOKUP(Table311[[#This Row],[Date]],'DB Details'!$A:$T,20)</f>
        <v>8.8268414337807615E-3</v>
      </c>
      <c r="D159" s="49">
        <f>VLOOKUP(Table311[[#This Row],[Date]],'DB Details'!$A:$T,18)</f>
        <v>-1.283403329474103E-2</v>
      </c>
      <c r="E159" s="49">
        <f>VLOOKUP(Table311[[#This Row],[Date]],'DB Details'!$A:$T,19)</f>
        <v>-5.0356287283370382E-2</v>
      </c>
    </row>
    <row r="160" spans="1:5" x14ac:dyDescent="0.2">
      <c r="A160" s="38">
        <v>22221</v>
      </c>
      <c r="B160" s="48">
        <f>VLOOKUP(Table311[[#This Row],[Date]],'DB Details'!$A:$L,12)</f>
        <v>44.3</v>
      </c>
      <c r="C160" s="49">
        <f>VLOOKUP(Table311[[#This Row],[Date]],'DB Details'!$A:$T,20)</f>
        <v>0</v>
      </c>
      <c r="D160" s="49">
        <f>VLOOKUP(Table311[[#This Row],[Date]],'DB Details'!$A:$T,18)</f>
        <v>0</v>
      </c>
      <c r="E160" s="49">
        <f>VLOOKUP(Table311[[#This Row],[Date]],'DB Details'!$A:$T,19)</f>
        <v>0</v>
      </c>
    </row>
    <row r="161" spans="1:5" x14ac:dyDescent="0.2">
      <c r="A161" s="38">
        <v>22251</v>
      </c>
      <c r="B161" s="48">
        <f>VLOOKUP(Table311[[#This Row],[Date]],'DB Details'!$A:$L,12)</f>
        <v>44.3</v>
      </c>
      <c r="C161" s="49">
        <f>VLOOKUP(Table311[[#This Row],[Date]],'DB Details'!$A:$T,20)</f>
        <v>0</v>
      </c>
      <c r="D161" s="49">
        <f>VLOOKUP(Table311[[#This Row],[Date]],'DB Details'!$A:$T,18)</f>
        <v>0</v>
      </c>
      <c r="E161" s="49">
        <f>VLOOKUP(Table311[[#This Row],[Date]],'DB Details'!$A:$T,19)</f>
        <v>0</v>
      </c>
    </row>
    <row r="162" spans="1:5" x14ac:dyDescent="0.2">
      <c r="A162" s="38">
        <v>22282</v>
      </c>
      <c r="B162" s="48">
        <f>VLOOKUP(Table311[[#This Row],[Date]],'DB Details'!$A:$L,12)</f>
        <v>43.9</v>
      </c>
      <c r="C162" s="49">
        <f>VLOOKUP(Table311[[#This Row],[Date]],'DB Details'!$A:$T,20)</f>
        <v>-6.6912824180018144E-3</v>
      </c>
      <c r="D162" s="49">
        <f>VLOOKUP(Table311[[#This Row],[Date]],'DB Details'!$A:$T,18)</f>
        <v>6.7490454029221309E-3</v>
      </c>
      <c r="E162" s="49">
        <f>VLOOKUP(Table311[[#This Row],[Date]],'DB Details'!$A:$T,19)</f>
        <v>2.7270711035208169E-2</v>
      </c>
    </row>
    <row r="163" spans="1:5" x14ac:dyDescent="0.2">
      <c r="A163" s="38">
        <v>22313</v>
      </c>
      <c r="B163" s="48">
        <f>VLOOKUP(Table311[[#This Row],[Date]],'DB Details'!$A:$L,12)</f>
        <v>43.6</v>
      </c>
      <c r="C163" s="49">
        <f>VLOOKUP(Table311[[#This Row],[Date]],'DB Details'!$A:$T,20)</f>
        <v>0</v>
      </c>
      <c r="D163" s="49">
        <f>VLOOKUP(Table311[[#This Row],[Date]],'DB Details'!$A:$T,18)</f>
        <v>0</v>
      </c>
      <c r="E163" s="49">
        <f>VLOOKUP(Table311[[#This Row],[Date]],'DB Details'!$A:$T,19)</f>
        <v>0</v>
      </c>
    </row>
    <row r="164" spans="1:5" x14ac:dyDescent="0.2">
      <c r="A164" s="38">
        <v>22341</v>
      </c>
      <c r="B164" s="48">
        <f>VLOOKUP(Table311[[#This Row],[Date]],'DB Details'!$A:$L,12)</f>
        <v>49.1</v>
      </c>
      <c r="C164" s="49">
        <f>VLOOKUP(Table311[[#This Row],[Date]],'DB Details'!$A:$T,20)</f>
        <v>0</v>
      </c>
      <c r="D164" s="49">
        <f>VLOOKUP(Table311[[#This Row],[Date]],'DB Details'!$A:$T,18)</f>
        <v>0</v>
      </c>
      <c r="E164" s="49">
        <f>VLOOKUP(Table311[[#This Row],[Date]],'DB Details'!$A:$T,19)</f>
        <v>0</v>
      </c>
    </row>
    <row r="165" spans="1:5" x14ac:dyDescent="0.2">
      <c r="A165" s="38">
        <v>22372</v>
      </c>
      <c r="B165" s="48">
        <f>VLOOKUP(Table311[[#This Row],[Date]],'DB Details'!$A:$L,12)</f>
        <v>57.6</v>
      </c>
      <c r="C165" s="49">
        <f>VLOOKUP(Table311[[#This Row],[Date]],'DB Details'!$A:$T,20)</f>
        <v>1.564454936035679E-2</v>
      </c>
      <c r="D165" s="49">
        <f>VLOOKUP(Table311[[#This Row],[Date]],'DB Details'!$A:$T,18)</f>
        <v>1.697434268841248E-2</v>
      </c>
      <c r="E165" s="49">
        <f>VLOOKUP(Table311[[#This Row],[Date]],'DB Details'!$A:$T,19)</f>
        <v>6.9645786784463759E-2</v>
      </c>
    </row>
    <row r="166" spans="1:5" x14ac:dyDescent="0.2">
      <c r="A166" s="38">
        <v>22402</v>
      </c>
      <c r="B166" s="48">
        <f>VLOOKUP(Table311[[#This Row],[Date]],'DB Details'!$A:$L,12)</f>
        <v>58.9</v>
      </c>
      <c r="C166" s="49">
        <f>VLOOKUP(Table311[[#This Row],[Date]],'DB Details'!$A:$T,20)</f>
        <v>0</v>
      </c>
      <c r="D166" s="49">
        <f>VLOOKUP(Table311[[#This Row],[Date]],'DB Details'!$A:$T,18)</f>
        <v>0</v>
      </c>
      <c r="E166" s="49">
        <f>VLOOKUP(Table311[[#This Row],[Date]],'DB Details'!$A:$T,19)</f>
        <v>0</v>
      </c>
    </row>
    <row r="167" spans="1:5" x14ac:dyDescent="0.2">
      <c r="A167" s="38">
        <v>22433</v>
      </c>
      <c r="B167" s="48">
        <f>VLOOKUP(Table311[[#This Row],[Date]],'DB Details'!$A:$L,12)</f>
        <v>58.1</v>
      </c>
      <c r="C167" s="49">
        <f>VLOOKUP(Table311[[#This Row],[Date]],'DB Details'!$A:$T,20)</f>
        <v>0</v>
      </c>
      <c r="D167" s="49">
        <f>VLOOKUP(Table311[[#This Row],[Date]],'DB Details'!$A:$T,18)</f>
        <v>0</v>
      </c>
      <c r="E167" s="49">
        <f>VLOOKUP(Table311[[#This Row],[Date]],'DB Details'!$A:$T,19)</f>
        <v>0</v>
      </c>
    </row>
    <row r="168" spans="1:5" x14ac:dyDescent="0.2">
      <c r="A168" s="38">
        <v>22463</v>
      </c>
      <c r="B168" s="48">
        <f>VLOOKUP(Table311[[#This Row],[Date]],'DB Details'!$A:$L,12)</f>
        <v>58.2</v>
      </c>
      <c r="C168" s="49">
        <f>VLOOKUP(Table311[[#This Row],[Date]],'DB Details'!$A:$T,20)</f>
        <v>3.009920537414091E-2</v>
      </c>
      <c r="D168" s="49">
        <f>VLOOKUP(Table311[[#This Row],[Date]],'DB Details'!$A:$T,18)</f>
        <v>1.9195869993213949E-2</v>
      </c>
      <c r="E168" s="49">
        <f>VLOOKUP(Table311[[#This Row],[Date]],'DB Details'!$A:$T,19)</f>
        <v>7.9022797586295823E-2</v>
      </c>
    </row>
    <row r="169" spans="1:5" x14ac:dyDescent="0.2">
      <c r="A169" s="38">
        <v>22494</v>
      </c>
      <c r="B169" s="48">
        <f>VLOOKUP(Table311[[#This Row],[Date]],'DB Details'!$A:$L,12)</f>
        <v>60.7</v>
      </c>
      <c r="C169" s="49">
        <f>VLOOKUP(Table311[[#This Row],[Date]],'DB Details'!$A:$T,20)</f>
        <v>0</v>
      </c>
      <c r="D169" s="49">
        <f>VLOOKUP(Table311[[#This Row],[Date]],'DB Details'!$A:$T,18)</f>
        <v>0</v>
      </c>
      <c r="E169" s="49">
        <f>VLOOKUP(Table311[[#This Row],[Date]],'DB Details'!$A:$T,19)</f>
        <v>0</v>
      </c>
    </row>
    <row r="170" spans="1:5" x14ac:dyDescent="0.2">
      <c r="A170" s="38">
        <v>22525</v>
      </c>
      <c r="B170" s="48">
        <f>VLOOKUP(Table311[[#This Row],[Date]],'DB Details'!$A:$L,12)</f>
        <v>63</v>
      </c>
      <c r="C170" s="49">
        <f>VLOOKUP(Table311[[#This Row],[Date]],'DB Details'!$A:$T,20)</f>
        <v>0</v>
      </c>
      <c r="D170" s="49">
        <f>VLOOKUP(Table311[[#This Row],[Date]],'DB Details'!$A:$T,18)</f>
        <v>0</v>
      </c>
      <c r="E170" s="49">
        <f>VLOOKUP(Table311[[#This Row],[Date]],'DB Details'!$A:$T,19)</f>
        <v>0</v>
      </c>
    </row>
    <row r="171" spans="1:5" x14ac:dyDescent="0.2">
      <c r="A171" s="38">
        <v>22555</v>
      </c>
      <c r="B171" s="48">
        <f>VLOOKUP(Table311[[#This Row],[Date]],'DB Details'!$A:$L,12)</f>
        <v>62.2</v>
      </c>
      <c r="C171" s="49">
        <f>VLOOKUP(Table311[[#This Row],[Date]],'DB Details'!$A:$T,20)</f>
        <v>6.3955298666980812E-2</v>
      </c>
      <c r="D171" s="49">
        <f>VLOOKUP(Table311[[#This Row],[Date]],'DB Details'!$A:$T,18)</f>
        <v>1.9610980632000841E-2</v>
      </c>
      <c r="E171" s="49">
        <f>VLOOKUP(Table311[[#This Row],[Date]],'DB Details'!$A:$T,19)</f>
        <v>8.0781782598194907E-2</v>
      </c>
    </row>
    <row r="172" spans="1:5" x14ac:dyDescent="0.2">
      <c r="A172" s="38">
        <v>22586</v>
      </c>
      <c r="B172" s="48">
        <f>VLOOKUP(Table311[[#This Row],[Date]],'DB Details'!$A:$L,12)</f>
        <v>59</v>
      </c>
      <c r="C172" s="49">
        <f>VLOOKUP(Table311[[#This Row],[Date]],'DB Details'!$A:$T,20)</f>
        <v>0</v>
      </c>
      <c r="D172" s="49">
        <f>VLOOKUP(Table311[[#This Row],[Date]],'DB Details'!$A:$T,18)</f>
        <v>0</v>
      </c>
      <c r="E172" s="49">
        <f>VLOOKUP(Table311[[#This Row],[Date]],'DB Details'!$A:$T,19)</f>
        <v>0</v>
      </c>
    </row>
    <row r="173" spans="1:5" x14ac:dyDescent="0.2">
      <c r="A173" s="38">
        <v>22616</v>
      </c>
      <c r="B173" s="48">
        <f>VLOOKUP(Table311[[#This Row],[Date]],'DB Details'!$A:$L,12)</f>
        <v>64.2</v>
      </c>
      <c r="C173" s="49">
        <f>VLOOKUP(Table311[[#This Row],[Date]],'DB Details'!$A:$T,20)</f>
        <v>0</v>
      </c>
      <c r="D173" s="49">
        <f>VLOOKUP(Table311[[#This Row],[Date]],'DB Details'!$A:$T,18)</f>
        <v>0</v>
      </c>
      <c r="E173" s="49">
        <f>VLOOKUP(Table311[[#This Row],[Date]],'DB Details'!$A:$T,19)</f>
        <v>0</v>
      </c>
    </row>
    <row r="174" spans="1:5" x14ac:dyDescent="0.2">
      <c r="A174" s="38">
        <v>22647</v>
      </c>
      <c r="B174" s="48">
        <f>VLOOKUP(Table311[[#This Row],[Date]],'DB Details'!$A:$L,12)</f>
        <v>60.9</v>
      </c>
      <c r="C174" s="49">
        <f>VLOOKUP(Table311[[#This Row],[Date]],'DB Details'!$A:$T,20)</f>
        <v>7.5672760398462477E-2</v>
      </c>
      <c r="D174" s="49">
        <f>VLOOKUP(Table311[[#This Row],[Date]],'DB Details'!$A:$T,18)</f>
        <v>1.783648810610167E-2</v>
      </c>
      <c r="E174" s="49">
        <f>VLOOKUP(Table311[[#This Row],[Date]],'DB Details'!$A:$T,19)</f>
        <v>7.3277593508693117E-2</v>
      </c>
    </row>
    <row r="175" spans="1:5" x14ac:dyDescent="0.2">
      <c r="A175" s="38">
        <v>22678</v>
      </c>
      <c r="B175" s="48">
        <f>VLOOKUP(Table311[[#This Row],[Date]],'DB Details'!$A:$L,12)</f>
        <v>61.1</v>
      </c>
      <c r="C175" s="49">
        <f>VLOOKUP(Table311[[#This Row],[Date]],'DB Details'!$A:$T,20)</f>
        <v>0</v>
      </c>
      <c r="D175" s="49">
        <f>VLOOKUP(Table311[[#This Row],[Date]],'DB Details'!$A:$T,18)</f>
        <v>0</v>
      </c>
      <c r="E175" s="49">
        <f>VLOOKUP(Table311[[#This Row],[Date]],'DB Details'!$A:$T,19)</f>
        <v>0</v>
      </c>
    </row>
    <row r="176" spans="1:5" x14ac:dyDescent="0.2">
      <c r="A176" s="38">
        <v>22706</v>
      </c>
      <c r="B176" s="48">
        <f>VLOOKUP(Table311[[#This Row],[Date]],'DB Details'!$A:$L,12)</f>
        <v>60.6</v>
      </c>
      <c r="C176" s="49">
        <f>VLOOKUP(Table311[[#This Row],[Date]],'DB Details'!$A:$T,20)</f>
        <v>0</v>
      </c>
      <c r="D176" s="49">
        <f>VLOOKUP(Table311[[#This Row],[Date]],'DB Details'!$A:$T,18)</f>
        <v>0</v>
      </c>
      <c r="E176" s="49">
        <f>VLOOKUP(Table311[[#This Row],[Date]],'DB Details'!$A:$T,19)</f>
        <v>0</v>
      </c>
    </row>
    <row r="177" spans="1:5" x14ac:dyDescent="0.2">
      <c r="A177" s="38">
        <v>22737</v>
      </c>
      <c r="B177" s="48">
        <f>VLOOKUP(Table311[[#This Row],[Date]],'DB Details'!$A:$L,12)</f>
        <v>55.1</v>
      </c>
      <c r="C177" s="49">
        <f>VLOOKUP(Table311[[#This Row],[Date]],'DB Details'!$A:$T,20)</f>
        <v>6.7276902108341433E-2</v>
      </c>
      <c r="D177" s="49">
        <f>VLOOKUP(Table311[[#This Row],[Date]],'DB Details'!$A:$T,18)</f>
        <v>9.0366382300993073E-3</v>
      </c>
      <c r="E177" s="49">
        <f>VLOOKUP(Table311[[#This Row],[Date]],'DB Details'!$A:$T,19)</f>
        <v>3.6639476329429772E-2</v>
      </c>
    </row>
    <row r="178" spans="1:5" x14ac:dyDescent="0.2">
      <c r="A178" s="38">
        <v>22767</v>
      </c>
      <c r="B178" s="48">
        <f>VLOOKUP(Table311[[#This Row],[Date]],'DB Details'!$A:$L,12)</f>
        <v>52.2</v>
      </c>
      <c r="C178" s="49">
        <f>VLOOKUP(Table311[[#This Row],[Date]],'DB Details'!$A:$T,20)</f>
        <v>0</v>
      </c>
      <c r="D178" s="49">
        <f>VLOOKUP(Table311[[#This Row],[Date]],'DB Details'!$A:$T,18)</f>
        <v>0</v>
      </c>
      <c r="E178" s="49">
        <f>VLOOKUP(Table311[[#This Row],[Date]],'DB Details'!$A:$T,19)</f>
        <v>0</v>
      </c>
    </row>
    <row r="179" spans="1:5" x14ac:dyDescent="0.2">
      <c r="A179" s="38">
        <v>22798</v>
      </c>
      <c r="B179" s="48">
        <f>VLOOKUP(Table311[[#This Row],[Date]],'DB Details'!$A:$L,12)</f>
        <v>50.8</v>
      </c>
      <c r="C179" s="49">
        <f>VLOOKUP(Table311[[#This Row],[Date]],'DB Details'!$A:$T,20)</f>
        <v>0</v>
      </c>
      <c r="D179" s="49">
        <f>VLOOKUP(Table311[[#This Row],[Date]],'DB Details'!$A:$T,18)</f>
        <v>0</v>
      </c>
      <c r="E179" s="49">
        <f>VLOOKUP(Table311[[#This Row],[Date]],'DB Details'!$A:$T,19)</f>
        <v>0</v>
      </c>
    </row>
    <row r="180" spans="1:5" x14ac:dyDescent="0.2">
      <c r="A180" s="38">
        <v>22828</v>
      </c>
      <c r="B180" s="48">
        <f>VLOOKUP(Table311[[#This Row],[Date]],'DB Details'!$A:$L,12)</f>
        <v>51</v>
      </c>
      <c r="C180" s="49">
        <f>VLOOKUP(Table311[[#This Row],[Date]],'DB Details'!$A:$T,20)</f>
        <v>6.0040145291106663E-2</v>
      </c>
      <c r="D180" s="49">
        <f>VLOOKUP(Table311[[#This Row],[Date]],'DB Details'!$A:$T,18)</f>
        <v>1.228513047875363E-2</v>
      </c>
      <c r="E180" s="49">
        <f>VLOOKUP(Table311[[#This Row],[Date]],'DB Details'!$A:$T,19)</f>
        <v>5.0053507783781807E-2</v>
      </c>
    </row>
    <row r="181" spans="1:5" x14ac:dyDescent="0.2">
      <c r="A181" s="38">
        <v>22859</v>
      </c>
      <c r="B181" s="48">
        <f>VLOOKUP(Table311[[#This Row],[Date]],'DB Details'!$A:$L,12)</f>
        <v>49.5</v>
      </c>
      <c r="C181" s="49">
        <f>VLOOKUP(Table311[[#This Row],[Date]],'DB Details'!$A:$T,20)</f>
        <v>0</v>
      </c>
      <c r="D181" s="49">
        <f>VLOOKUP(Table311[[#This Row],[Date]],'DB Details'!$A:$T,18)</f>
        <v>0</v>
      </c>
      <c r="E181" s="49">
        <f>VLOOKUP(Table311[[#This Row],[Date]],'DB Details'!$A:$T,19)</f>
        <v>0</v>
      </c>
    </row>
    <row r="182" spans="1:5" x14ac:dyDescent="0.2">
      <c r="A182" s="38">
        <v>22890</v>
      </c>
      <c r="B182" s="48">
        <f>VLOOKUP(Table311[[#This Row],[Date]],'DB Details'!$A:$L,12)</f>
        <v>50</v>
      </c>
      <c r="C182" s="49">
        <f>VLOOKUP(Table311[[#This Row],[Date]],'DB Details'!$A:$T,20)</f>
        <v>0</v>
      </c>
      <c r="D182" s="49">
        <f>VLOOKUP(Table311[[#This Row],[Date]],'DB Details'!$A:$T,18)</f>
        <v>0</v>
      </c>
      <c r="E182" s="49">
        <f>VLOOKUP(Table311[[#This Row],[Date]],'DB Details'!$A:$T,19)</f>
        <v>0</v>
      </c>
    </row>
    <row r="183" spans="1:5" x14ac:dyDescent="0.2">
      <c r="A183" s="38">
        <v>22920</v>
      </c>
      <c r="B183" s="48">
        <f>VLOOKUP(Table311[[#This Row],[Date]],'DB Details'!$A:$L,12)</f>
        <v>51.2</v>
      </c>
      <c r="C183" s="49">
        <f>VLOOKUP(Table311[[#This Row],[Date]],'DB Details'!$A:$T,20)</f>
        <v>4.3070989071540139E-2</v>
      </c>
      <c r="D183" s="49">
        <f>VLOOKUP(Table311[[#This Row],[Date]],'DB Details'!$A:$T,18)</f>
        <v>3.2890157607756991E-3</v>
      </c>
      <c r="E183" s="49">
        <f>VLOOKUP(Table311[[#This Row],[Date]],'DB Details'!$A:$T,19)</f>
        <v>1.3221111225523609E-2</v>
      </c>
    </row>
    <row r="184" spans="1:5" x14ac:dyDescent="0.2">
      <c r="A184" s="38">
        <v>22951</v>
      </c>
      <c r="B184" s="48">
        <f>VLOOKUP(Table311[[#This Row],[Date]],'DB Details'!$A:$L,12)</f>
        <v>53.8</v>
      </c>
      <c r="C184" s="49">
        <f>VLOOKUP(Table311[[#This Row],[Date]],'DB Details'!$A:$T,20)</f>
        <v>0</v>
      </c>
      <c r="D184" s="49">
        <f>VLOOKUP(Table311[[#This Row],[Date]],'DB Details'!$A:$T,18)</f>
        <v>0</v>
      </c>
      <c r="E184" s="49">
        <f>VLOOKUP(Table311[[#This Row],[Date]],'DB Details'!$A:$T,19)</f>
        <v>0</v>
      </c>
    </row>
    <row r="185" spans="1:5" x14ac:dyDescent="0.2">
      <c r="A185" s="38">
        <v>22981</v>
      </c>
      <c r="B185" s="48">
        <f>VLOOKUP(Table311[[#This Row],[Date]],'DB Details'!$A:$L,12)</f>
        <v>57.2</v>
      </c>
      <c r="C185" s="49">
        <f>VLOOKUP(Table311[[#This Row],[Date]],'DB Details'!$A:$T,20)</f>
        <v>0</v>
      </c>
      <c r="D185" s="49">
        <f>VLOOKUP(Table311[[#This Row],[Date]],'DB Details'!$A:$T,18)</f>
        <v>0</v>
      </c>
      <c r="E185" s="49">
        <f>VLOOKUP(Table311[[#This Row],[Date]],'DB Details'!$A:$T,19)</f>
        <v>0</v>
      </c>
    </row>
    <row r="186" spans="1:5" x14ac:dyDescent="0.2">
      <c r="A186" s="38">
        <v>23012</v>
      </c>
      <c r="B186" s="48">
        <f>VLOOKUP(Table311[[#This Row],[Date]],'DB Details'!$A:$L,12)</f>
        <v>55.2</v>
      </c>
      <c r="C186" s="49">
        <f>VLOOKUP(Table311[[#This Row],[Date]],'DB Details'!$A:$T,20)</f>
        <v>3.5978663152021979E-2</v>
      </c>
      <c r="D186" s="49">
        <f>VLOOKUP(Table311[[#This Row],[Date]],'DB Details'!$A:$T,18)</f>
        <v>1.0915743322612029E-2</v>
      </c>
      <c r="E186" s="49">
        <f>VLOOKUP(Table311[[#This Row],[Date]],'DB Details'!$A:$T,19)</f>
        <v>4.4383110795709342E-2</v>
      </c>
    </row>
    <row r="187" spans="1:5" x14ac:dyDescent="0.2">
      <c r="A187" s="38">
        <v>23043</v>
      </c>
      <c r="B187" s="48">
        <f>VLOOKUP(Table311[[#This Row],[Date]],'DB Details'!$A:$L,12)</f>
        <v>55.1</v>
      </c>
      <c r="C187" s="49">
        <f>VLOOKUP(Table311[[#This Row],[Date]],'DB Details'!$A:$T,20)</f>
        <v>0</v>
      </c>
      <c r="D187" s="49">
        <f>VLOOKUP(Table311[[#This Row],[Date]],'DB Details'!$A:$T,18)</f>
        <v>0</v>
      </c>
      <c r="E187" s="49">
        <f>VLOOKUP(Table311[[#This Row],[Date]],'DB Details'!$A:$T,19)</f>
        <v>0</v>
      </c>
    </row>
    <row r="188" spans="1:5" x14ac:dyDescent="0.2">
      <c r="A188" s="38">
        <v>23071</v>
      </c>
      <c r="B188" s="48">
        <f>VLOOKUP(Table311[[#This Row],[Date]],'DB Details'!$A:$L,12)</f>
        <v>54.7</v>
      </c>
      <c r="C188" s="49">
        <f>VLOOKUP(Table311[[#This Row],[Date]],'DB Details'!$A:$T,20)</f>
        <v>0</v>
      </c>
      <c r="D188" s="49">
        <f>VLOOKUP(Table311[[#This Row],[Date]],'DB Details'!$A:$T,18)</f>
        <v>0</v>
      </c>
      <c r="E188" s="49">
        <f>VLOOKUP(Table311[[#This Row],[Date]],'DB Details'!$A:$T,19)</f>
        <v>0</v>
      </c>
    </row>
    <row r="189" spans="1:5" x14ac:dyDescent="0.2">
      <c r="A189" s="38">
        <v>23102</v>
      </c>
      <c r="B189" s="48">
        <f>VLOOKUP(Table311[[#This Row],[Date]],'DB Details'!$A:$L,12)</f>
        <v>57.6</v>
      </c>
      <c r="C189" s="49">
        <f>VLOOKUP(Table311[[#This Row],[Date]],'DB Details'!$A:$T,20)</f>
        <v>3.8221569253868229E-2</v>
      </c>
      <c r="D189" s="49">
        <f>VLOOKUP(Table311[[#This Row],[Date]],'DB Details'!$A:$T,18)</f>
        <v>1.122121452821232E-2</v>
      </c>
      <c r="E189" s="49">
        <f>VLOOKUP(Table311[[#This Row],[Date]],'DB Details'!$A:$T,19)</f>
        <v>4.5646019606860877E-2</v>
      </c>
    </row>
    <row r="190" spans="1:5" x14ac:dyDescent="0.2">
      <c r="A190" s="38">
        <v>23132</v>
      </c>
      <c r="B190" s="48">
        <f>VLOOKUP(Table311[[#This Row],[Date]],'DB Details'!$A:$L,12)</f>
        <v>59.8</v>
      </c>
      <c r="C190" s="49">
        <f>VLOOKUP(Table311[[#This Row],[Date]],'DB Details'!$A:$T,20)</f>
        <v>0</v>
      </c>
      <c r="D190" s="49">
        <f>VLOOKUP(Table311[[#This Row],[Date]],'DB Details'!$A:$T,18)</f>
        <v>0</v>
      </c>
      <c r="E190" s="49">
        <f>VLOOKUP(Table311[[#This Row],[Date]],'DB Details'!$A:$T,19)</f>
        <v>0</v>
      </c>
    </row>
    <row r="191" spans="1:5" x14ac:dyDescent="0.2">
      <c r="A191" s="38">
        <v>23163</v>
      </c>
      <c r="B191" s="48">
        <f>VLOOKUP(Table311[[#This Row],[Date]],'DB Details'!$A:$L,12)</f>
        <v>58.2</v>
      </c>
      <c r="C191" s="49">
        <f>VLOOKUP(Table311[[#This Row],[Date]],'DB Details'!$A:$T,20)</f>
        <v>0</v>
      </c>
      <c r="D191" s="49">
        <f>VLOOKUP(Table311[[#This Row],[Date]],'DB Details'!$A:$T,18)</f>
        <v>0</v>
      </c>
      <c r="E191" s="49">
        <f>VLOOKUP(Table311[[#This Row],[Date]],'DB Details'!$A:$T,19)</f>
        <v>0</v>
      </c>
    </row>
    <row r="192" spans="1:5" x14ac:dyDescent="0.2">
      <c r="A192" s="38">
        <v>23193</v>
      </c>
      <c r="B192" s="48">
        <f>VLOOKUP(Table311[[#This Row],[Date]],'DB Details'!$A:$L,12)</f>
        <v>55.5</v>
      </c>
      <c r="C192" s="49">
        <f>VLOOKUP(Table311[[#This Row],[Date]],'DB Details'!$A:$T,20)</f>
        <v>4.8169293462612943E-2</v>
      </c>
      <c r="D192" s="49">
        <f>VLOOKUP(Table311[[#This Row],[Date]],'DB Details'!$A:$T,18)</f>
        <v>2.1984344593379179E-2</v>
      </c>
      <c r="E192" s="49">
        <f>VLOOKUP(Table311[[#This Row],[Date]],'DB Details'!$A:$T,19)</f>
        <v>9.0879981544722765E-2</v>
      </c>
    </row>
    <row r="193" spans="1:5" x14ac:dyDescent="0.2">
      <c r="A193" s="38">
        <v>23224</v>
      </c>
      <c r="B193" s="48">
        <f>VLOOKUP(Table311[[#This Row],[Date]],'DB Details'!$A:$L,12)</f>
        <v>55.1</v>
      </c>
      <c r="C193" s="49">
        <f>VLOOKUP(Table311[[#This Row],[Date]],'DB Details'!$A:$T,20)</f>
        <v>0</v>
      </c>
      <c r="D193" s="49">
        <f>VLOOKUP(Table311[[#This Row],[Date]],'DB Details'!$A:$T,18)</f>
        <v>0</v>
      </c>
      <c r="E193" s="49">
        <f>VLOOKUP(Table311[[#This Row],[Date]],'DB Details'!$A:$T,19)</f>
        <v>0</v>
      </c>
    </row>
    <row r="194" spans="1:5" x14ac:dyDescent="0.2">
      <c r="A194" s="38">
        <v>23255</v>
      </c>
      <c r="B194" s="48">
        <f>VLOOKUP(Table311[[#This Row],[Date]],'DB Details'!$A:$L,12)</f>
        <v>56.9</v>
      </c>
      <c r="C194" s="49">
        <f>VLOOKUP(Table311[[#This Row],[Date]],'DB Details'!$A:$T,20)</f>
        <v>0</v>
      </c>
      <c r="D194" s="49">
        <f>VLOOKUP(Table311[[#This Row],[Date]],'DB Details'!$A:$T,18)</f>
        <v>0</v>
      </c>
      <c r="E194" s="49">
        <f>VLOOKUP(Table311[[#This Row],[Date]],'DB Details'!$A:$T,19)</f>
        <v>0</v>
      </c>
    </row>
    <row r="195" spans="1:5" x14ac:dyDescent="0.2">
      <c r="A195" s="38">
        <v>23285</v>
      </c>
      <c r="B195" s="48">
        <f>VLOOKUP(Table311[[#This Row],[Date]],'DB Details'!$A:$L,12)</f>
        <v>57.7</v>
      </c>
      <c r="C195" s="49">
        <f>VLOOKUP(Table311[[#This Row],[Date]],'DB Details'!$A:$T,20)</f>
        <v>5.158244565253732E-2</v>
      </c>
      <c r="D195" s="49">
        <f>VLOOKUP(Table311[[#This Row],[Date]],'DB Details'!$A:$T,18)</f>
        <v>6.5560243658060744E-3</v>
      </c>
      <c r="E195" s="49">
        <f>VLOOKUP(Table311[[#This Row],[Date]],'DB Details'!$A:$T,19)</f>
        <v>2.6483115193417731E-2</v>
      </c>
    </row>
    <row r="196" spans="1:5" x14ac:dyDescent="0.2">
      <c r="A196" s="38">
        <v>23316</v>
      </c>
      <c r="B196" s="48">
        <f>VLOOKUP(Table311[[#This Row],[Date]],'DB Details'!$A:$L,12)</f>
        <v>57.5</v>
      </c>
      <c r="C196" s="49">
        <f>VLOOKUP(Table311[[#This Row],[Date]],'DB Details'!$A:$T,20)</f>
        <v>0</v>
      </c>
      <c r="D196" s="49">
        <f>VLOOKUP(Table311[[#This Row],[Date]],'DB Details'!$A:$T,18)</f>
        <v>0</v>
      </c>
      <c r="E196" s="49">
        <f>VLOOKUP(Table311[[#This Row],[Date]],'DB Details'!$A:$T,19)</f>
        <v>0</v>
      </c>
    </row>
    <row r="197" spans="1:5" x14ac:dyDescent="0.2">
      <c r="A197" s="38">
        <v>23346</v>
      </c>
      <c r="B197" s="48">
        <f>VLOOKUP(Table311[[#This Row],[Date]],'DB Details'!$A:$L,12)</f>
        <v>54</v>
      </c>
      <c r="C197" s="49">
        <f>VLOOKUP(Table311[[#This Row],[Date]],'DB Details'!$A:$T,20)</f>
        <v>0</v>
      </c>
      <c r="D197" s="49">
        <f>VLOOKUP(Table311[[#This Row],[Date]],'DB Details'!$A:$T,18)</f>
        <v>0</v>
      </c>
      <c r="E197" s="49">
        <f>VLOOKUP(Table311[[#This Row],[Date]],'DB Details'!$A:$T,19)</f>
        <v>0</v>
      </c>
    </row>
    <row r="198" spans="1:5" x14ac:dyDescent="0.2">
      <c r="A198" s="38">
        <v>23377</v>
      </c>
      <c r="B198" s="48">
        <f>VLOOKUP(Table311[[#This Row],[Date]],'DB Details'!$A:$L,12)</f>
        <v>57.1</v>
      </c>
      <c r="C198" s="49">
        <f>VLOOKUP(Table311[[#This Row],[Date]],'DB Details'!$A:$T,20)</f>
        <v>6.215820826578574E-2</v>
      </c>
      <c r="D198" s="49">
        <f>VLOOKUP(Table311[[#This Row],[Date]],'DB Details'!$A:$T,18)</f>
        <v>2.10825209895227E-2</v>
      </c>
      <c r="E198" s="49">
        <f>VLOOKUP(Table311[[#This Row],[Date]],'DB Details'!$A:$T,19)</f>
        <v>8.7034600081078217E-2</v>
      </c>
    </row>
    <row r="199" spans="1:5" x14ac:dyDescent="0.2">
      <c r="A199" s="38">
        <v>23408</v>
      </c>
      <c r="B199" s="48">
        <f>VLOOKUP(Table311[[#This Row],[Date]],'DB Details'!$A:$L,12)</f>
        <v>57.9</v>
      </c>
      <c r="C199" s="49">
        <f>VLOOKUP(Table311[[#This Row],[Date]],'DB Details'!$A:$T,20)</f>
        <v>0</v>
      </c>
      <c r="D199" s="49">
        <f>VLOOKUP(Table311[[#This Row],[Date]],'DB Details'!$A:$T,18)</f>
        <v>0</v>
      </c>
      <c r="E199" s="49">
        <f>VLOOKUP(Table311[[#This Row],[Date]],'DB Details'!$A:$T,19)</f>
        <v>0</v>
      </c>
    </row>
    <row r="200" spans="1:5" x14ac:dyDescent="0.2">
      <c r="A200" s="38">
        <v>23437</v>
      </c>
      <c r="B200" s="48">
        <f>VLOOKUP(Table311[[#This Row],[Date]],'DB Details'!$A:$L,12)</f>
        <v>60.2</v>
      </c>
      <c r="C200" s="49">
        <f>VLOOKUP(Table311[[#This Row],[Date]],'DB Details'!$A:$T,20)</f>
        <v>0</v>
      </c>
      <c r="D200" s="49">
        <f>VLOOKUP(Table311[[#This Row],[Date]],'DB Details'!$A:$T,18)</f>
        <v>0</v>
      </c>
      <c r="E200" s="49">
        <f>VLOOKUP(Table311[[#This Row],[Date]],'DB Details'!$A:$T,19)</f>
        <v>0</v>
      </c>
    </row>
    <row r="201" spans="1:5" x14ac:dyDescent="0.2">
      <c r="A201" s="38">
        <v>23468</v>
      </c>
      <c r="B201" s="48">
        <f>VLOOKUP(Table311[[#This Row],[Date]],'DB Details'!$A:$L,12)</f>
        <v>59.2</v>
      </c>
      <c r="C201" s="49">
        <f>VLOOKUP(Table311[[#This Row],[Date]],'DB Details'!$A:$T,20)</f>
        <v>6.1807512632801168E-2</v>
      </c>
      <c r="D201" s="49">
        <f>VLOOKUP(Table311[[#This Row],[Date]],'DB Details'!$A:$T,18)</f>
        <v>1.0887336899478069E-2</v>
      </c>
      <c r="E201" s="49">
        <f>VLOOKUP(Table311[[#This Row],[Date]],'DB Details'!$A:$T,19)</f>
        <v>4.426572835975362E-2</v>
      </c>
    </row>
    <row r="202" spans="1:5" x14ac:dyDescent="0.2">
      <c r="A202" s="38">
        <v>23498</v>
      </c>
      <c r="B202" s="48">
        <f>VLOOKUP(Table311[[#This Row],[Date]],'DB Details'!$A:$L,12)</f>
        <v>58.7</v>
      </c>
      <c r="C202" s="49">
        <f>VLOOKUP(Table311[[#This Row],[Date]],'DB Details'!$A:$T,20)</f>
        <v>0</v>
      </c>
      <c r="D202" s="49">
        <f>VLOOKUP(Table311[[#This Row],[Date]],'DB Details'!$A:$T,18)</f>
        <v>0</v>
      </c>
      <c r="E202" s="49">
        <f>VLOOKUP(Table311[[#This Row],[Date]],'DB Details'!$A:$T,19)</f>
        <v>0</v>
      </c>
    </row>
    <row r="203" spans="1:5" x14ac:dyDescent="0.2">
      <c r="A203" s="38">
        <v>23529</v>
      </c>
      <c r="B203" s="48">
        <f>VLOOKUP(Table311[[#This Row],[Date]],'DB Details'!$A:$L,12)</f>
        <v>60.1</v>
      </c>
      <c r="C203" s="49">
        <f>VLOOKUP(Table311[[#This Row],[Date]],'DB Details'!$A:$T,20)</f>
        <v>0</v>
      </c>
      <c r="D203" s="49">
        <f>VLOOKUP(Table311[[#This Row],[Date]],'DB Details'!$A:$T,18)</f>
        <v>0</v>
      </c>
      <c r="E203" s="49">
        <f>VLOOKUP(Table311[[#This Row],[Date]],'DB Details'!$A:$T,19)</f>
        <v>0</v>
      </c>
    </row>
    <row r="204" spans="1:5" x14ac:dyDescent="0.2">
      <c r="A204" s="38">
        <v>23559</v>
      </c>
      <c r="B204" s="48">
        <f>VLOOKUP(Table311[[#This Row],[Date]],'DB Details'!$A:$L,12)</f>
        <v>62.9</v>
      </c>
      <c r="C204" s="49">
        <f>VLOOKUP(Table311[[#This Row],[Date]],'DB Details'!$A:$T,20)</f>
        <v>5.5198295535006867E-2</v>
      </c>
      <c r="D204" s="49">
        <f>VLOOKUP(Table311[[#This Row],[Date]],'DB Details'!$A:$T,18)</f>
        <v>1.5623006663855091E-2</v>
      </c>
      <c r="E204" s="49">
        <f>VLOOKUP(Table311[[#This Row],[Date]],'DB Details'!$A:$T,19)</f>
        <v>6.3971809202924224E-2</v>
      </c>
    </row>
    <row r="205" spans="1:5" x14ac:dyDescent="0.2">
      <c r="A205" s="38">
        <v>23590</v>
      </c>
      <c r="B205" s="48">
        <f>VLOOKUP(Table311[[#This Row],[Date]],'DB Details'!$A:$L,12)</f>
        <v>63.3</v>
      </c>
      <c r="C205" s="49">
        <f>VLOOKUP(Table311[[#This Row],[Date]],'DB Details'!$A:$T,20)</f>
        <v>0</v>
      </c>
      <c r="D205" s="49">
        <f>VLOOKUP(Table311[[#This Row],[Date]],'DB Details'!$A:$T,18)</f>
        <v>0</v>
      </c>
      <c r="E205" s="49">
        <f>VLOOKUP(Table311[[#This Row],[Date]],'DB Details'!$A:$T,19)</f>
        <v>0</v>
      </c>
    </row>
    <row r="206" spans="1:5" x14ac:dyDescent="0.2">
      <c r="A206" s="38">
        <v>23621</v>
      </c>
      <c r="B206" s="48">
        <f>VLOOKUP(Table311[[#This Row],[Date]],'DB Details'!$A:$L,12)</f>
        <v>63.3</v>
      </c>
      <c r="C206" s="49">
        <f>VLOOKUP(Table311[[#This Row],[Date]],'DB Details'!$A:$T,20)</f>
        <v>0</v>
      </c>
      <c r="D206" s="49">
        <f>VLOOKUP(Table311[[#This Row],[Date]],'DB Details'!$A:$T,18)</f>
        <v>0</v>
      </c>
      <c r="E206" s="49">
        <f>VLOOKUP(Table311[[#This Row],[Date]],'DB Details'!$A:$T,19)</f>
        <v>0</v>
      </c>
    </row>
    <row r="207" spans="1:5" x14ac:dyDescent="0.2">
      <c r="A207" s="38">
        <v>23651</v>
      </c>
      <c r="B207" s="48">
        <f>VLOOKUP(Table311[[#This Row],[Date]],'DB Details'!$A:$L,12)</f>
        <v>60.7</v>
      </c>
      <c r="C207" s="49">
        <f>VLOOKUP(Table311[[#This Row],[Date]],'DB Details'!$A:$T,20)</f>
        <v>5.1563430645021127E-2</v>
      </c>
      <c r="D207" s="49">
        <f>VLOOKUP(Table311[[#This Row],[Date]],'DB Details'!$A:$T,18)</f>
        <v>3.0887185823790142E-3</v>
      </c>
      <c r="E207" s="49">
        <f>VLOOKUP(Table311[[#This Row],[Date]],'DB Details'!$A:$T,19)</f>
        <v>1.2412233383173101E-2</v>
      </c>
    </row>
    <row r="208" spans="1:5" x14ac:dyDescent="0.2">
      <c r="A208" s="38">
        <v>23682</v>
      </c>
      <c r="B208" s="48">
        <f>VLOOKUP(Table311[[#This Row],[Date]],'DB Details'!$A:$L,12)</f>
        <v>61.8</v>
      </c>
      <c r="C208" s="49">
        <f>VLOOKUP(Table311[[#This Row],[Date]],'DB Details'!$A:$T,20)</f>
        <v>0</v>
      </c>
      <c r="D208" s="49">
        <f>VLOOKUP(Table311[[#This Row],[Date]],'DB Details'!$A:$T,18)</f>
        <v>0</v>
      </c>
      <c r="E208" s="49">
        <f>VLOOKUP(Table311[[#This Row],[Date]],'DB Details'!$A:$T,19)</f>
        <v>0</v>
      </c>
    </row>
    <row r="209" spans="1:5" x14ac:dyDescent="0.2">
      <c r="A209" s="38">
        <v>23712</v>
      </c>
      <c r="B209" s="48">
        <f>VLOOKUP(Table311[[#This Row],[Date]],'DB Details'!$A:$L,12)</f>
        <v>62.4</v>
      </c>
      <c r="C209" s="49">
        <f>VLOOKUP(Table311[[#This Row],[Date]],'DB Details'!$A:$T,20)</f>
        <v>0</v>
      </c>
      <c r="D209" s="49">
        <f>VLOOKUP(Table311[[#This Row],[Date]],'DB Details'!$A:$T,18)</f>
        <v>0</v>
      </c>
      <c r="E209" s="49">
        <f>VLOOKUP(Table311[[#This Row],[Date]],'DB Details'!$A:$T,19)</f>
        <v>0</v>
      </c>
    </row>
    <row r="210" spans="1:5" x14ac:dyDescent="0.2">
      <c r="A210" s="38">
        <v>23743</v>
      </c>
      <c r="B210" s="48">
        <f>VLOOKUP(Table311[[#This Row],[Date]],'DB Details'!$A:$L,12)</f>
        <v>61</v>
      </c>
      <c r="C210" s="49">
        <f>VLOOKUP(Table311[[#This Row],[Date]],'DB Details'!$A:$T,20)</f>
        <v>5.4771416005096198E-2</v>
      </c>
      <c r="D210" s="49">
        <f>VLOOKUP(Table311[[#This Row],[Date]],'DB Details'!$A:$T,18)</f>
        <v>2.419751879498433E-2</v>
      </c>
      <c r="E210" s="49">
        <f>VLOOKUP(Table311[[#This Row],[Date]],'DB Details'!$A:$T,19)</f>
        <v>0.10036021002518369</v>
      </c>
    </row>
    <row r="211" spans="1:5" x14ac:dyDescent="0.2">
      <c r="A211" s="38">
        <v>23774</v>
      </c>
      <c r="B211" s="48">
        <f>VLOOKUP(Table311[[#This Row],[Date]],'DB Details'!$A:$L,12)</f>
        <v>62.1</v>
      </c>
      <c r="C211" s="49">
        <f>VLOOKUP(Table311[[#This Row],[Date]],'DB Details'!$A:$T,20)</f>
        <v>0</v>
      </c>
      <c r="D211" s="49">
        <f>VLOOKUP(Table311[[#This Row],[Date]],'DB Details'!$A:$T,18)</f>
        <v>0</v>
      </c>
      <c r="E211" s="49">
        <f>VLOOKUP(Table311[[#This Row],[Date]],'DB Details'!$A:$T,19)</f>
        <v>0</v>
      </c>
    </row>
    <row r="212" spans="1:5" x14ac:dyDescent="0.2">
      <c r="A212" s="38">
        <v>23802</v>
      </c>
      <c r="B212" s="48">
        <f>VLOOKUP(Table311[[#This Row],[Date]],'DB Details'!$A:$L,12)</f>
        <v>64.900000000000006</v>
      </c>
      <c r="C212" s="49">
        <f>VLOOKUP(Table311[[#This Row],[Date]],'DB Details'!$A:$T,20)</f>
        <v>0</v>
      </c>
      <c r="D212" s="49">
        <f>VLOOKUP(Table311[[#This Row],[Date]],'DB Details'!$A:$T,18)</f>
        <v>0</v>
      </c>
      <c r="E212" s="49">
        <f>VLOOKUP(Table311[[#This Row],[Date]],'DB Details'!$A:$T,19)</f>
        <v>0</v>
      </c>
    </row>
    <row r="213" spans="1:5" x14ac:dyDescent="0.2">
      <c r="A213" s="38">
        <v>23833</v>
      </c>
      <c r="B213" s="48">
        <f>VLOOKUP(Table311[[#This Row],[Date]],'DB Details'!$A:$L,12)</f>
        <v>62</v>
      </c>
      <c r="C213" s="49">
        <f>VLOOKUP(Table311[[#This Row],[Date]],'DB Details'!$A:$T,20)</f>
        <v>5.6592842586862209E-2</v>
      </c>
      <c r="D213" s="49">
        <f>VLOOKUP(Table311[[#This Row],[Date]],'DB Details'!$A:$T,18)</f>
        <v>1.2632982485488589E-2</v>
      </c>
      <c r="E213" s="49">
        <f>VLOOKUP(Table311[[#This Row],[Date]],'DB Details'!$A:$T,19)</f>
        <v>5.1497573394729379E-2</v>
      </c>
    </row>
    <row r="214" spans="1:5" x14ac:dyDescent="0.2">
      <c r="A214" s="38">
        <v>23863</v>
      </c>
      <c r="B214" s="48">
        <f>VLOOKUP(Table311[[#This Row],[Date]],'DB Details'!$A:$L,12)</f>
        <v>61.3</v>
      </c>
      <c r="C214" s="49">
        <f>VLOOKUP(Table311[[#This Row],[Date]],'DB Details'!$A:$T,20)</f>
        <v>0</v>
      </c>
      <c r="D214" s="49">
        <f>VLOOKUP(Table311[[#This Row],[Date]],'DB Details'!$A:$T,18)</f>
        <v>0</v>
      </c>
      <c r="E214" s="49">
        <f>VLOOKUP(Table311[[#This Row],[Date]],'DB Details'!$A:$T,19)</f>
        <v>0</v>
      </c>
    </row>
    <row r="215" spans="1:5" x14ac:dyDescent="0.2">
      <c r="A215" s="38">
        <v>23894</v>
      </c>
      <c r="B215" s="48">
        <f>VLOOKUP(Table311[[#This Row],[Date]],'DB Details'!$A:$L,12)</f>
        <v>58.7</v>
      </c>
      <c r="C215" s="49">
        <f>VLOOKUP(Table311[[#This Row],[Date]],'DB Details'!$A:$T,20)</f>
        <v>0</v>
      </c>
      <c r="D215" s="49">
        <f>VLOOKUP(Table311[[#This Row],[Date]],'DB Details'!$A:$T,18)</f>
        <v>0</v>
      </c>
      <c r="E215" s="49">
        <f>VLOOKUP(Table311[[#This Row],[Date]],'DB Details'!$A:$T,19)</f>
        <v>0</v>
      </c>
    </row>
    <row r="216" spans="1:5" x14ac:dyDescent="0.2">
      <c r="A216" s="38">
        <v>23924</v>
      </c>
      <c r="B216" s="48">
        <f>VLOOKUP(Table311[[#This Row],[Date]],'DB Details'!$A:$L,12)</f>
        <v>58.1</v>
      </c>
      <c r="C216" s="49">
        <f>VLOOKUP(Table311[[#This Row],[Date]],'DB Details'!$A:$T,20)</f>
        <v>6.3468984043853177E-2</v>
      </c>
      <c r="D216" s="49">
        <f>VLOOKUP(Table311[[#This Row],[Date]],'DB Details'!$A:$T,18)</f>
        <v>2.2232522817397491E-2</v>
      </c>
      <c r="E216" s="49">
        <f>VLOOKUP(Table311[[#This Row],[Date]],'DB Details'!$A:$T,19)</f>
        <v>9.1940002828739154E-2</v>
      </c>
    </row>
    <row r="217" spans="1:5" x14ac:dyDescent="0.2">
      <c r="A217" s="38">
        <v>23955</v>
      </c>
      <c r="B217" s="48">
        <f>VLOOKUP(Table311[[#This Row],[Date]],'DB Details'!$A:$L,12)</f>
        <v>58.1</v>
      </c>
      <c r="C217" s="49">
        <f>VLOOKUP(Table311[[#This Row],[Date]],'DB Details'!$A:$T,20)</f>
        <v>0</v>
      </c>
      <c r="D217" s="49">
        <f>VLOOKUP(Table311[[#This Row],[Date]],'DB Details'!$A:$T,18)</f>
        <v>0</v>
      </c>
      <c r="E217" s="49">
        <f>VLOOKUP(Table311[[#This Row],[Date]],'DB Details'!$A:$T,19)</f>
        <v>0</v>
      </c>
    </row>
    <row r="218" spans="1:5" x14ac:dyDescent="0.2">
      <c r="A218" s="38">
        <v>23986</v>
      </c>
      <c r="B218" s="48">
        <f>VLOOKUP(Table311[[#This Row],[Date]],'DB Details'!$A:$L,12)</f>
        <v>61</v>
      </c>
      <c r="C218" s="49">
        <f>VLOOKUP(Table311[[#This Row],[Date]],'DB Details'!$A:$T,20)</f>
        <v>0</v>
      </c>
      <c r="D218" s="49">
        <f>VLOOKUP(Table311[[#This Row],[Date]],'DB Details'!$A:$T,18)</f>
        <v>0</v>
      </c>
      <c r="E218" s="49">
        <f>VLOOKUP(Table311[[#This Row],[Date]],'DB Details'!$A:$T,19)</f>
        <v>0</v>
      </c>
    </row>
    <row r="219" spans="1:5" x14ac:dyDescent="0.2">
      <c r="A219" s="38">
        <v>24016</v>
      </c>
      <c r="B219" s="48">
        <f>VLOOKUP(Table311[[#This Row],[Date]],'DB Details'!$A:$L,12)</f>
        <v>58.6</v>
      </c>
      <c r="C219" s="49">
        <f>VLOOKUP(Table311[[#This Row],[Date]],'DB Details'!$A:$T,20)</f>
        <v>8.4621648738005956E-2</v>
      </c>
      <c r="D219" s="49">
        <f>VLOOKUP(Table311[[#This Row],[Date]],'DB Details'!$A:$T,18)</f>
        <v>2.3040404659747011E-2</v>
      </c>
      <c r="E219" s="49">
        <f>VLOOKUP(Table311[[#This Row],[Date]],'DB Details'!$A:$T,19)</f>
        <v>9.5395986872523153E-2</v>
      </c>
    </row>
    <row r="220" spans="1:5" x14ac:dyDescent="0.2">
      <c r="A220" s="38">
        <v>24047</v>
      </c>
      <c r="B220" s="48">
        <f>VLOOKUP(Table311[[#This Row],[Date]],'DB Details'!$A:$L,12)</f>
        <v>59.4</v>
      </c>
      <c r="C220" s="49">
        <f>VLOOKUP(Table311[[#This Row],[Date]],'DB Details'!$A:$T,20)</f>
        <v>0</v>
      </c>
      <c r="D220" s="49">
        <f>VLOOKUP(Table311[[#This Row],[Date]],'DB Details'!$A:$T,18)</f>
        <v>0</v>
      </c>
      <c r="E220" s="49">
        <f>VLOOKUP(Table311[[#This Row],[Date]],'DB Details'!$A:$T,19)</f>
        <v>0</v>
      </c>
    </row>
    <row r="221" spans="1:5" x14ac:dyDescent="0.2">
      <c r="A221" s="38">
        <v>24077</v>
      </c>
      <c r="B221" s="48">
        <f>VLOOKUP(Table311[[#This Row],[Date]],'DB Details'!$A:$L,12)</f>
        <v>62.8</v>
      </c>
      <c r="C221" s="49">
        <f>VLOOKUP(Table311[[#This Row],[Date]],'DB Details'!$A:$T,20)</f>
        <v>0</v>
      </c>
      <c r="D221" s="49">
        <f>VLOOKUP(Table311[[#This Row],[Date]],'DB Details'!$A:$T,18)</f>
        <v>0</v>
      </c>
      <c r="E221" s="49">
        <f>VLOOKUP(Table311[[#This Row],[Date]],'DB Details'!$A:$T,19)</f>
        <v>0</v>
      </c>
    </row>
    <row r="222" spans="1:5" x14ac:dyDescent="0.2">
      <c r="A222" s="38">
        <v>24108</v>
      </c>
      <c r="B222" s="48">
        <f>VLOOKUP(Table311[[#This Row],[Date]],'DB Details'!$A:$L,12)</f>
        <v>65.8</v>
      </c>
      <c r="C222" s="49">
        <f>VLOOKUP(Table311[[#This Row],[Date]],'DB Details'!$A:$T,20)</f>
        <v>8.477495839396397E-2</v>
      </c>
      <c r="D222" s="49">
        <f>VLOOKUP(Table311[[#This Row],[Date]],'DB Details'!$A:$T,18)</f>
        <v>2.4342287590095699E-2</v>
      </c>
      <c r="E222" s="49">
        <f>VLOOKUP(Table311[[#This Row],[Date]],'DB Details'!$A:$T,19)</f>
        <v>0.100982479057544</v>
      </c>
    </row>
    <row r="223" spans="1:5" x14ac:dyDescent="0.2">
      <c r="A223" s="38">
        <v>24139</v>
      </c>
      <c r="B223" s="48">
        <f>VLOOKUP(Table311[[#This Row],[Date]],'DB Details'!$A:$L,12)</f>
        <v>65.5</v>
      </c>
      <c r="C223" s="49">
        <f>VLOOKUP(Table311[[#This Row],[Date]],'DB Details'!$A:$T,20)</f>
        <v>0</v>
      </c>
      <c r="D223" s="49">
        <f>VLOOKUP(Table311[[#This Row],[Date]],'DB Details'!$A:$T,18)</f>
        <v>0</v>
      </c>
      <c r="E223" s="49">
        <f>VLOOKUP(Table311[[#This Row],[Date]],'DB Details'!$A:$T,19)</f>
        <v>0</v>
      </c>
    </row>
    <row r="224" spans="1:5" x14ac:dyDescent="0.2">
      <c r="A224" s="38">
        <v>24167</v>
      </c>
      <c r="B224" s="48">
        <f>VLOOKUP(Table311[[#This Row],[Date]],'DB Details'!$A:$L,12)</f>
        <v>65.7</v>
      </c>
      <c r="C224" s="49">
        <f>VLOOKUP(Table311[[#This Row],[Date]],'DB Details'!$A:$T,20)</f>
        <v>0</v>
      </c>
      <c r="D224" s="49">
        <f>VLOOKUP(Table311[[#This Row],[Date]],'DB Details'!$A:$T,18)</f>
        <v>0</v>
      </c>
      <c r="E224" s="49">
        <f>VLOOKUP(Table311[[#This Row],[Date]],'DB Details'!$A:$T,19)</f>
        <v>0</v>
      </c>
    </row>
    <row r="225" spans="1:5" x14ac:dyDescent="0.2">
      <c r="A225" s="38">
        <v>24198</v>
      </c>
      <c r="B225" s="48">
        <f>VLOOKUP(Table311[[#This Row],[Date]],'DB Details'!$A:$L,12)</f>
        <v>64.2</v>
      </c>
      <c r="C225" s="49">
        <f>VLOOKUP(Table311[[#This Row],[Date]],'DB Details'!$A:$T,20)</f>
        <v>7.490136086896218E-2</v>
      </c>
      <c r="D225" s="49">
        <f>VLOOKUP(Table311[[#This Row],[Date]],'DB Details'!$A:$T,18)</f>
        <v>3.4160196193779228E-3</v>
      </c>
      <c r="E225" s="49">
        <f>VLOOKUP(Table311[[#This Row],[Date]],'DB Details'!$A:$T,19)</f>
        <v>1.373425320265032E-2</v>
      </c>
    </row>
    <row r="226" spans="1:5" x14ac:dyDescent="0.2">
      <c r="A226" s="38">
        <v>24228</v>
      </c>
      <c r="B226" s="48">
        <f>VLOOKUP(Table311[[#This Row],[Date]],'DB Details'!$A:$L,12)</f>
        <v>57.7</v>
      </c>
      <c r="C226" s="49">
        <f>VLOOKUP(Table311[[#This Row],[Date]],'DB Details'!$A:$T,20)</f>
        <v>0</v>
      </c>
      <c r="D226" s="49">
        <f>VLOOKUP(Table311[[#This Row],[Date]],'DB Details'!$A:$T,18)</f>
        <v>0</v>
      </c>
      <c r="E226" s="49">
        <f>VLOOKUP(Table311[[#This Row],[Date]],'DB Details'!$A:$T,19)</f>
        <v>0</v>
      </c>
    </row>
    <row r="227" spans="1:5" x14ac:dyDescent="0.2">
      <c r="A227" s="38">
        <v>24259</v>
      </c>
      <c r="B227" s="48">
        <f>VLOOKUP(Table311[[#This Row],[Date]],'DB Details'!$A:$L,12)</f>
        <v>59</v>
      </c>
      <c r="C227" s="49">
        <f>VLOOKUP(Table311[[#This Row],[Date]],'DB Details'!$A:$T,20)</f>
        <v>0</v>
      </c>
      <c r="D227" s="49">
        <f>VLOOKUP(Table311[[#This Row],[Date]],'DB Details'!$A:$T,18)</f>
        <v>0</v>
      </c>
      <c r="E227" s="49">
        <f>VLOOKUP(Table311[[#This Row],[Date]],'DB Details'!$A:$T,19)</f>
        <v>0</v>
      </c>
    </row>
    <row r="228" spans="1:5" x14ac:dyDescent="0.2">
      <c r="A228" s="38">
        <v>24289</v>
      </c>
      <c r="B228" s="48">
        <f>VLOOKUP(Table311[[#This Row],[Date]],'DB Details'!$A:$L,12)</f>
        <v>60.3</v>
      </c>
      <c r="C228" s="49">
        <f>VLOOKUP(Table311[[#This Row],[Date]],'DB Details'!$A:$T,20)</f>
        <v>6.0428748447519318E-2</v>
      </c>
      <c r="D228" s="49">
        <f>VLOOKUP(Table311[[#This Row],[Date]],'DB Details'!$A:$T,18)</f>
        <v>8.4690505157436948E-3</v>
      </c>
      <c r="E228" s="49">
        <f>VLOOKUP(Table311[[#This Row],[Date]],'DB Details'!$A:$T,19)</f>
        <v>3.4308985871634563E-2</v>
      </c>
    </row>
    <row r="229" spans="1:5" x14ac:dyDescent="0.2">
      <c r="A229" s="38">
        <v>24320</v>
      </c>
      <c r="B229" s="48">
        <f>VLOOKUP(Table311[[#This Row],[Date]],'DB Details'!$A:$L,12)</f>
        <v>58.5</v>
      </c>
      <c r="C229" s="49">
        <f>VLOOKUP(Table311[[#This Row],[Date]],'DB Details'!$A:$T,20)</f>
        <v>0</v>
      </c>
      <c r="D229" s="49">
        <f>VLOOKUP(Table311[[#This Row],[Date]],'DB Details'!$A:$T,18)</f>
        <v>0</v>
      </c>
      <c r="E229" s="49">
        <f>VLOOKUP(Table311[[#This Row],[Date]],'DB Details'!$A:$T,19)</f>
        <v>0</v>
      </c>
    </row>
    <row r="230" spans="1:5" x14ac:dyDescent="0.2">
      <c r="A230" s="38">
        <v>24351</v>
      </c>
      <c r="B230" s="48">
        <f>VLOOKUP(Table311[[#This Row],[Date]],'DB Details'!$A:$L,12)</f>
        <v>58.7</v>
      </c>
      <c r="C230" s="49">
        <f>VLOOKUP(Table311[[#This Row],[Date]],'DB Details'!$A:$T,20)</f>
        <v>0</v>
      </c>
      <c r="D230" s="49">
        <f>VLOOKUP(Table311[[#This Row],[Date]],'DB Details'!$A:$T,18)</f>
        <v>0</v>
      </c>
      <c r="E230" s="49">
        <f>VLOOKUP(Table311[[#This Row],[Date]],'DB Details'!$A:$T,19)</f>
        <v>0</v>
      </c>
    </row>
    <row r="231" spans="1:5" x14ac:dyDescent="0.2">
      <c r="A231" s="38">
        <v>24381</v>
      </c>
      <c r="B231" s="48">
        <f>VLOOKUP(Table311[[#This Row],[Date]],'DB Details'!$A:$L,12)</f>
        <v>57.2</v>
      </c>
      <c r="C231" s="49">
        <f>VLOOKUP(Table311[[#This Row],[Date]],'DB Details'!$A:$T,20)</f>
        <v>4.505020174315192E-2</v>
      </c>
      <c r="D231" s="49">
        <f>VLOOKUP(Table311[[#This Row],[Date]],'DB Details'!$A:$T,18)</f>
        <v>8.2040710856639242E-3</v>
      </c>
      <c r="E231" s="49">
        <f>VLOOKUP(Table311[[#This Row],[Date]],'DB Details'!$A:$T,19)</f>
        <v>3.3222338325639138E-2</v>
      </c>
    </row>
    <row r="232" spans="1:5" x14ac:dyDescent="0.2">
      <c r="A232" s="38">
        <v>24412</v>
      </c>
      <c r="B232" s="48">
        <f>VLOOKUP(Table311[[#This Row],[Date]],'DB Details'!$A:$L,12)</f>
        <v>53.7</v>
      </c>
      <c r="C232" s="49">
        <f>VLOOKUP(Table311[[#This Row],[Date]],'DB Details'!$A:$T,20)</f>
        <v>0</v>
      </c>
      <c r="D232" s="49">
        <f>VLOOKUP(Table311[[#This Row],[Date]],'DB Details'!$A:$T,18)</f>
        <v>0</v>
      </c>
      <c r="E232" s="49">
        <f>VLOOKUP(Table311[[#This Row],[Date]],'DB Details'!$A:$T,19)</f>
        <v>0</v>
      </c>
    </row>
    <row r="233" spans="1:5" x14ac:dyDescent="0.2">
      <c r="A233" s="38">
        <v>24442</v>
      </c>
      <c r="B233" s="48">
        <f>VLOOKUP(Table311[[#This Row],[Date]],'DB Details'!$A:$L,12)</f>
        <v>52.4</v>
      </c>
      <c r="C233" s="49">
        <f>VLOOKUP(Table311[[#This Row],[Date]],'DB Details'!$A:$T,20)</f>
        <v>0</v>
      </c>
      <c r="D233" s="49">
        <f>VLOOKUP(Table311[[#This Row],[Date]],'DB Details'!$A:$T,18)</f>
        <v>0</v>
      </c>
      <c r="E233" s="49">
        <f>VLOOKUP(Table311[[#This Row],[Date]],'DB Details'!$A:$T,19)</f>
        <v>0</v>
      </c>
    </row>
    <row r="234" spans="1:5" x14ac:dyDescent="0.2">
      <c r="A234" s="38">
        <v>24473</v>
      </c>
      <c r="B234" s="48">
        <f>VLOOKUP(Table311[[#This Row],[Date]],'DB Details'!$A:$L,12)</f>
        <v>49.1</v>
      </c>
      <c r="C234" s="49">
        <f>VLOOKUP(Table311[[#This Row],[Date]],'DB Details'!$A:$T,20)</f>
        <v>2.9250362511276641E-2</v>
      </c>
      <c r="D234" s="49">
        <f>VLOOKUP(Table311[[#This Row],[Date]],'DB Details'!$A:$T,18)</f>
        <v>8.8555258677027685E-3</v>
      </c>
      <c r="E234" s="49">
        <f>VLOOKUP(Table311[[#This Row],[Date]],'DB Details'!$A:$T,19)</f>
        <v>3.5895409464262729E-2</v>
      </c>
    </row>
    <row r="235" spans="1:5" x14ac:dyDescent="0.2">
      <c r="A235" s="38">
        <v>24504</v>
      </c>
      <c r="B235" s="48">
        <f>VLOOKUP(Table311[[#This Row],[Date]],'DB Details'!$A:$L,12)</f>
        <v>47.6</v>
      </c>
      <c r="C235" s="49">
        <f>VLOOKUP(Table311[[#This Row],[Date]],'DB Details'!$A:$T,20)</f>
        <v>0</v>
      </c>
      <c r="D235" s="49">
        <f>VLOOKUP(Table311[[#This Row],[Date]],'DB Details'!$A:$T,18)</f>
        <v>0</v>
      </c>
      <c r="E235" s="49">
        <f>VLOOKUP(Table311[[#This Row],[Date]],'DB Details'!$A:$T,19)</f>
        <v>0</v>
      </c>
    </row>
    <row r="236" spans="1:5" x14ac:dyDescent="0.2">
      <c r="A236" s="38">
        <v>24532</v>
      </c>
      <c r="B236" s="48">
        <f>VLOOKUP(Table311[[#This Row],[Date]],'DB Details'!$A:$L,12)</f>
        <v>45.3</v>
      </c>
      <c r="C236" s="49">
        <f>VLOOKUP(Table311[[#This Row],[Date]],'DB Details'!$A:$T,20)</f>
        <v>0</v>
      </c>
      <c r="D236" s="49">
        <f>VLOOKUP(Table311[[#This Row],[Date]],'DB Details'!$A:$T,18)</f>
        <v>0</v>
      </c>
      <c r="E236" s="49">
        <f>VLOOKUP(Table311[[#This Row],[Date]],'DB Details'!$A:$T,19)</f>
        <v>0</v>
      </c>
    </row>
    <row r="237" spans="1:5" x14ac:dyDescent="0.2">
      <c r="A237" s="38">
        <v>24563</v>
      </c>
      <c r="B237" s="48">
        <f>VLOOKUP(Table311[[#This Row],[Date]],'DB Details'!$A:$L,12)</f>
        <v>42.8</v>
      </c>
      <c r="C237" s="49">
        <f>VLOOKUP(Table311[[#This Row],[Date]],'DB Details'!$A:$T,20)</f>
        <v>2.637515281107965E-2</v>
      </c>
      <c r="D237" s="49">
        <f>VLOOKUP(Table311[[#This Row],[Date]],'DB Details'!$A:$T,18)</f>
        <v>6.1297812624356185E-4</v>
      </c>
      <c r="E237" s="49">
        <f>VLOOKUP(Table311[[#This Row],[Date]],'DB Details'!$A:$T,19)</f>
        <v>2.4541678795020339E-3</v>
      </c>
    </row>
    <row r="238" spans="1:5" x14ac:dyDescent="0.2">
      <c r="A238" s="38">
        <v>24593</v>
      </c>
      <c r="B238" s="48">
        <f>VLOOKUP(Table311[[#This Row],[Date]],'DB Details'!$A:$L,12)</f>
        <v>44.5</v>
      </c>
      <c r="C238" s="49">
        <f>VLOOKUP(Table311[[#This Row],[Date]],'DB Details'!$A:$T,20)</f>
        <v>0</v>
      </c>
      <c r="D238" s="49">
        <f>VLOOKUP(Table311[[#This Row],[Date]],'DB Details'!$A:$T,18)</f>
        <v>0</v>
      </c>
      <c r="E238" s="49">
        <f>VLOOKUP(Table311[[#This Row],[Date]],'DB Details'!$A:$T,19)</f>
        <v>0</v>
      </c>
    </row>
    <row r="239" spans="1:5" x14ac:dyDescent="0.2">
      <c r="A239" s="38">
        <v>24624</v>
      </c>
      <c r="B239" s="48">
        <f>VLOOKUP(Table311[[#This Row],[Date]],'DB Details'!$A:$L,12)</f>
        <v>46.8</v>
      </c>
      <c r="C239" s="49">
        <f>VLOOKUP(Table311[[#This Row],[Date]],'DB Details'!$A:$T,20)</f>
        <v>0</v>
      </c>
      <c r="D239" s="49">
        <f>VLOOKUP(Table311[[#This Row],[Date]],'DB Details'!$A:$T,18)</f>
        <v>0</v>
      </c>
      <c r="E239" s="49">
        <f>VLOOKUP(Table311[[#This Row],[Date]],'DB Details'!$A:$T,19)</f>
        <v>0</v>
      </c>
    </row>
    <row r="240" spans="1:5" x14ac:dyDescent="0.2">
      <c r="A240" s="38">
        <v>24654</v>
      </c>
      <c r="B240" s="48">
        <f>VLOOKUP(Table311[[#This Row],[Date]],'DB Details'!$A:$L,12)</f>
        <v>49.5</v>
      </c>
      <c r="C240" s="49">
        <f>VLOOKUP(Table311[[#This Row],[Date]],'DB Details'!$A:$T,20)</f>
        <v>2.738492796925546E-2</v>
      </c>
      <c r="D240" s="49">
        <f>VLOOKUP(Table311[[#This Row],[Date]],'DB Details'!$A:$T,18)</f>
        <v>9.4612091745059444E-3</v>
      </c>
      <c r="E240" s="49">
        <f>VLOOKUP(Table311[[#This Row],[Date]],'DB Details'!$A:$T,19)</f>
        <v>3.8385319245969551E-2</v>
      </c>
    </row>
    <row r="241" spans="1:5" x14ac:dyDescent="0.2">
      <c r="A241" s="38">
        <v>24685</v>
      </c>
      <c r="B241" s="48">
        <f>VLOOKUP(Table311[[#This Row],[Date]],'DB Details'!$A:$L,12)</f>
        <v>52.2</v>
      </c>
      <c r="C241" s="49">
        <f>VLOOKUP(Table311[[#This Row],[Date]],'DB Details'!$A:$T,20)</f>
        <v>0</v>
      </c>
      <c r="D241" s="49">
        <f>VLOOKUP(Table311[[#This Row],[Date]],'DB Details'!$A:$T,18)</f>
        <v>0</v>
      </c>
      <c r="E241" s="49">
        <f>VLOOKUP(Table311[[#This Row],[Date]],'DB Details'!$A:$T,19)</f>
        <v>0</v>
      </c>
    </row>
    <row r="242" spans="1:5" x14ac:dyDescent="0.2">
      <c r="A242" s="38">
        <v>24716</v>
      </c>
      <c r="B242" s="48">
        <f>VLOOKUP(Table311[[#This Row],[Date]],'DB Details'!$A:$L,12)</f>
        <v>54.9</v>
      </c>
      <c r="C242" s="49">
        <f>VLOOKUP(Table311[[#This Row],[Date]],'DB Details'!$A:$T,20)</f>
        <v>0</v>
      </c>
      <c r="D242" s="49">
        <f>VLOOKUP(Table311[[#This Row],[Date]],'DB Details'!$A:$T,18)</f>
        <v>0</v>
      </c>
      <c r="E242" s="49">
        <f>VLOOKUP(Table311[[#This Row],[Date]],'DB Details'!$A:$T,19)</f>
        <v>0</v>
      </c>
    </row>
    <row r="243" spans="1:5" x14ac:dyDescent="0.2">
      <c r="A243" s="38">
        <v>24746</v>
      </c>
      <c r="B243" s="48">
        <f>VLOOKUP(Table311[[#This Row],[Date]],'DB Details'!$A:$L,12)</f>
        <v>54.1</v>
      </c>
      <c r="C243" s="49">
        <f>VLOOKUP(Table311[[#This Row],[Date]],'DB Details'!$A:$T,20)</f>
        <v>2.670839761173328E-2</v>
      </c>
      <c r="D243" s="49">
        <f>VLOOKUP(Table311[[#This Row],[Date]],'DB Details'!$A:$T,18)</f>
        <v>7.5401712735310893E-3</v>
      </c>
      <c r="E243" s="49">
        <f>VLOOKUP(Table311[[#This Row],[Date]],'DB Details'!$A:$T,19)</f>
        <v>3.0503528184631978E-2</v>
      </c>
    </row>
    <row r="244" spans="1:5" x14ac:dyDescent="0.2">
      <c r="A244" s="38">
        <v>24777</v>
      </c>
      <c r="B244" s="48">
        <f>VLOOKUP(Table311[[#This Row],[Date]],'DB Details'!$A:$L,12)</f>
        <v>54.2</v>
      </c>
      <c r="C244" s="49">
        <f>VLOOKUP(Table311[[#This Row],[Date]],'DB Details'!$A:$T,20)</f>
        <v>0</v>
      </c>
      <c r="D244" s="49">
        <f>VLOOKUP(Table311[[#This Row],[Date]],'DB Details'!$A:$T,18)</f>
        <v>0</v>
      </c>
      <c r="E244" s="49">
        <f>VLOOKUP(Table311[[#This Row],[Date]],'DB Details'!$A:$T,19)</f>
        <v>0</v>
      </c>
    </row>
    <row r="245" spans="1:5" x14ac:dyDescent="0.2">
      <c r="A245" s="38">
        <v>24807</v>
      </c>
      <c r="B245" s="48">
        <f>VLOOKUP(Table311[[#This Row],[Date]],'DB Details'!$A:$L,12)</f>
        <v>55.6</v>
      </c>
      <c r="C245" s="49">
        <f>VLOOKUP(Table311[[#This Row],[Date]],'DB Details'!$A:$T,20)</f>
        <v>0</v>
      </c>
      <c r="D245" s="49">
        <f>VLOOKUP(Table311[[#This Row],[Date]],'DB Details'!$A:$T,18)</f>
        <v>0</v>
      </c>
      <c r="E245" s="49">
        <f>VLOOKUP(Table311[[#This Row],[Date]],'DB Details'!$A:$T,19)</f>
        <v>0</v>
      </c>
    </row>
    <row r="246" spans="1:5" x14ac:dyDescent="0.2">
      <c r="A246" s="38">
        <v>24838</v>
      </c>
      <c r="B246" s="48">
        <f>VLOOKUP(Table311[[#This Row],[Date]],'DB Details'!$A:$L,12)</f>
        <v>56.6</v>
      </c>
      <c r="C246" s="49">
        <f>VLOOKUP(Table311[[#This Row],[Date]],'DB Details'!$A:$T,20)</f>
        <v>3.8452148706466398E-2</v>
      </c>
      <c r="D246" s="49">
        <f>VLOOKUP(Table311[[#This Row],[Date]],'DB Details'!$A:$T,18)</f>
        <v>2.0395071286729152E-2</v>
      </c>
      <c r="E246" s="49">
        <f>VLOOKUP(Table311[[#This Row],[Date]],'DB Details'!$A:$T,19)</f>
        <v>8.4110145813841353E-2</v>
      </c>
    </row>
    <row r="247" spans="1:5" x14ac:dyDescent="0.2">
      <c r="A247" s="38">
        <v>24869</v>
      </c>
      <c r="B247" s="48">
        <f>VLOOKUP(Table311[[#This Row],[Date]],'DB Details'!$A:$L,12)</f>
        <v>55</v>
      </c>
      <c r="C247" s="49">
        <f>VLOOKUP(Table311[[#This Row],[Date]],'DB Details'!$A:$T,20)</f>
        <v>0</v>
      </c>
      <c r="D247" s="49">
        <f>VLOOKUP(Table311[[#This Row],[Date]],'DB Details'!$A:$T,18)</f>
        <v>0</v>
      </c>
      <c r="E247" s="49">
        <f>VLOOKUP(Table311[[#This Row],[Date]],'DB Details'!$A:$T,19)</f>
        <v>0</v>
      </c>
    </row>
    <row r="248" spans="1:5" x14ac:dyDescent="0.2">
      <c r="A248" s="38">
        <v>24898</v>
      </c>
      <c r="B248" s="48">
        <f>VLOOKUP(Table311[[#This Row],[Date]],'DB Details'!$A:$L,12)</f>
        <v>53.8</v>
      </c>
      <c r="C248" s="49">
        <f>VLOOKUP(Table311[[#This Row],[Date]],'DB Details'!$A:$T,20)</f>
        <v>0</v>
      </c>
      <c r="D248" s="49">
        <f>VLOOKUP(Table311[[#This Row],[Date]],'DB Details'!$A:$T,18)</f>
        <v>0</v>
      </c>
      <c r="E248" s="49">
        <f>VLOOKUP(Table311[[#This Row],[Date]],'DB Details'!$A:$T,19)</f>
        <v>0</v>
      </c>
    </row>
    <row r="249" spans="1:5" x14ac:dyDescent="0.2">
      <c r="A249" s="38">
        <v>24929</v>
      </c>
      <c r="B249" s="48">
        <f>VLOOKUP(Table311[[#This Row],[Date]],'DB Details'!$A:$L,12)</f>
        <v>58</v>
      </c>
      <c r="C249" s="49">
        <f>VLOOKUP(Table311[[#This Row],[Date]],'DB Details'!$A:$T,20)</f>
        <v>5.5155815100588403E-2</v>
      </c>
      <c r="D249" s="49">
        <f>VLOOKUP(Table311[[#This Row],[Date]],'DB Details'!$A:$T,18)</f>
        <v>1.6707995500967191E-2</v>
      </c>
      <c r="E249" s="49">
        <f>VLOOKUP(Table311[[#This Row],[Date]],'DB Details'!$A:$T,19)</f>
        <v>6.852565923772147E-2</v>
      </c>
    </row>
    <row r="250" spans="1:5" x14ac:dyDescent="0.2">
      <c r="A250" s="38">
        <v>24959</v>
      </c>
      <c r="B250" s="48">
        <f>VLOOKUP(Table311[[#This Row],[Date]],'DB Details'!$A:$L,12)</f>
        <v>55.3</v>
      </c>
      <c r="C250" s="49">
        <f>VLOOKUP(Table311[[#This Row],[Date]],'DB Details'!$A:$T,20)</f>
        <v>0</v>
      </c>
      <c r="D250" s="49">
        <f>VLOOKUP(Table311[[#This Row],[Date]],'DB Details'!$A:$T,18)</f>
        <v>0</v>
      </c>
      <c r="E250" s="49">
        <f>VLOOKUP(Table311[[#This Row],[Date]],'DB Details'!$A:$T,19)</f>
        <v>0</v>
      </c>
    </row>
    <row r="251" spans="1:5" x14ac:dyDescent="0.2">
      <c r="A251" s="38">
        <v>24990</v>
      </c>
      <c r="B251" s="48">
        <f>VLOOKUP(Table311[[#This Row],[Date]],'DB Details'!$A:$L,12)</f>
        <v>53.5</v>
      </c>
      <c r="C251" s="49">
        <f>VLOOKUP(Table311[[#This Row],[Date]],'DB Details'!$A:$T,20)</f>
        <v>0</v>
      </c>
      <c r="D251" s="49">
        <f>VLOOKUP(Table311[[#This Row],[Date]],'DB Details'!$A:$T,18)</f>
        <v>0</v>
      </c>
      <c r="E251" s="49">
        <f>VLOOKUP(Table311[[#This Row],[Date]],'DB Details'!$A:$T,19)</f>
        <v>0</v>
      </c>
    </row>
    <row r="252" spans="1:5" x14ac:dyDescent="0.2">
      <c r="A252" s="38">
        <v>25020</v>
      </c>
      <c r="B252" s="48">
        <f>VLOOKUP(Table311[[#This Row],[Date]],'DB Details'!$A:$L,12)</f>
        <v>54.1</v>
      </c>
      <c r="C252" s="49">
        <f>VLOOKUP(Table311[[#This Row],[Date]],'DB Details'!$A:$T,20)</f>
        <v>5.3366682329002352E-2</v>
      </c>
      <c r="D252" s="49">
        <f>VLOOKUP(Table311[[#This Row],[Date]],'DB Details'!$A:$T,18)</f>
        <v>7.7495566345378913E-3</v>
      </c>
      <c r="E252" s="49">
        <f>VLOOKUP(Table311[[#This Row],[Date]],'DB Details'!$A:$T,19)</f>
        <v>3.1360425530983838E-2</v>
      </c>
    </row>
    <row r="253" spans="1:5" x14ac:dyDescent="0.2">
      <c r="A253" s="38">
        <v>25051</v>
      </c>
      <c r="B253" s="48">
        <f>VLOOKUP(Table311[[#This Row],[Date]],'DB Details'!$A:$L,12)</f>
        <v>52.7</v>
      </c>
      <c r="C253" s="49">
        <f>VLOOKUP(Table311[[#This Row],[Date]],'DB Details'!$A:$T,20)</f>
        <v>0</v>
      </c>
      <c r="D253" s="49">
        <f>VLOOKUP(Table311[[#This Row],[Date]],'DB Details'!$A:$T,18)</f>
        <v>0</v>
      </c>
      <c r="E253" s="49">
        <f>VLOOKUP(Table311[[#This Row],[Date]],'DB Details'!$A:$T,19)</f>
        <v>0</v>
      </c>
    </row>
    <row r="254" spans="1:5" x14ac:dyDescent="0.2">
      <c r="A254" s="38">
        <v>25082</v>
      </c>
      <c r="B254" s="48">
        <f>VLOOKUP(Table311[[#This Row],[Date]],'DB Details'!$A:$L,12)</f>
        <v>51.8</v>
      </c>
      <c r="C254" s="49">
        <f>VLOOKUP(Table311[[#This Row],[Date]],'DB Details'!$A:$T,20)</f>
        <v>0</v>
      </c>
      <c r="D254" s="49">
        <f>VLOOKUP(Table311[[#This Row],[Date]],'DB Details'!$A:$T,18)</f>
        <v>0</v>
      </c>
      <c r="E254" s="49">
        <f>VLOOKUP(Table311[[#This Row],[Date]],'DB Details'!$A:$T,19)</f>
        <v>0</v>
      </c>
    </row>
    <row r="255" spans="1:5" x14ac:dyDescent="0.2">
      <c r="A255" s="38">
        <v>25112</v>
      </c>
      <c r="B255" s="48">
        <f>VLOOKUP(Table311[[#This Row],[Date]],'DB Details'!$A:$L,12)</f>
        <v>55.8</v>
      </c>
      <c r="C255" s="49">
        <f>VLOOKUP(Table311[[#This Row],[Date]],'DB Details'!$A:$T,20)</f>
        <v>4.9595653600969333E-2</v>
      </c>
      <c r="D255" s="49">
        <f>VLOOKUP(Table311[[#This Row],[Date]],'DB Details'!$A:$T,18)</f>
        <v>3.9332004111917174E-3</v>
      </c>
      <c r="E255" s="49">
        <f>VLOOKUP(Table311[[#This Row],[Date]],'DB Details'!$A:$T,19)</f>
        <v>1.5825865664408582E-2</v>
      </c>
    </row>
    <row r="256" spans="1:5" x14ac:dyDescent="0.2">
      <c r="A256" s="38">
        <v>25143</v>
      </c>
      <c r="B256" s="48">
        <f>VLOOKUP(Table311[[#This Row],[Date]],'DB Details'!$A:$L,12)</f>
        <v>58.1</v>
      </c>
      <c r="C256" s="49">
        <f>VLOOKUP(Table311[[#This Row],[Date]],'DB Details'!$A:$T,20)</f>
        <v>0</v>
      </c>
      <c r="D256" s="49">
        <f>VLOOKUP(Table311[[#This Row],[Date]],'DB Details'!$A:$T,18)</f>
        <v>0</v>
      </c>
      <c r="E256" s="49">
        <f>VLOOKUP(Table311[[#This Row],[Date]],'DB Details'!$A:$T,19)</f>
        <v>0</v>
      </c>
    </row>
    <row r="257" spans="1:5" x14ac:dyDescent="0.2">
      <c r="A257" s="38">
        <v>25173</v>
      </c>
      <c r="B257" s="48">
        <f>VLOOKUP(Table311[[#This Row],[Date]],'DB Details'!$A:$L,12)</f>
        <v>56.1</v>
      </c>
      <c r="C257" s="49">
        <f>VLOOKUP(Table311[[#This Row],[Date]],'DB Details'!$A:$T,20)</f>
        <v>0</v>
      </c>
      <c r="D257" s="49">
        <f>VLOOKUP(Table311[[#This Row],[Date]],'DB Details'!$A:$T,18)</f>
        <v>0</v>
      </c>
      <c r="E257" s="49">
        <f>VLOOKUP(Table311[[#This Row],[Date]],'DB Details'!$A:$T,19)</f>
        <v>0</v>
      </c>
    </row>
    <row r="258" spans="1:5" x14ac:dyDescent="0.2">
      <c r="A258" s="38">
        <v>25204</v>
      </c>
      <c r="B258" s="48">
        <f>VLOOKUP(Table311[[#This Row],[Date]],'DB Details'!$A:$L,12)</f>
        <v>54.9</v>
      </c>
      <c r="C258" s="49">
        <f>VLOOKUP(Table311[[#This Row],[Date]],'DB Details'!$A:$T,20)</f>
        <v>4.4715981050763132E-2</v>
      </c>
      <c r="D258" s="49">
        <f>VLOOKUP(Table311[[#This Row],[Date]],'DB Details'!$A:$T,18)</f>
        <v>1.565115509134396E-2</v>
      </c>
      <c r="E258" s="49">
        <f>VLOOKUP(Table311[[#This Row],[Date]],'DB Details'!$A:$T,19)</f>
        <v>6.4089767847923085E-2</v>
      </c>
    </row>
    <row r="259" spans="1:5" x14ac:dyDescent="0.2">
      <c r="A259" s="38">
        <v>25235</v>
      </c>
      <c r="B259" s="48">
        <f>VLOOKUP(Table311[[#This Row],[Date]],'DB Details'!$A:$L,12)</f>
        <v>57</v>
      </c>
      <c r="C259" s="49">
        <f>VLOOKUP(Table311[[#This Row],[Date]],'DB Details'!$A:$T,20)</f>
        <v>0</v>
      </c>
      <c r="D259" s="49">
        <f>VLOOKUP(Table311[[#This Row],[Date]],'DB Details'!$A:$T,18)</f>
        <v>0</v>
      </c>
      <c r="E259" s="49">
        <f>VLOOKUP(Table311[[#This Row],[Date]],'DB Details'!$A:$T,19)</f>
        <v>0</v>
      </c>
    </row>
    <row r="260" spans="1:5" x14ac:dyDescent="0.2">
      <c r="A260" s="38">
        <v>25263</v>
      </c>
      <c r="B260" s="48">
        <f>VLOOKUP(Table311[[#This Row],[Date]],'DB Details'!$A:$L,12)</f>
        <v>57.1</v>
      </c>
      <c r="C260" s="49">
        <f>VLOOKUP(Table311[[#This Row],[Date]],'DB Details'!$A:$T,20)</f>
        <v>0</v>
      </c>
      <c r="D260" s="49">
        <f>VLOOKUP(Table311[[#This Row],[Date]],'DB Details'!$A:$T,18)</f>
        <v>0</v>
      </c>
      <c r="E260" s="49">
        <f>VLOOKUP(Table311[[#This Row],[Date]],'DB Details'!$A:$T,19)</f>
        <v>0</v>
      </c>
    </row>
    <row r="261" spans="1:5" x14ac:dyDescent="0.2">
      <c r="A261" s="38">
        <v>25294</v>
      </c>
      <c r="B261" s="48">
        <f>VLOOKUP(Table311[[#This Row],[Date]],'DB Details'!$A:$L,12)</f>
        <v>55.2</v>
      </c>
      <c r="C261" s="49">
        <f>VLOOKUP(Table311[[#This Row],[Date]],'DB Details'!$A:$T,20)</f>
        <v>3.067141537615219E-2</v>
      </c>
      <c r="D261" s="49">
        <f>VLOOKUP(Table311[[#This Row],[Date]],'DB Details'!$A:$T,18)</f>
        <v>3.039953206492568E-3</v>
      </c>
      <c r="E261" s="49">
        <f>VLOOKUP(Table311[[#This Row],[Date]],'DB Details'!$A:$T,19)</f>
        <v>1.221537317702515E-2</v>
      </c>
    </row>
    <row r="262" spans="1:5" x14ac:dyDescent="0.2">
      <c r="A262" s="38">
        <v>25324</v>
      </c>
      <c r="B262" s="48">
        <f>VLOOKUP(Table311[[#This Row],[Date]],'DB Details'!$A:$L,12)</f>
        <v>56.7</v>
      </c>
      <c r="C262" s="49">
        <f>VLOOKUP(Table311[[#This Row],[Date]],'DB Details'!$A:$T,20)</f>
        <v>0</v>
      </c>
      <c r="D262" s="49">
        <f>VLOOKUP(Table311[[#This Row],[Date]],'DB Details'!$A:$T,18)</f>
        <v>0</v>
      </c>
      <c r="E262" s="49">
        <f>VLOOKUP(Table311[[#This Row],[Date]],'DB Details'!$A:$T,19)</f>
        <v>0</v>
      </c>
    </row>
    <row r="263" spans="1:5" x14ac:dyDescent="0.2">
      <c r="A263" s="38">
        <v>25355</v>
      </c>
      <c r="B263" s="48">
        <f>VLOOKUP(Table311[[#This Row],[Date]],'DB Details'!$A:$L,12)</f>
        <v>55.5</v>
      </c>
      <c r="C263" s="49">
        <f>VLOOKUP(Table311[[#This Row],[Date]],'DB Details'!$A:$T,20)</f>
        <v>0</v>
      </c>
      <c r="D263" s="49">
        <f>VLOOKUP(Table311[[#This Row],[Date]],'DB Details'!$A:$T,18)</f>
        <v>0</v>
      </c>
      <c r="E263" s="49">
        <f>VLOOKUP(Table311[[#This Row],[Date]],'DB Details'!$A:$T,19)</f>
        <v>0</v>
      </c>
    </row>
    <row r="264" spans="1:5" x14ac:dyDescent="0.2">
      <c r="A264" s="38">
        <v>25385</v>
      </c>
      <c r="B264" s="48">
        <f>VLOOKUP(Table311[[#This Row],[Date]],'DB Details'!$A:$L,12)</f>
        <v>53.1</v>
      </c>
      <c r="C264" s="49">
        <f>VLOOKUP(Table311[[#This Row],[Date]],'DB Details'!$A:$T,20)</f>
        <v>2.9500970408946881E-2</v>
      </c>
      <c r="D264" s="49">
        <f>VLOOKUP(Table311[[#This Row],[Date]],'DB Details'!$A:$T,18)</f>
        <v>6.6051420527715021E-3</v>
      </c>
      <c r="E264" s="49">
        <f>VLOOKUP(Table311[[#This Row],[Date]],'DB Details'!$A:$T,19)</f>
        <v>2.6683490197652041E-2</v>
      </c>
    </row>
    <row r="265" spans="1:5" x14ac:dyDescent="0.2">
      <c r="A265" s="38">
        <v>25416</v>
      </c>
      <c r="B265" s="48">
        <f>VLOOKUP(Table311[[#This Row],[Date]],'DB Details'!$A:$L,12)</f>
        <v>54.8</v>
      </c>
      <c r="C265" s="49">
        <f>VLOOKUP(Table311[[#This Row],[Date]],'DB Details'!$A:$T,20)</f>
        <v>0</v>
      </c>
      <c r="D265" s="49">
        <f>VLOOKUP(Table311[[#This Row],[Date]],'DB Details'!$A:$T,18)</f>
        <v>0</v>
      </c>
      <c r="E265" s="49">
        <f>VLOOKUP(Table311[[#This Row],[Date]],'DB Details'!$A:$T,19)</f>
        <v>0</v>
      </c>
    </row>
    <row r="266" spans="1:5" x14ac:dyDescent="0.2">
      <c r="A266" s="38">
        <v>25447</v>
      </c>
      <c r="B266" s="48">
        <f>VLOOKUP(Table311[[#This Row],[Date]],'DB Details'!$A:$L,12)</f>
        <v>54.1</v>
      </c>
      <c r="C266" s="49">
        <f>VLOOKUP(Table311[[#This Row],[Date]],'DB Details'!$A:$T,20)</f>
        <v>0</v>
      </c>
      <c r="D266" s="49">
        <f>VLOOKUP(Table311[[#This Row],[Date]],'DB Details'!$A:$T,18)</f>
        <v>0</v>
      </c>
      <c r="E266" s="49">
        <f>VLOOKUP(Table311[[#This Row],[Date]],'DB Details'!$A:$T,19)</f>
        <v>0</v>
      </c>
    </row>
    <row r="267" spans="1:5" x14ac:dyDescent="0.2">
      <c r="A267" s="38">
        <v>25477</v>
      </c>
      <c r="B267" s="48">
        <f>VLOOKUP(Table311[[#This Row],[Date]],'DB Details'!$A:$L,12)</f>
        <v>54.6</v>
      </c>
      <c r="C267" s="49">
        <f>VLOOKUP(Table311[[#This Row],[Date]],'DB Details'!$A:$T,20)</f>
        <v>2.0466450833714091E-2</v>
      </c>
      <c r="D267" s="49">
        <f>VLOOKUP(Table311[[#This Row],[Date]],'DB Details'!$A:$T,18)</f>
        <v>-4.8769458752543609E-3</v>
      </c>
      <c r="E267" s="49">
        <f>VLOOKUP(Table311[[#This Row],[Date]],'DB Details'!$A:$T,19)</f>
        <v>-1.9365539313737409E-2</v>
      </c>
    </row>
    <row r="268" spans="1:5" x14ac:dyDescent="0.2">
      <c r="A268" s="38">
        <v>25508</v>
      </c>
      <c r="B268" s="48">
        <f>VLOOKUP(Table311[[#This Row],[Date]],'DB Details'!$A:$L,12)</f>
        <v>53.2</v>
      </c>
      <c r="C268" s="49">
        <f>VLOOKUP(Table311[[#This Row],[Date]],'DB Details'!$A:$T,20)</f>
        <v>0</v>
      </c>
      <c r="D268" s="49">
        <f>VLOOKUP(Table311[[#This Row],[Date]],'DB Details'!$A:$T,18)</f>
        <v>0</v>
      </c>
      <c r="E268" s="49">
        <f>VLOOKUP(Table311[[#This Row],[Date]],'DB Details'!$A:$T,19)</f>
        <v>0</v>
      </c>
    </row>
    <row r="269" spans="1:5" x14ac:dyDescent="0.2">
      <c r="A269" s="38">
        <v>25538</v>
      </c>
      <c r="B269" s="48">
        <f>VLOOKUP(Table311[[#This Row],[Date]],'DB Details'!$A:$L,12)</f>
        <v>52</v>
      </c>
      <c r="C269" s="49">
        <f>VLOOKUP(Table311[[#This Row],[Date]],'DB Details'!$A:$T,20)</f>
        <v>0</v>
      </c>
      <c r="D269" s="49">
        <f>VLOOKUP(Table311[[#This Row],[Date]],'DB Details'!$A:$T,18)</f>
        <v>0</v>
      </c>
      <c r="E269" s="49">
        <f>VLOOKUP(Table311[[#This Row],[Date]],'DB Details'!$A:$T,19)</f>
        <v>0</v>
      </c>
    </row>
    <row r="270" spans="1:5" x14ac:dyDescent="0.2">
      <c r="A270" s="38">
        <v>25569</v>
      </c>
      <c r="B270" s="48">
        <f>VLOOKUP(Table311[[#This Row],[Date]],'DB Details'!$A:$L,12)</f>
        <v>48.7</v>
      </c>
      <c r="C270" s="49">
        <f>VLOOKUP(Table311[[#This Row],[Date]],'DB Details'!$A:$T,20)</f>
        <v>3.249346028238541E-3</v>
      </c>
      <c r="D270" s="49">
        <f>VLOOKUP(Table311[[#This Row],[Date]],'DB Details'!$A:$T,18)</f>
        <v>-1.4847070124259069E-3</v>
      </c>
      <c r="E270" s="49">
        <f>VLOOKUP(Table311[[#This Row],[Date]],'DB Details'!$A:$T,19)</f>
        <v>-5.9256150066525626E-3</v>
      </c>
    </row>
    <row r="271" spans="1:5" x14ac:dyDescent="0.2">
      <c r="A271" s="38">
        <v>25600</v>
      </c>
      <c r="B271" s="48">
        <f>VLOOKUP(Table311[[#This Row],[Date]],'DB Details'!$A:$L,12)</f>
        <v>47.4</v>
      </c>
      <c r="C271" s="49">
        <f>VLOOKUP(Table311[[#This Row],[Date]],'DB Details'!$A:$T,20)</f>
        <v>0</v>
      </c>
      <c r="D271" s="49">
        <f>VLOOKUP(Table311[[#This Row],[Date]],'DB Details'!$A:$T,18)</f>
        <v>0</v>
      </c>
      <c r="E271" s="49">
        <f>VLOOKUP(Table311[[#This Row],[Date]],'DB Details'!$A:$T,19)</f>
        <v>0</v>
      </c>
    </row>
    <row r="272" spans="1:5" x14ac:dyDescent="0.2">
      <c r="A272" s="38">
        <v>25628</v>
      </c>
      <c r="B272" s="48">
        <f>VLOOKUP(Table311[[#This Row],[Date]],'DB Details'!$A:$L,12)</f>
        <v>46.9</v>
      </c>
      <c r="C272" s="49">
        <f>VLOOKUP(Table311[[#This Row],[Date]],'DB Details'!$A:$T,20)</f>
        <v>0</v>
      </c>
      <c r="D272" s="49">
        <f>VLOOKUP(Table311[[#This Row],[Date]],'DB Details'!$A:$T,18)</f>
        <v>0</v>
      </c>
      <c r="E272" s="49">
        <f>VLOOKUP(Table311[[#This Row],[Date]],'DB Details'!$A:$T,19)</f>
        <v>0</v>
      </c>
    </row>
    <row r="273" spans="1:5" x14ac:dyDescent="0.2">
      <c r="A273" s="38">
        <v>25659</v>
      </c>
      <c r="B273" s="48">
        <f>VLOOKUP(Table311[[#This Row],[Date]],'DB Details'!$A:$L,12)</f>
        <v>45</v>
      </c>
      <c r="C273" s="49">
        <f>VLOOKUP(Table311[[#This Row],[Date]],'DB Details'!$A:$T,20)</f>
        <v>1.628354507476494E-3</v>
      </c>
      <c r="D273" s="49">
        <f>VLOOKUP(Table311[[#This Row],[Date]],'DB Details'!$A:$T,18)</f>
        <v>1.419300010385208E-3</v>
      </c>
      <c r="E273" s="49">
        <f>VLOOKUP(Table311[[#This Row],[Date]],'DB Details'!$A:$T,19)</f>
        <v>5.6892979569385096E-3</v>
      </c>
    </row>
    <row r="274" spans="1:5" x14ac:dyDescent="0.2">
      <c r="A274" s="38">
        <v>25689</v>
      </c>
      <c r="B274" s="48">
        <f>VLOOKUP(Table311[[#This Row],[Date]],'DB Details'!$A:$L,12)</f>
        <v>47.2</v>
      </c>
      <c r="C274" s="49">
        <f>VLOOKUP(Table311[[#This Row],[Date]],'DB Details'!$A:$T,20)</f>
        <v>0</v>
      </c>
      <c r="D274" s="49">
        <f>VLOOKUP(Table311[[#This Row],[Date]],'DB Details'!$A:$T,18)</f>
        <v>0</v>
      </c>
      <c r="E274" s="49">
        <f>VLOOKUP(Table311[[#This Row],[Date]],'DB Details'!$A:$T,19)</f>
        <v>0</v>
      </c>
    </row>
    <row r="275" spans="1:5" x14ac:dyDescent="0.2">
      <c r="A275" s="38">
        <v>25720</v>
      </c>
      <c r="B275" s="48">
        <f>VLOOKUP(Table311[[#This Row],[Date]],'DB Details'!$A:$L,12)</f>
        <v>51.1</v>
      </c>
      <c r="C275" s="49">
        <f>VLOOKUP(Table311[[#This Row],[Date]],'DB Details'!$A:$T,20)</f>
        <v>0</v>
      </c>
      <c r="D275" s="49">
        <f>VLOOKUP(Table311[[#This Row],[Date]],'DB Details'!$A:$T,18)</f>
        <v>0</v>
      </c>
      <c r="E275" s="49">
        <f>VLOOKUP(Table311[[#This Row],[Date]],'DB Details'!$A:$T,19)</f>
        <v>0</v>
      </c>
    </row>
    <row r="276" spans="1:5" x14ac:dyDescent="0.2">
      <c r="A276" s="38">
        <v>25750</v>
      </c>
      <c r="B276" s="48">
        <f>VLOOKUP(Table311[[#This Row],[Date]],'DB Details'!$A:$L,12)</f>
        <v>49.5</v>
      </c>
      <c r="C276" s="49">
        <f>VLOOKUP(Table311[[#This Row],[Date]],'DB Details'!$A:$T,20)</f>
        <v>4.2258147637592551E-3</v>
      </c>
      <c r="D276" s="49">
        <f>VLOOKUP(Table311[[#This Row],[Date]],'DB Details'!$A:$T,18)</f>
        <v>9.2155083013763586E-3</v>
      </c>
      <c r="E276" s="49">
        <f>VLOOKUP(Table311[[#This Row],[Date]],'DB Details'!$A:$T,19)</f>
        <v>3.7374724507416517E-2</v>
      </c>
    </row>
    <row r="277" spans="1:5" x14ac:dyDescent="0.2">
      <c r="A277" s="38">
        <v>25781</v>
      </c>
      <c r="B277" s="48">
        <f>VLOOKUP(Table311[[#This Row],[Date]],'DB Details'!$A:$L,12)</f>
        <v>47.3</v>
      </c>
      <c r="C277" s="49">
        <f>VLOOKUP(Table311[[#This Row],[Date]],'DB Details'!$A:$T,20)</f>
        <v>0</v>
      </c>
      <c r="D277" s="49">
        <f>VLOOKUP(Table311[[#This Row],[Date]],'DB Details'!$A:$T,18)</f>
        <v>0</v>
      </c>
      <c r="E277" s="49">
        <f>VLOOKUP(Table311[[#This Row],[Date]],'DB Details'!$A:$T,19)</f>
        <v>0</v>
      </c>
    </row>
    <row r="278" spans="1:5" x14ac:dyDescent="0.2">
      <c r="A278" s="38">
        <v>25812</v>
      </c>
      <c r="B278" s="48">
        <f>VLOOKUP(Table311[[#This Row],[Date]],'DB Details'!$A:$L,12)</f>
        <v>44.1</v>
      </c>
      <c r="C278" s="49">
        <f>VLOOKUP(Table311[[#This Row],[Date]],'DB Details'!$A:$T,20)</f>
        <v>0</v>
      </c>
      <c r="D278" s="49">
        <f>VLOOKUP(Table311[[#This Row],[Date]],'DB Details'!$A:$T,18)</f>
        <v>0</v>
      </c>
      <c r="E278" s="49">
        <f>VLOOKUP(Table311[[#This Row],[Date]],'DB Details'!$A:$T,19)</f>
        <v>0</v>
      </c>
    </row>
    <row r="279" spans="1:5" x14ac:dyDescent="0.2">
      <c r="A279" s="38">
        <v>25842</v>
      </c>
      <c r="B279" s="48">
        <f>VLOOKUP(Table311[[#This Row],[Date]],'DB Details'!$A:$L,12)</f>
        <v>42.4</v>
      </c>
      <c r="C279" s="49">
        <f>VLOOKUP(Table311[[#This Row],[Date]],'DB Details'!$A:$T,20)</f>
        <v>-1.667035906259561E-3</v>
      </c>
      <c r="D279" s="49">
        <f>VLOOKUP(Table311[[#This Row],[Date]],'DB Details'!$A:$T,18)</f>
        <v>-1.071638106008845E-2</v>
      </c>
      <c r="E279" s="49">
        <f>VLOOKUP(Table311[[#This Row],[Date]],'DB Details'!$A:$T,19)</f>
        <v>-4.2181388825872079E-2</v>
      </c>
    </row>
    <row r="280" spans="1:5" x14ac:dyDescent="0.2">
      <c r="A280" s="38">
        <v>25873</v>
      </c>
      <c r="B280" s="48">
        <f>VLOOKUP(Table311[[#This Row],[Date]],'DB Details'!$A:$L,12)</f>
        <v>39.700000000000003</v>
      </c>
      <c r="C280" s="49">
        <f>VLOOKUP(Table311[[#This Row],[Date]],'DB Details'!$A:$T,20)</f>
        <v>0</v>
      </c>
      <c r="D280" s="49">
        <f>VLOOKUP(Table311[[#This Row],[Date]],'DB Details'!$A:$T,18)</f>
        <v>0</v>
      </c>
      <c r="E280" s="49">
        <f>VLOOKUP(Table311[[#This Row],[Date]],'DB Details'!$A:$T,19)</f>
        <v>0</v>
      </c>
    </row>
    <row r="281" spans="1:5" x14ac:dyDescent="0.2">
      <c r="A281" s="38">
        <v>25903</v>
      </c>
      <c r="B281" s="48">
        <f>VLOOKUP(Table311[[#This Row],[Date]],'DB Details'!$A:$L,12)</f>
        <v>45.4</v>
      </c>
      <c r="C281" s="49">
        <f>VLOOKUP(Table311[[#This Row],[Date]],'DB Details'!$A:$T,20)</f>
        <v>0</v>
      </c>
      <c r="D281" s="49">
        <f>VLOOKUP(Table311[[#This Row],[Date]],'DB Details'!$A:$T,18)</f>
        <v>0</v>
      </c>
      <c r="E281" s="49">
        <f>VLOOKUP(Table311[[#This Row],[Date]],'DB Details'!$A:$T,19)</f>
        <v>0</v>
      </c>
    </row>
    <row r="282" spans="1:5" x14ac:dyDescent="0.2">
      <c r="A282" s="38">
        <v>25934</v>
      </c>
      <c r="B282" s="48">
        <f>VLOOKUP(Table311[[#This Row],[Date]],'DB Details'!$A:$L,12)</f>
        <v>47.9</v>
      </c>
      <c r="C282" s="49">
        <f>VLOOKUP(Table311[[#This Row],[Date]],'DB Details'!$A:$T,20)</f>
        <v>2.697236849004174E-2</v>
      </c>
      <c r="D282" s="49">
        <f>VLOOKUP(Table311[[#This Row],[Date]],'DB Details'!$A:$T,18)</f>
        <v>2.7159927894247621E-2</v>
      </c>
      <c r="E282" s="49">
        <f>VLOOKUP(Table311[[#This Row],[Date]],'DB Details'!$A:$T,19)</f>
        <v>0.1131463651735802</v>
      </c>
    </row>
    <row r="283" spans="1:5" x14ac:dyDescent="0.2">
      <c r="A283" s="38">
        <v>25965</v>
      </c>
      <c r="B283" s="48">
        <f>VLOOKUP(Table311[[#This Row],[Date]],'DB Details'!$A:$L,12)</f>
        <v>54.8</v>
      </c>
      <c r="C283" s="49">
        <f>VLOOKUP(Table311[[#This Row],[Date]],'DB Details'!$A:$T,20)</f>
        <v>0</v>
      </c>
      <c r="D283" s="49">
        <f>VLOOKUP(Table311[[#This Row],[Date]],'DB Details'!$A:$T,18)</f>
        <v>0</v>
      </c>
      <c r="E283" s="49">
        <f>VLOOKUP(Table311[[#This Row],[Date]],'DB Details'!$A:$T,19)</f>
        <v>0</v>
      </c>
    </row>
    <row r="284" spans="1:5" x14ac:dyDescent="0.2">
      <c r="A284" s="38">
        <v>25993</v>
      </c>
      <c r="B284" s="48">
        <f>VLOOKUP(Table311[[#This Row],[Date]],'DB Details'!$A:$L,12)</f>
        <v>51.2</v>
      </c>
      <c r="C284" s="49">
        <f>VLOOKUP(Table311[[#This Row],[Date]],'DB Details'!$A:$T,20)</f>
        <v>0</v>
      </c>
      <c r="D284" s="49">
        <f>VLOOKUP(Table311[[#This Row],[Date]],'DB Details'!$A:$T,18)</f>
        <v>0</v>
      </c>
      <c r="E284" s="49">
        <f>VLOOKUP(Table311[[#This Row],[Date]],'DB Details'!$A:$T,19)</f>
        <v>0</v>
      </c>
    </row>
    <row r="285" spans="1:5" x14ac:dyDescent="0.2">
      <c r="A285" s="38">
        <v>26024</v>
      </c>
      <c r="B285" s="48">
        <f>VLOOKUP(Table311[[#This Row],[Date]],'DB Details'!$A:$L,12)</f>
        <v>54.5</v>
      </c>
      <c r="C285" s="49">
        <f>VLOOKUP(Table311[[#This Row],[Date]],'DB Details'!$A:$T,20)</f>
        <v>3.106613002019493E-2</v>
      </c>
      <c r="D285" s="49">
        <f>VLOOKUP(Table311[[#This Row],[Date]],'DB Details'!$A:$T,18)</f>
        <v>5.4112007973197733E-3</v>
      </c>
      <c r="E285" s="49">
        <f>VLOOKUP(Table311[[#This Row],[Date]],'DB Details'!$A:$T,19)</f>
        <v>2.1821124394593161E-2</v>
      </c>
    </row>
    <row r="286" spans="1:5" x14ac:dyDescent="0.2">
      <c r="A286" s="38">
        <v>26054</v>
      </c>
      <c r="B286" s="48">
        <f>VLOOKUP(Table311[[#This Row],[Date]],'DB Details'!$A:$L,12)</f>
        <v>54.2</v>
      </c>
      <c r="C286" s="49">
        <f>VLOOKUP(Table311[[#This Row],[Date]],'DB Details'!$A:$T,20)</f>
        <v>0</v>
      </c>
      <c r="D286" s="49">
        <f>VLOOKUP(Table311[[#This Row],[Date]],'DB Details'!$A:$T,18)</f>
        <v>0</v>
      </c>
      <c r="E286" s="49">
        <f>VLOOKUP(Table311[[#This Row],[Date]],'DB Details'!$A:$T,19)</f>
        <v>0</v>
      </c>
    </row>
    <row r="287" spans="1:5" x14ac:dyDescent="0.2">
      <c r="A287" s="38">
        <v>26085</v>
      </c>
      <c r="B287" s="48">
        <f>VLOOKUP(Table311[[#This Row],[Date]],'DB Details'!$A:$L,12)</f>
        <v>53.8</v>
      </c>
      <c r="C287" s="49">
        <f>VLOOKUP(Table311[[#This Row],[Date]],'DB Details'!$A:$T,20)</f>
        <v>0</v>
      </c>
      <c r="D287" s="49">
        <f>VLOOKUP(Table311[[#This Row],[Date]],'DB Details'!$A:$T,18)</f>
        <v>0</v>
      </c>
      <c r="E287" s="49">
        <f>VLOOKUP(Table311[[#This Row],[Date]],'DB Details'!$A:$T,19)</f>
        <v>0</v>
      </c>
    </row>
    <row r="288" spans="1:5" x14ac:dyDescent="0.2">
      <c r="A288" s="38">
        <v>26115</v>
      </c>
      <c r="B288" s="48">
        <f>VLOOKUP(Table311[[#This Row],[Date]],'DB Details'!$A:$L,12)</f>
        <v>54.4</v>
      </c>
      <c r="C288" s="49">
        <f>VLOOKUP(Table311[[#This Row],[Date]],'DB Details'!$A:$T,20)</f>
        <v>3.0058948108077931E-2</v>
      </c>
      <c r="D288" s="49">
        <f>VLOOKUP(Table311[[#This Row],[Date]],'DB Details'!$A:$T,18)</f>
        <v>8.2296708504175139E-3</v>
      </c>
      <c r="E288" s="49">
        <f>VLOOKUP(Table311[[#This Row],[Date]],'DB Details'!$A:$T,19)</f>
        <v>3.3327282382066732E-2</v>
      </c>
    </row>
    <row r="289" spans="1:5" x14ac:dyDescent="0.2">
      <c r="A289" s="38">
        <v>26146</v>
      </c>
      <c r="B289" s="48">
        <f>VLOOKUP(Table311[[#This Row],[Date]],'DB Details'!$A:$L,12)</f>
        <v>53.6</v>
      </c>
      <c r="C289" s="49">
        <f>VLOOKUP(Table311[[#This Row],[Date]],'DB Details'!$A:$T,20)</f>
        <v>0</v>
      </c>
      <c r="D289" s="49">
        <f>VLOOKUP(Table311[[#This Row],[Date]],'DB Details'!$A:$T,18)</f>
        <v>0</v>
      </c>
      <c r="E289" s="49">
        <f>VLOOKUP(Table311[[#This Row],[Date]],'DB Details'!$A:$T,19)</f>
        <v>0</v>
      </c>
    </row>
    <row r="290" spans="1:5" x14ac:dyDescent="0.2">
      <c r="A290" s="38">
        <v>26177</v>
      </c>
      <c r="B290" s="48">
        <f>VLOOKUP(Table311[[#This Row],[Date]],'DB Details'!$A:$L,12)</f>
        <v>55.1</v>
      </c>
      <c r="C290" s="49">
        <f>VLOOKUP(Table311[[#This Row],[Date]],'DB Details'!$A:$T,20)</f>
        <v>0</v>
      </c>
      <c r="D290" s="49">
        <f>VLOOKUP(Table311[[#This Row],[Date]],'DB Details'!$A:$T,18)</f>
        <v>0</v>
      </c>
      <c r="E290" s="49">
        <f>VLOOKUP(Table311[[#This Row],[Date]],'DB Details'!$A:$T,19)</f>
        <v>0</v>
      </c>
    </row>
    <row r="291" spans="1:5" x14ac:dyDescent="0.2">
      <c r="A291" s="38">
        <v>26207</v>
      </c>
      <c r="B291" s="48">
        <f>VLOOKUP(Table311[[#This Row],[Date]],'DB Details'!$A:$L,12)</f>
        <v>55</v>
      </c>
      <c r="C291" s="49">
        <f>VLOOKUP(Table311[[#This Row],[Date]],'DB Details'!$A:$T,20)</f>
        <v>4.3672048006249138E-2</v>
      </c>
      <c r="D291" s="49">
        <f>VLOOKUP(Table311[[#This Row],[Date]],'DB Details'!$A:$T,18)</f>
        <v>2.357838388214737E-3</v>
      </c>
      <c r="E291" s="49">
        <f>VLOOKUP(Table311[[#This Row],[Date]],'DB Details'!$A:$T,19)</f>
        <v>9.464762427640272E-3</v>
      </c>
    </row>
    <row r="292" spans="1:5" x14ac:dyDescent="0.2">
      <c r="A292" s="38">
        <v>26238</v>
      </c>
      <c r="B292" s="48">
        <f>VLOOKUP(Table311[[#This Row],[Date]],'DB Details'!$A:$L,12)</f>
        <v>52.3</v>
      </c>
      <c r="C292" s="49">
        <f>VLOOKUP(Table311[[#This Row],[Date]],'DB Details'!$A:$T,20)</f>
        <v>0</v>
      </c>
      <c r="D292" s="49">
        <f>VLOOKUP(Table311[[#This Row],[Date]],'DB Details'!$A:$T,18)</f>
        <v>0</v>
      </c>
      <c r="E292" s="49">
        <f>VLOOKUP(Table311[[#This Row],[Date]],'DB Details'!$A:$T,19)</f>
        <v>0</v>
      </c>
    </row>
    <row r="293" spans="1:5" x14ac:dyDescent="0.2">
      <c r="A293" s="38">
        <v>26268</v>
      </c>
      <c r="B293" s="48">
        <f>VLOOKUP(Table311[[#This Row],[Date]],'DB Details'!$A:$L,12)</f>
        <v>57.6</v>
      </c>
      <c r="C293" s="49">
        <f>VLOOKUP(Table311[[#This Row],[Date]],'DB Details'!$A:$T,20)</f>
        <v>0</v>
      </c>
      <c r="D293" s="49">
        <f>VLOOKUP(Table311[[#This Row],[Date]],'DB Details'!$A:$T,18)</f>
        <v>0</v>
      </c>
      <c r="E293" s="49">
        <f>VLOOKUP(Table311[[#This Row],[Date]],'DB Details'!$A:$T,19)</f>
        <v>0</v>
      </c>
    </row>
    <row r="294" spans="1:5" x14ac:dyDescent="0.2">
      <c r="A294" s="38">
        <v>26299</v>
      </c>
      <c r="B294" s="48">
        <f>VLOOKUP(Table311[[#This Row],[Date]],'DB Details'!$A:$L,12)</f>
        <v>59.6</v>
      </c>
      <c r="C294" s="49">
        <f>VLOOKUP(Table311[[#This Row],[Date]],'DB Details'!$A:$T,20)</f>
        <v>3.4760721277919467E-2</v>
      </c>
      <c r="D294" s="49">
        <f>VLOOKUP(Table311[[#This Row],[Date]],'DB Details'!$A:$T,18)</f>
        <v>1.8389588842627851E-2</v>
      </c>
      <c r="E294" s="49">
        <f>VLOOKUP(Table311[[#This Row],[Date]],'DB Details'!$A:$T,19)</f>
        <v>7.5612407343295995E-2</v>
      </c>
    </row>
    <row r="295" spans="1:5" x14ac:dyDescent="0.2">
      <c r="A295" s="38">
        <v>26330</v>
      </c>
      <c r="B295" s="48">
        <f>VLOOKUP(Table311[[#This Row],[Date]],'DB Details'!$A:$L,12)</f>
        <v>60.6</v>
      </c>
      <c r="C295" s="49">
        <f>VLOOKUP(Table311[[#This Row],[Date]],'DB Details'!$A:$T,20)</f>
        <v>0</v>
      </c>
      <c r="D295" s="49">
        <f>VLOOKUP(Table311[[#This Row],[Date]],'DB Details'!$A:$T,18)</f>
        <v>0</v>
      </c>
      <c r="E295" s="49">
        <f>VLOOKUP(Table311[[#This Row],[Date]],'DB Details'!$A:$T,19)</f>
        <v>0</v>
      </c>
    </row>
    <row r="296" spans="1:5" x14ac:dyDescent="0.2">
      <c r="A296" s="38">
        <v>26359</v>
      </c>
      <c r="B296" s="48">
        <f>VLOOKUP(Table311[[#This Row],[Date]],'DB Details'!$A:$L,12)</f>
        <v>59.8</v>
      </c>
      <c r="C296" s="49">
        <f>VLOOKUP(Table311[[#This Row],[Date]],'DB Details'!$A:$T,20)</f>
        <v>0</v>
      </c>
      <c r="D296" s="49">
        <f>VLOOKUP(Table311[[#This Row],[Date]],'DB Details'!$A:$T,18)</f>
        <v>0</v>
      </c>
      <c r="E296" s="49">
        <f>VLOOKUP(Table311[[#This Row],[Date]],'DB Details'!$A:$T,19)</f>
        <v>0</v>
      </c>
    </row>
    <row r="297" spans="1:5" x14ac:dyDescent="0.2">
      <c r="A297" s="38">
        <v>26390</v>
      </c>
      <c r="B297" s="48">
        <f>VLOOKUP(Table311[[#This Row],[Date]],'DB Details'!$A:$L,12)</f>
        <v>59.3</v>
      </c>
      <c r="C297" s="49">
        <f>VLOOKUP(Table311[[#This Row],[Date]],'DB Details'!$A:$T,20)</f>
        <v>5.2551864571869791E-2</v>
      </c>
      <c r="D297" s="49">
        <f>VLOOKUP(Table311[[#This Row],[Date]],'DB Details'!$A:$T,18)</f>
        <v>2.2697723541087039E-2</v>
      </c>
      <c r="E297" s="49">
        <f>VLOOKUP(Table311[[#This Row],[Date]],'DB Details'!$A:$T,19)</f>
        <v>9.3929053762295656E-2</v>
      </c>
    </row>
    <row r="298" spans="1:5" x14ac:dyDescent="0.2">
      <c r="A298" s="38">
        <v>26420</v>
      </c>
      <c r="B298" s="48">
        <f>VLOOKUP(Table311[[#This Row],[Date]],'DB Details'!$A:$L,12)</f>
        <v>61.4</v>
      </c>
      <c r="C298" s="49">
        <f>VLOOKUP(Table311[[#This Row],[Date]],'DB Details'!$A:$T,20)</f>
        <v>0</v>
      </c>
      <c r="D298" s="49">
        <f>VLOOKUP(Table311[[#This Row],[Date]],'DB Details'!$A:$T,18)</f>
        <v>0</v>
      </c>
      <c r="E298" s="49">
        <f>VLOOKUP(Table311[[#This Row],[Date]],'DB Details'!$A:$T,19)</f>
        <v>0</v>
      </c>
    </row>
    <row r="299" spans="1:5" x14ac:dyDescent="0.2">
      <c r="A299" s="38">
        <v>26451</v>
      </c>
      <c r="B299" s="48">
        <f>VLOOKUP(Table311[[#This Row],[Date]],'DB Details'!$A:$L,12)</f>
        <v>58.6</v>
      </c>
      <c r="C299" s="49">
        <f>VLOOKUP(Table311[[#This Row],[Date]],'DB Details'!$A:$T,20)</f>
        <v>0</v>
      </c>
      <c r="D299" s="49">
        <f>VLOOKUP(Table311[[#This Row],[Date]],'DB Details'!$A:$T,18)</f>
        <v>0</v>
      </c>
      <c r="E299" s="49">
        <f>VLOOKUP(Table311[[#This Row],[Date]],'DB Details'!$A:$T,19)</f>
        <v>0</v>
      </c>
    </row>
    <row r="300" spans="1:5" x14ac:dyDescent="0.2">
      <c r="A300" s="38">
        <v>26481</v>
      </c>
      <c r="B300" s="48">
        <f>VLOOKUP(Table311[[#This Row],[Date]],'DB Details'!$A:$L,12)</f>
        <v>60.1</v>
      </c>
      <c r="C300" s="49">
        <f>VLOOKUP(Table311[[#This Row],[Date]],'DB Details'!$A:$T,20)</f>
        <v>5.3819387051471212E-2</v>
      </c>
      <c r="D300" s="49">
        <f>VLOOKUP(Table311[[#This Row],[Date]],'DB Details'!$A:$T,18)</f>
        <v>9.4438188800006935E-3</v>
      </c>
      <c r="E300" s="49">
        <f>VLOOKUP(Table311[[#This Row],[Date]],'DB Details'!$A:$T,19)</f>
        <v>3.8313766779282547E-2</v>
      </c>
    </row>
    <row r="301" spans="1:5" x14ac:dyDescent="0.2">
      <c r="A301" s="38">
        <v>26512</v>
      </c>
      <c r="B301" s="48">
        <f>VLOOKUP(Table311[[#This Row],[Date]],'DB Details'!$A:$L,12)</f>
        <v>61.7</v>
      </c>
      <c r="C301" s="49">
        <f>VLOOKUP(Table311[[#This Row],[Date]],'DB Details'!$A:$T,20)</f>
        <v>0</v>
      </c>
      <c r="D301" s="49">
        <f>VLOOKUP(Table311[[#This Row],[Date]],'DB Details'!$A:$T,18)</f>
        <v>0</v>
      </c>
      <c r="E301" s="49">
        <f>VLOOKUP(Table311[[#This Row],[Date]],'DB Details'!$A:$T,19)</f>
        <v>0</v>
      </c>
    </row>
    <row r="302" spans="1:5" x14ac:dyDescent="0.2">
      <c r="A302" s="38">
        <v>26543</v>
      </c>
      <c r="B302" s="48">
        <f>VLOOKUP(Table311[[#This Row],[Date]],'DB Details'!$A:$L,12)</f>
        <v>65.099999999999994</v>
      </c>
      <c r="C302" s="49">
        <f>VLOOKUP(Table311[[#This Row],[Date]],'DB Details'!$A:$T,20)</f>
        <v>0</v>
      </c>
      <c r="D302" s="49">
        <f>VLOOKUP(Table311[[#This Row],[Date]],'DB Details'!$A:$T,18)</f>
        <v>0</v>
      </c>
      <c r="E302" s="49">
        <f>VLOOKUP(Table311[[#This Row],[Date]],'DB Details'!$A:$T,19)</f>
        <v>0</v>
      </c>
    </row>
    <row r="303" spans="1:5" x14ac:dyDescent="0.2">
      <c r="A303" s="38">
        <v>26573</v>
      </c>
      <c r="B303" s="48">
        <f>VLOOKUP(Table311[[#This Row],[Date]],'DB Details'!$A:$L,12)</f>
        <v>67</v>
      </c>
      <c r="C303" s="49">
        <f>VLOOKUP(Table311[[#This Row],[Date]],'DB Details'!$A:$T,20)</f>
        <v>6.8944758870178285E-2</v>
      </c>
      <c r="D303" s="49">
        <f>VLOOKUP(Table311[[#This Row],[Date]],'DB Details'!$A:$T,18)</f>
        <v>1.6744587376992581E-2</v>
      </c>
      <c r="E303" s="49">
        <f>VLOOKUP(Table311[[#This Row],[Date]],'DB Details'!$A:$T,19)</f>
        <v>6.8679494830585552E-2</v>
      </c>
    </row>
    <row r="304" spans="1:5" x14ac:dyDescent="0.2">
      <c r="A304" s="38">
        <v>26604</v>
      </c>
      <c r="B304" s="48">
        <f>VLOOKUP(Table311[[#This Row],[Date]],'DB Details'!$A:$L,12)</f>
        <v>69.900000000000006</v>
      </c>
      <c r="C304" s="49">
        <f>VLOOKUP(Table311[[#This Row],[Date]],'DB Details'!$A:$T,20)</f>
        <v>0</v>
      </c>
      <c r="D304" s="49">
        <f>VLOOKUP(Table311[[#This Row],[Date]],'DB Details'!$A:$T,18)</f>
        <v>0</v>
      </c>
      <c r="E304" s="49">
        <f>VLOOKUP(Table311[[#This Row],[Date]],'DB Details'!$A:$T,19)</f>
        <v>0</v>
      </c>
    </row>
    <row r="305" spans="1:5" x14ac:dyDescent="0.2">
      <c r="A305" s="38">
        <v>26634</v>
      </c>
      <c r="B305" s="48">
        <f>VLOOKUP(Table311[[#This Row],[Date]],'DB Details'!$A:$L,12)</f>
        <v>70.5</v>
      </c>
      <c r="C305" s="49">
        <f>VLOOKUP(Table311[[#This Row],[Date]],'DB Details'!$A:$T,20)</f>
        <v>0</v>
      </c>
      <c r="D305" s="49">
        <f>VLOOKUP(Table311[[#This Row],[Date]],'DB Details'!$A:$T,18)</f>
        <v>0</v>
      </c>
      <c r="E305" s="49">
        <f>VLOOKUP(Table311[[#This Row],[Date]],'DB Details'!$A:$T,19)</f>
        <v>0</v>
      </c>
    </row>
    <row r="306" spans="1:5" x14ac:dyDescent="0.2">
      <c r="A306" s="38">
        <v>26665</v>
      </c>
      <c r="B306" s="48">
        <f>VLOOKUP(Table311[[#This Row],[Date]],'DB Details'!$A:$L,12)</f>
        <v>72.099999999999994</v>
      </c>
      <c r="C306" s="49">
        <f>VLOOKUP(Table311[[#This Row],[Date]],'DB Details'!$A:$T,20)</f>
        <v>7.5618882917976041E-2</v>
      </c>
      <c r="D306" s="49">
        <f>VLOOKUP(Table311[[#This Row],[Date]],'DB Details'!$A:$T,18)</f>
        <v>2.474806376709953E-2</v>
      </c>
      <c r="E306" s="49">
        <f>VLOOKUP(Table311[[#This Row],[Date]],'DB Details'!$A:$T,19)</f>
        <v>0.1027280596009803</v>
      </c>
    </row>
    <row r="307" spans="1:5" x14ac:dyDescent="0.2">
      <c r="A307" s="38">
        <v>26696</v>
      </c>
      <c r="B307" s="48">
        <f>VLOOKUP(Table311[[#This Row],[Date]],'DB Details'!$A:$L,12)</f>
        <v>69.599999999999994</v>
      </c>
      <c r="C307" s="49">
        <f>VLOOKUP(Table311[[#This Row],[Date]],'DB Details'!$A:$T,20)</f>
        <v>0</v>
      </c>
      <c r="D307" s="49">
        <f>VLOOKUP(Table311[[#This Row],[Date]],'DB Details'!$A:$T,18)</f>
        <v>0</v>
      </c>
      <c r="E307" s="49">
        <f>VLOOKUP(Table311[[#This Row],[Date]],'DB Details'!$A:$T,19)</f>
        <v>0</v>
      </c>
    </row>
    <row r="308" spans="1:5" x14ac:dyDescent="0.2">
      <c r="A308" s="38">
        <v>26724</v>
      </c>
      <c r="B308" s="48">
        <f>VLOOKUP(Table311[[#This Row],[Date]],'DB Details'!$A:$L,12)</f>
        <v>69.599999999999994</v>
      </c>
      <c r="C308" s="49">
        <f>VLOOKUP(Table311[[#This Row],[Date]],'DB Details'!$A:$T,20)</f>
        <v>0</v>
      </c>
      <c r="D308" s="49">
        <f>VLOOKUP(Table311[[#This Row],[Date]],'DB Details'!$A:$T,18)</f>
        <v>0</v>
      </c>
      <c r="E308" s="49">
        <f>VLOOKUP(Table311[[#This Row],[Date]],'DB Details'!$A:$T,19)</f>
        <v>0</v>
      </c>
    </row>
    <row r="309" spans="1:5" x14ac:dyDescent="0.2">
      <c r="A309" s="38">
        <v>26755</v>
      </c>
      <c r="B309" s="48">
        <f>VLOOKUP(Table311[[#This Row],[Date]],'DB Details'!$A:$L,12)</f>
        <v>67.7</v>
      </c>
      <c r="C309" s="49">
        <f>VLOOKUP(Table311[[#This Row],[Date]],'DB Details'!$A:$T,20)</f>
        <v>6.3196600158145266E-2</v>
      </c>
      <c r="D309" s="49">
        <f>VLOOKUP(Table311[[#This Row],[Date]],'DB Details'!$A:$T,18)</f>
        <v>1.0886625296699469E-2</v>
      </c>
      <c r="E309" s="49">
        <f>VLOOKUP(Table311[[#This Row],[Date]],'DB Details'!$A:$T,19)</f>
        <v>4.4262787966369732E-2</v>
      </c>
    </row>
    <row r="310" spans="1:5" x14ac:dyDescent="0.2">
      <c r="A310" s="38">
        <v>26785</v>
      </c>
      <c r="B310" s="48">
        <f>VLOOKUP(Table311[[#This Row],[Date]],'DB Details'!$A:$L,12)</f>
        <v>64.8</v>
      </c>
      <c r="C310" s="49">
        <f>VLOOKUP(Table311[[#This Row],[Date]],'DB Details'!$A:$T,20)</f>
        <v>0</v>
      </c>
      <c r="D310" s="49">
        <f>VLOOKUP(Table311[[#This Row],[Date]],'DB Details'!$A:$T,18)</f>
        <v>0</v>
      </c>
      <c r="E310" s="49">
        <f>VLOOKUP(Table311[[#This Row],[Date]],'DB Details'!$A:$T,19)</f>
        <v>0</v>
      </c>
    </row>
    <row r="311" spans="1:5" x14ac:dyDescent="0.2">
      <c r="A311" s="38">
        <v>26816</v>
      </c>
      <c r="B311" s="48">
        <f>VLOOKUP(Table311[[#This Row],[Date]],'DB Details'!$A:$L,12)</f>
        <v>65</v>
      </c>
      <c r="C311" s="49">
        <f>VLOOKUP(Table311[[#This Row],[Date]],'DB Details'!$A:$T,20)</f>
        <v>0</v>
      </c>
      <c r="D311" s="49">
        <f>VLOOKUP(Table311[[#This Row],[Date]],'DB Details'!$A:$T,18)</f>
        <v>0</v>
      </c>
      <c r="E311" s="49">
        <f>VLOOKUP(Table311[[#This Row],[Date]],'DB Details'!$A:$T,19)</f>
        <v>0</v>
      </c>
    </row>
    <row r="312" spans="1:5" x14ac:dyDescent="0.2">
      <c r="A312" s="38">
        <v>26846</v>
      </c>
      <c r="B312" s="48">
        <f>VLOOKUP(Table311[[#This Row],[Date]],'DB Details'!$A:$L,12)</f>
        <v>57.8</v>
      </c>
      <c r="C312" s="49">
        <f>VLOOKUP(Table311[[#This Row],[Date]],'DB Details'!$A:$T,20)</f>
        <v>4.7710873076094118E-2</v>
      </c>
      <c r="D312" s="49">
        <f>VLOOKUP(Table311[[#This Row],[Date]],'DB Details'!$A:$T,18)</f>
        <v>-5.2589853628965894E-3</v>
      </c>
      <c r="E312" s="49">
        <f>VLOOKUP(Table311[[#This Row],[Date]],'DB Details'!$A:$T,19)</f>
        <v>-2.0870580913895931E-2</v>
      </c>
    </row>
    <row r="313" spans="1:5" x14ac:dyDescent="0.2">
      <c r="A313" s="38">
        <v>26877</v>
      </c>
      <c r="B313" s="48">
        <f>VLOOKUP(Table311[[#This Row],[Date]],'DB Details'!$A:$L,12)</f>
        <v>62.7</v>
      </c>
      <c r="C313" s="49">
        <f>VLOOKUP(Table311[[#This Row],[Date]],'DB Details'!$A:$T,20)</f>
        <v>0</v>
      </c>
      <c r="D313" s="49">
        <f>VLOOKUP(Table311[[#This Row],[Date]],'DB Details'!$A:$T,18)</f>
        <v>0</v>
      </c>
      <c r="E313" s="49">
        <f>VLOOKUP(Table311[[#This Row],[Date]],'DB Details'!$A:$T,19)</f>
        <v>0</v>
      </c>
    </row>
    <row r="314" spans="1:5" x14ac:dyDescent="0.2">
      <c r="A314" s="38">
        <v>26908</v>
      </c>
      <c r="B314" s="48">
        <f>VLOOKUP(Table311[[#This Row],[Date]],'DB Details'!$A:$L,12)</f>
        <v>63.5</v>
      </c>
      <c r="C314" s="49">
        <f>VLOOKUP(Table311[[#This Row],[Date]],'DB Details'!$A:$T,20)</f>
        <v>0</v>
      </c>
      <c r="D314" s="49">
        <f>VLOOKUP(Table311[[#This Row],[Date]],'DB Details'!$A:$T,18)</f>
        <v>0</v>
      </c>
      <c r="E314" s="49">
        <f>VLOOKUP(Table311[[#This Row],[Date]],'DB Details'!$A:$T,19)</f>
        <v>0</v>
      </c>
    </row>
    <row r="315" spans="1:5" x14ac:dyDescent="0.2">
      <c r="A315" s="38">
        <v>26938</v>
      </c>
      <c r="B315" s="48">
        <f>VLOOKUP(Table311[[#This Row],[Date]],'DB Details'!$A:$L,12)</f>
        <v>66.2</v>
      </c>
      <c r="C315" s="49">
        <f>VLOOKUP(Table311[[#This Row],[Date]],'DB Details'!$A:$T,20)</f>
        <v>4.0237563989062503E-2</v>
      </c>
      <c r="D315" s="49">
        <f>VLOOKUP(Table311[[#This Row],[Date]],'DB Details'!$A:$T,18)</f>
        <v>9.4921604343136869E-3</v>
      </c>
      <c r="E315" s="49">
        <f>VLOOKUP(Table311[[#This Row],[Date]],'DB Details'!$A:$T,19)</f>
        <v>3.8512677530483819E-2</v>
      </c>
    </row>
    <row r="316" spans="1:5" x14ac:dyDescent="0.2">
      <c r="A316" s="38">
        <v>26969</v>
      </c>
      <c r="B316" s="48">
        <f>VLOOKUP(Table311[[#This Row],[Date]],'DB Details'!$A:$L,12)</f>
        <v>68.099999999999994</v>
      </c>
      <c r="C316" s="49">
        <f>VLOOKUP(Table311[[#This Row],[Date]],'DB Details'!$A:$T,20)</f>
        <v>0</v>
      </c>
      <c r="D316" s="49">
        <f>VLOOKUP(Table311[[#This Row],[Date]],'DB Details'!$A:$T,18)</f>
        <v>0</v>
      </c>
      <c r="E316" s="49">
        <f>VLOOKUP(Table311[[#This Row],[Date]],'DB Details'!$A:$T,19)</f>
        <v>0</v>
      </c>
    </row>
    <row r="317" spans="1:5" x14ac:dyDescent="0.2">
      <c r="A317" s="38">
        <v>26999</v>
      </c>
      <c r="B317" s="48">
        <f>VLOOKUP(Table311[[#This Row],[Date]],'DB Details'!$A:$L,12)</f>
        <v>63.6</v>
      </c>
      <c r="C317" s="49">
        <f>VLOOKUP(Table311[[#This Row],[Date]],'DB Details'!$A:$T,20)</f>
        <v>0</v>
      </c>
      <c r="D317" s="49">
        <f>VLOOKUP(Table311[[#This Row],[Date]],'DB Details'!$A:$T,18)</f>
        <v>0</v>
      </c>
      <c r="E317" s="49">
        <f>VLOOKUP(Table311[[#This Row],[Date]],'DB Details'!$A:$T,19)</f>
        <v>0</v>
      </c>
    </row>
    <row r="318" spans="1:5" x14ac:dyDescent="0.2">
      <c r="A318" s="38">
        <v>27030</v>
      </c>
      <c r="B318" s="48">
        <f>VLOOKUP(Table311[[#This Row],[Date]],'DB Details'!$A:$L,12)</f>
        <v>62.1</v>
      </c>
      <c r="C318" s="49">
        <f>VLOOKUP(Table311[[#This Row],[Date]],'DB Details'!$A:$T,20)</f>
        <v>6.3877387719998612E-3</v>
      </c>
      <c r="D318" s="49">
        <f>VLOOKUP(Table311[[#This Row],[Date]],'DB Details'!$A:$T,18)</f>
        <v>-8.5977257437322464E-3</v>
      </c>
      <c r="E318" s="49">
        <f>VLOOKUP(Table311[[#This Row],[Date]],'DB Details'!$A:$T,19)</f>
        <v>-3.3949914388930691E-2</v>
      </c>
    </row>
    <row r="319" spans="1:5" x14ac:dyDescent="0.2">
      <c r="A319" s="38">
        <v>27061</v>
      </c>
      <c r="B319" s="48">
        <f>VLOOKUP(Table311[[#This Row],[Date]],'DB Details'!$A:$L,12)</f>
        <v>58.6</v>
      </c>
      <c r="C319" s="49">
        <f>VLOOKUP(Table311[[#This Row],[Date]],'DB Details'!$A:$T,20)</f>
        <v>0</v>
      </c>
      <c r="D319" s="49">
        <f>VLOOKUP(Table311[[#This Row],[Date]],'DB Details'!$A:$T,18)</f>
        <v>0</v>
      </c>
      <c r="E319" s="49">
        <f>VLOOKUP(Table311[[#This Row],[Date]],'DB Details'!$A:$T,19)</f>
        <v>0</v>
      </c>
    </row>
    <row r="320" spans="1:5" x14ac:dyDescent="0.2">
      <c r="A320" s="38">
        <v>27089</v>
      </c>
      <c r="B320" s="48">
        <f>VLOOKUP(Table311[[#This Row],[Date]],'DB Details'!$A:$L,12)</f>
        <v>61.8</v>
      </c>
      <c r="C320" s="49">
        <f>VLOOKUP(Table311[[#This Row],[Date]],'DB Details'!$A:$T,20)</f>
        <v>0</v>
      </c>
      <c r="D320" s="49">
        <f>VLOOKUP(Table311[[#This Row],[Date]],'DB Details'!$A:$T,18)</f>
        <v>0</v>
      </c>
      <c r="E320" s="49">
        <f>VLOOKUP(Table311[[#This Row],[Date]],'DB Details'!$A:$T,19)</f>
        <v>0</v>
      </c>
    </row>
    <row r="321" spans="1:5" x14ac:dyDescent="0.2">
      <c r="A321" s="38">
        <v>27120</v>
      </c>
      <c r="B321" s="48">
        <f>VLOOKUP(Table311[[#This Row],[Date]],'DB Details'!$A:$L,12)</f>
        <v>59.9</v>
      </c>
      <c r="C321" s="49">
        <f>VLOOKUP(Table311[[#This Row],[Date]],'DB Details'!$A:$T,20)</f>
        <v>-2.0841819594568669E-3</v>
      </c>
      <c r="D321" s="49">
        <f>VLOOKUP(Table311[[#This Row],[Date]],'DB Details'!$A:$T,18)</f>
        <v>2.3768322735318119E-3</v>
      </c>
      <c r="E321" s="49">
        <f>VLOOKUP(Table311[[#This Row],[Date]],'DB Details'!$A:$T,19)</f>
        <v>9.5412788260365033E-3</v>
      </c>
    </row>
    <row r="322" spans="1:5" x14ac:dyDescent="0.2">
      <c r="A322" s="38">
        <v>27150</v>
      </c>
      <c r="B322" s="48">
        <f>VLOOKUP(Table311[[#This Row],[Date]],'DB Details'!$A:$L,12)</f>
        <v>55.7</v>
      </c>
      <c r="C322" s="49">
        <f>VLOOKUP(Table311[[#This Row],[Date]],'DB Details'!$A:$T,20)</f>
        <v>0</v>
      </c>
      <c r="D322" s="49">
        <f>VLOOKUP(Table311[[#This Row],[Date]],'DB Details'!$A:$T,18)</f>
        <v>0</v>
      </c>
      <c r="E322" s="49">
        <f>VLOOKUP(Table311[[#This Row],[Date]],'DB Details'!$A:$T,19)</f>
        <v>0</v>
      </c>
    </row>
    <row r="323" spans="1:5" x14ac:dyDescent="0.2">
      <c r="A323" s="38">
        <v>27181</v>
      </c>
      <c r="B323" s="48">
        <f>VLOOKUP(Table311[[#This Row],[Date]],'DB Details'!$A:$L,12)</f>
        <v>54.7</v>
      </c>
      <c r="C323" s="49">
        <f>VLOOKUP(Table311[[#This Row],[Date]],'DB Details'!$A:$T,20)</f>
        <v>0</v>
      </c>
      <c r="D323" s="49">
        <f>VLOOKUP(Table311[[#This Row],[Date]],'DB Details'!$A:$T,18)</f>
        <v>0</v>
      </c>
      <c r="E323" s="49">
        <f>VLOOKUP(Table311[[#This Row],[Date]],'DB Details'!$A:$T,19)</f>
        <v>0</v>
      </c>
    </row>
    <row r="324" spans="1:5" x14ac:dyDescent="0.2">
      <c r="A324" s="38">
        <v>27211</v>
      </c>
      <c r="B324" s="48">
        <f>VLOOKUP(Table311[[#This Row],[Date]],'DB Details'!$A:$L,12)</f>
        <v>54.8</v>
      </c>
      <c r="C324" s="49">
        <f>VLOOKUP(Table311[[#This Row],[Date]],'DB Details'!$A:$T,20)</f>
        <v>-6.2900049280189829E-3</v>
      </c>
      <c r="D324" s="49">
        <f>VLOOKUP(Table311[[#This Row],[Date]],'DB Details'!$A:$T,18)</f>
        <v>-9.4514277828859072E-3</v>
      </c>
      <c r="E324" s="49">
        <f>VLOOKUP(Table311[[#This Row],[Date]],'DB Details'!$A:$T,19)</f>
        <v>-3.7273103393761782E-2</v>
      </c>
    </row>
    <row r="325" spans="1:5" x14ac:dyDescent="0.2">
      <c r="A325" s="38">
        <v>27242</v>
      </c>
      <c r="B325" s="48">
        <f>VLOOKUP(Table311[[#This Row],[Date]],'DB Details'!$A:$L,12)</f>
        <v>52.9</v>
      </c>
      <c r="C325" s="49">
        <f>VLOOKUP(Table311[[#This Row],[Date]],'DB Details'!$A:$T,20)</f>
        <v>0</v>
      </c>
      <c r="D325" s="49">
        <f>VLOOKUP(Table311[[#This Row],[Date]],'DB Details'!$A:$T,18)</f>
        <v>0</v>
      </c>
      <c r="E325" s="49">
        <f>VLOOKUP(Table311[[#This Row],[Date]],'DB Details'!$A:$T,19)</f>
        <v>0</v>
      </c>
    </row>
    <row r="326" spans="1:5" x14ac:dyDescent="0.2">
      <c r="A326" s="38">
        <v>27273</v>
      </c>
      <c r="B326" s="48">
        <f>VLOOKUP(Table311[[#This Row],[Date]],'DB Details'!$A:$L,12)</f>
        <v>46.2</v>
      </c>
      <c r="C326" s="49">
        <f>VLOOKUP(Table311[[#This Row],[Date]],'DB Details'!$A:$T,20)</f>
        <v>0</v>
      </c>
      <c r="D326" s="49">
        <f>VLOOKUP(Table311[[#This Row],[Date]],'DB Details'!$A:$T,18)</f>
        <v>0</v>
      </c>
      <c r="E326" s="49">
        <f>VLOOKUP(Table311[[#This Row],[Date]],'DB Details'!$A:$T,19)</f>
        <v>0</v>
      </c>
    </row>
    <row r="327" spans="1:5" x14ac:dyDescent="0.2">
      <c r="A327" s="38">
        <v>27303</v>
      </c>
      <c r="B327" s="48">
        <f>VLOOKUP(Table311[[#This Row],[Date]],'DB Details'!$A:$L,12)</f>
        <v>42.7</v>
      </c>
      <c r="C327" s="49">
        <f>VLOOKUP(Table311[[#This Row],[Date]],'DB Details'!$A:$T,20)</f>
        <v>-1.945449393820109E-2</v>
      </c>
      <c r="D327" s="49">
        <f>VLOOKUP(Table311[[#This Row],[Date]],'DB Details'!$A:$T,18)</f>
        <v>-3.881407827863123E-3</v>
      </c>
      <c r="E327" s="49">
        <f>VLOOKUP(Table311[[#This Row],[Date]],'DB Details'!$A:$T,19)</f>
        <v>-1.5435473022839759E-2</v>
      </c>
    </row>
    <row r="328" spans="1:5" x14ac:dyDescent="0.2">
      <c r="A328" s="38">
        <v>27334</v>
      </c>
      <c r="B328" s="48">
        <f>VLOOKUP(Table311[[#This Row],[Date]],'DB Details'!$A:$L,12)</f>
        <v>37.9</v>
      </c>
      <c r="C328" s="49">
        <f>VLOOKUP(Table311[[#This Row],[Date]],'DB Details'!$A:$T,20)</f>
        <v>0</v>
      </c>
      <c r="D328" s="49">
        <f>VLOOKUP(Table311[[#This Row],[Date]],'DB Details'!$A:$T,18)</f>
        <v>0</v>
      </c>
      <c r="E328" s="49">
        <f>VLOOKUP(Table311[[#This Row],[Date]],'DB Details'!$A:$T,19)</f>
        <v>0</v>
      </c>
    </row>
    <row r="329" spans="1:5" x14ac:dyDescent="0.2">
      <c r="A329" s="38">
        <v>27364</v>
      </c>
      <c r="B329" s="48">
        <f>VLOOKUP(Table311[[#This Row],[Date]],'DB Details'!$A:$L,12)</f>
        <v>30.9</v>
      </c>
      <c r="C329" s="49">
        <f>VLOOKUP(Table311[[#This Row],[Date]],'DB Details'!$A:$T,20)</f>
        <v>0</v>
      </c>
      <c r="D329" s="49">
        <f>VLOOKUP(Table311[[#This Row],[Date]],'DB Details'!$A:$T,18)</f>
        <v>0</v>
      </c>
      <c r="E329" s="49">
        <f>VLOOKUP(Table311[[#This Row],[Date]],'DB Details'!$A:$T,19)</f>
        <v>0</v>
      </c>
    </row>
    <row r="330" spans="1:5" x14ac:dyDescent="0.2">
      <c r="A330" s="38">
        <v>27395</v>
      </c>
      <c r="B330" s="48">
        <f>VLOOKUP(Table311[[#This Row],[Date]],'DB Details'!$A:$L,12)</f>
        <v>30.7</v>
      </c>
      <c r="C330" s="49">
        <f>VLOOKUP(Table311[[#This Row],[Date]],'DB Details'!$A:$T,20)</f>
        <v>-2.2990475952479598E-2</v>
      </c>
      <c r="D330" s="49">
        <f>VLOOKUP(Table311[[#This Row],[Date]],'DB Details'!$A:$T,18)</f>
        <v>-1.217285875797099E-2</v>
      </c>
      <c r="E330" s="49">
        <f>VLOOKUP(Table311[[#This Row],[Date]],'DB Details'!$A:$T,19)</f>
        <v>-4.7809557156305638E-2</v>
      </c>
    </row>
    <row r="331" spans="1:5" x14ac:dyDescent="0.2">
      <c r="A331" s="38">
        <v>27426</v>
      </c>
      <c r="B331" s="48">
        <f>VLOOKUP(Table311[[#This Row],[Date]],'DB Details'!$A:$L,12)</f>
        <v>34.4</v>
      </c>
      <c r="C331" s="49">
        <f>VLOOKUP(Table311[[#This Row],[Date]],'DB Details'!$A:$T,20)</f>
        <v>0</v>
      </c>
      <c r="D331" s="49">
        <f>VLOOKUP(Table311[[#This Row],[Date]],'DB Details'!$A:$T,18)</f>
        <v>0</v>
      </c>
      <c r="E331" s="49">
        <f>VLOOKUP(Table311[[#This Row],[Date]],'DB Details'!$A:$T,19)</f>
        <v>0</v>
      </c>
    </row>
    <row r="332" spans="1:5" x14ac:dyDescent="0.2">
      <c r="A332" s="38">
        <v>27454</v>
      </c>
      <c r="B332" s="48">
        <f>VLOOKUP(Table311[[#This Row],[Date]],'DB Details'!$A:$L,12)</f>
        <v>31.6</v>
      </c>
      <c r="C332" s="49">
        <f>VLOOKUP(Table311[[#This Row],[Date]],'DB Details'!$A:$T,20)</f>
        <v>0</v>
      </c>
      <c r="D332" s="49">
        <f>VLOOKUP(Table311[[#This Row],[Date]],'DB Details'!$A:$T,18)</f>
        <v>0</v>
      </c>
      <c r="E332" s="49">
        <f>VLOOKUP(Table311[[#This Row],[Date]],'DB Details'!$A:$T,19)</f>
        <v>0</v>
      </c>
    </row>
    <row r="333" spans="1:5" x14ac:dyDescent="0.2">
      <c r="A333" s="38">
        <v>27485</v>
      </c>
      <c r="B333" s="48">
        <f>VLOOKUP(Table311[[#This Row],[Date]],'DB Details'!$A:$L,12)</f>
        <v>37.5</v>
      </c>
      <c r="C333" s="49">
        <f>VLOOKUP(Table311[[#This Row],[Date]],'DB Details'!$A:$T,20)</f>
        <v>-1.834262400105072E-2</v>
      </c>
      <c r="D333" s="49">
        <f>VLOOKUP(Table311[[#This Row],[Date]],'DB Details'!$A:$T,18)</f>
        <v>7.1453621611923873E-3</v>
      </c>
      <c r="E333" s="49">
        <f>VLOOKUP(Table311[[#This Row],[Date]],'DB Details'!$A:$T,19)</f>
        <v>2.888924771416268E-2</v>
      </c>
    </row>
    <row r="334" spans="1:5" x14ac:dyDescent="0.2">
      <c r="A334" s="38">
        <v>27515</v>
      </c>
      <c r="B334" s="48">
        <f>VLOOKUP(Table311[[#This Row],[Date]],'DB Details'!$A:$L,12)</f>
        <v>41.2</v>
      </c>
      <c r="C334" s="49">
        <f>VLOOKUP(Table311[[#This Row],[Date]],'DB Details'!$A:$T,20)</f>
        <v>0</v>
      </c>
      <c r="D334" s="49">
        <f>VLOOKUP(Table311[[#This Row],[Date]],'DB Details'!$A:$T,18)</f>
        <v>0</v>
      </c>
      <c r="E334" s="49">
        <f>VLOOKUP(Table311[[#This Row],[Date]],'DB Details'!$A:$T,19)</f>
        <v>0</v>
      </c>
    </row>
    <row r="335" spans="1:5" x14ac:dyDescent="0.2">
      <c r="A335" s="38">
        <v>27546</v>
      </c>
      <c r="B335" s="48">
        <f>VLOOKUP(Table311[[#This Row],[Date]],'DB Details'!$A:$L,12)</f>
        <v>45.1</v>
      </c>
      <c r="C335" s="49">
        <f>VLOOKUP(Table311[[#This Row],[Date]],'DB Details'!$A:$T,20)</f>
        <v>0</v>
      </c>
      <c r="D335" s="49">
        <f>VLOOKUP(Table311[[#This Row],[Date]],'DB Details'!$A:$T,18)</f>
        <v>0</v>
      </c>
      <c r="E335" s="49">
        <f>VLOOKUP(Table311[[#This Row],[Date]],'DB Details'!$A:$T,19)</f>
        <v>0</v>
      </c>
    </row>
    <row r="336" spans="1:5" x14ac:dyDescent="0.2">
      <c r="A336" s="38">
        <v>27576</v>
      </c>
      <c r="B336" s="48">
        <f>VLOOKUP(Table311[[#This Row],[Date]],'DB Details'!$A:$L,12)</f>
        <v>47.2</v>
      </c>
      <c r="C336" s="49">
        <f>VLOOKUP(Table311[[#This Row],[Date]],'DB Details'!$A:$T,20)</f>
        <v>7.9868486935100094E-3</v>
      </c>
      <c r="D336" s="49">
        <f>VLOOKUP(Table311[[#This Row],[Date]],'DB Details'!$A:$T,18)</f>
        <v>1.7116519672596298E-2</v>
      </c>
      <c r="E336" s="49">
        <f>VLOOKUP(Table311[[#This Row],[Date]],'DB Details'!$A:$T,19)</f>
        <v>7.0244074865320139E-2</v>
      </c>
    </row>
    <row r="337" spans="1:5" x14ac:dyDescent="0.2">
      <c r="A337" s="38">
        <v>27607</v>
      </c>
      <c r="B337" s="48">
        <f>VLOOKUP(Table311[[#This Row],[Date]],'DB Details'!$A:$L,12)</f>
        <v>51.4</v>
      </c>
      <c r="C337" s="49">
        <f>VLOOKUP(Table311[[#This Row],[Date]],'DB Details'!$A:$T,20)</f>
        <v>0</v>
      </c>
      <c r="D337" s="49">
        <f>VLOOKUP(Table311[[#This Row],[Date]],'DB Details'!$A:$T,18)</f>
        <v>0</v>
      </c>
      <c r="E337" s="49">
        <f>VLOOKUP(Table311[[#This Row],[Date]],'DB Details'!$A:$T,19)</f>
        <v>0</v>
      </c>
    </row>
    <row r="338" spans="1:5" x14ac:dyDescent="0.2">
      <c r="A338" s="38">
        <v>27638</v>
      </c>
      <c r="B338" s="48">
        <f>VLOOKUP(Table311[[#This Row],[Date]],'DB Details'!$A:$L,12)</f>
        <v>54.4</v>
      </c>
      <c r="C338" s="49">
        <f>VLOOKUP(Table311[[#This Row],[Date]],'DB Details'!$A:$T,20)</f>
        <v>0</v>
      </c>
      <c r="D338" s="49">
        <f>VLOOKUP(Table311[[#This Row],[Date]],'DB Details'!$A:$T,18)</f>
        <v>0</v>
      </c>
      <c r="E338" s="49">
        <f>VLOOKUP(Table311[[#This Row],[Date]],'DB Details'!$A:$T,19)</f>
        <v>0</v>
      </c>
    </row>
    <row r="339" spans="1:5" x14ac:dyDescent="0.2">
      <c r="A339" s="38">
        <v>27668</v>
      </c>
      <c r="B339" s="48">
        <f>VLOOKUP(Table311[[#This Row],[Date]],'DB Details'!$A:$L,12)</f>
        <v>55.5</v>
      </c>
      <c r="C339" s="49">
        <f>VLOOKUP(Table311[[#This Row],[Date]],'DB Details'!$A:$T,20)</f>
        <v>2.5540174722061351E-2</v>
      </c>
      <c r="D339" s="49">
        <f>VLOOKUP(Table311[[#This Row],[Date]],'DB Details'!$A:$T,18)</f>
        <v>1.3465241519955561E-2</v>
      </c>
      <c r="E339" s="49">
        <f>VLOOKUP(Table311[[#This Row],[Date]],'DB Details'!$A:$T,19)</f>
        <v>5.4958641008029607E-2</v>
      </c>
    </row>
    <row r="340" spans="1:5" x14ac:dyDescent="0.2">
      <c r="A340" s="38">
        <v>27699</v>
      </c>
      <c r="B340" s="48">
        <f>VLOOKUP(Table311[[#This Row],[Date]],'DB Details'!$A:$L,12)</f>
        <v>54.5</v>
      </c>
      <c r="C340" s="49">
        <f>VLOOKUP(Table311[[#This Row],[Date]],'DB Details'!$A:$T,20)</f>
        <v>0</v>
      </c>
      <c r="D340" s="49">
        <f>VLOOKUP(Table311[[#This Row],[Date]],'DB Details'!$A:$T,18)</f>
        <v>0</v>
      </c>
      <c r="E340" s="49">
        <f>VLOOKUP(Table311[[#This Row],[Date]],'DB Details'!$A:$T,19)</f>
        <v>0</v>
      </c>
    </row>
    <row r="341" spans="1:5" x14ac:dyDescent="0.2">
      <c r="A341" s="38">
        <v>27729</v>
      </c>
      <c r="B341" s="48">
        <f>VLOOKUP(Table311[[#This Row],[Date]],'DB Details'!$A:$L,12)</f>
        <v>54.9</v>
      </c>
      <c r="C341" s="49">
        <f>VLOOKUP(Table311[[#This Row],[Date]],'DB Details'!$A:$T,20)</f>
        <v>0</v>
      </c>
      <c r="D341" s="49">
        <f>VLOOKUP(Table311[[#This Row],[Date]],'DB Details'!$A:$T,18)</f>
        <v>0</v>
      </c>
      <c r="E341" s="49">
        <f>VLOOKUP(Table311[[#This Row],[Date]],'DB Details'!$A:$T,19)</f>
        <v>0</v>
      </c>
    </row>
    <row r="342" spans="1:5" x14ac:dyDescent="0.2">
      <c r="A342" s="38">
        <v>27760</v>
      </c>
      <c r="B342" s="48">
        <f>VLOOKUP(Table311[[#This Row],[Date]],'DB Details'!$A:$L,12)</f>
        <v>58.8</v>
      </c>
      <c r="C342" s="49">
        <f>VLOOKUP(Table311[[#This Row],[Date]],'DB Details'!$A:$T,20)</f>
        <v>6.1523893616258638E-2</v>
      </c>
      <c r="D342" s="49">
        <f>VLOOKUP(Table311[[#This Row],[Date]],'DB Details'!$A:$T,18)</f>
        <v>2.2487601205135949E-2</v>
      </c>
      <c r="E342" s="49">
        <f>VLOOKUP(Table311[[#This Row],[Date]],'DB Details'!$A:$T,19)</f>
        <v>9.3030301011741479E-2</v>
      </c>
    </row>
    <row r="343" spans="1:5" x14ac:dyDescent="0.2">
      <c r="A343" s="38">
        <v>27791</v>
      </c>
      <c r="B343" s="48">
        <f>VLOOKUP(Table311[[#This Row],[Date]],'DB Details'!$A:$L,12)</f>
        <v>61.5</v>
      </c>
      <c r="C343" s="49">
        <f>VLOOKUP(Table311[[#This Row],[Date]],'DB Details'!$A:$T,20)</f>
        <v>0</v>
      </c>
      <c r="D343" s="49">
        <f>VLOOKUP(Table311[[#This Row],[Date]],'DB Details'!$A:$T,18)</f>
        <v>0</v>
      </c>
      <c r="E343" s="49">
        <f>VLOOKUP(Table311[[#This Row],[Date]],'DB Details'!$A:$T,19)</f>
        <v>0</v>
      </c>
    </row>
    <row r="344" spans="1:5" x14ac:dyDescent="0.2">
      <c r="A344" s="38">
        <v>27820</v>
      </c>
      <c r="B344" s="48">
        <f>VLOOKUP(Table311[[#This Row],[Date]],'DB Details'!$A:$L,12)</f>
        <v>58.4</v>
      </c>
      <c r="C344" s="49">
        <f>VLOOKUP(Table311[[#This Row],[Date]],'DB Details'!$A:$T,20)</f>
        <v>0</v>
      </c>
      <c r="D344" s="49">
        <f>VLOOKUP(Table311[[#This Row],[Date]],'DB Details'!$A:$T,18)</f>
        <v>0</v>
      </c>
      <c r="E344" s="49">
        <f>VLOOKUP(Table311[[#This Row],[Date]],'DB Details'!$A:$T,19)</f>
        <v>0</v>
      </c>
    </row>
    <row r="345" spans="1:5" x14ac:dyDescent="0.2">
      <c r="A345" s="38">
        <v>27851</v>
      </c>
      <c r="B345" s="48">
        <f>VLOOKUP(Table311[[#This Row],[Date]],'DB Details'!$A:$L,12)</f>
        <v>60.6</v>
      </c>
      <c r="C345" s="49">
        <f>VLOOKUP(Table311[[#This Row],[Date]],'DB Details'!$A:$T,20)</f>
        <v>6.1725884584526818E-2</v>
      </c>
      <c r="D345" s="49">
        <f>VLOOKUP(Table311[[#This Row],[Date]],'DB Details'!$A:$T,18)</f>
        <v>7.3370057672507601E-3</v>
      </c>
      <c r="E345" s="49">
        <f>VLOOKUP(Table311[[#This Row],[Date]],'DB Details'!$A:$T,19)</f>
        <v>2.9672595741234709E-2</v>
      </c>
    </row>
    <row r="346" spans="1:5" x14ac:dyDescent="0.2">
      <c r="A346" s="38">
        <v>27881</v>
      </c>
      <c r="B346" s="48">
        <f>VLOOKUP(Table311[[#This Row],[Date]],'DB Details'!$A:$L,12)</f>
        <v>58.8</v>
      </c>
      <c r="C346" s="49">
        <f>VLOOKUP(Table311[[#This Row],[Date]],'DB Details'!$A:$T,20)</f>
        <v>0</v>
      </c>
      <c r="D346" s="49">
        <f>VLOOKUP(Table311[[#This Row],[Date]],'DB Details'!$A:$T,18)</f>
        <v>0</v>
      </c>
      <c r="E346" s="49">
        <f>VLOOKUP(Table311[[#This Row],[Date]],'DB Details'!$A:$T,19)</f>
        <v>0</v>
      </c>
    </row>
    <row r="347" spans="1:5" x14ac:dyDescent="0.2">
      <c r="A347" s="38">
        <v>27912</v>
      </c>
      <c r="B347" s="48">
        <f>VLOOKUP(Table311[[#This Row],[Date]],'DB Details'!$A:$L,12)</f>
        <v>58.2</v>
      </c>
      <c r="C347" s="49">
        <f>VLOOKUP(Table311[[#This Row],[Date]],'DB Details'!$A:$T,20)</f>
        <v>0</v>
      </c>
      <c r="D347" s="49">
        <f>VLOOKUP(Table311[[#This Row],[Date]],'DB Details'!$A:$T,18)</f>
        <v>0</v>
      </c>
      <c r="E347" s="49">
        <f>VLOOKUP(Table311[[#This Row],[Date]],'DB Details'!$A:$T,19)</f>
        <v>0</v>
      </c>
    </row>
    <row r="348" spans="1:5" x14ac:dyDescent="0.2">
      <c r="A348" s="38">
        <v>27942</v>
      </c>
      <c r="B348" s="48">
        <f>VLOOKUP(Table311[[#This Row],[Date]],'DB Details'!$A:$L,12)</f>
        <v>55.9</v>
      </c>
      <c r="C348" s="49">
        <f>VLOOKUP(Table311[[#This Row],[Date]],'DB Details'!$A:$T,20)</f>
        <v>4.958636996409576E-2</v>
      </c>
      <c r="D348" s="49">
        <f>VLOOKUP(Table311[[#This Row],[Date]],'DB Details'!$A:$T,18)</f>
        <v>5.4870576424046113E-3</v>
      </c>
      <c r="E348" s="49">
        <f>VLOOKUP(Table311[[#This Row],[Date]],'DB Details'!$A:$T,19)</f>
        <v>2.2129539098495469E-2</v>
      </c>
    </row>
    <row r="349" spans="1:5" x14ac:dyDescent="0.2">
      <c r="A349" s="38">
        <v>27973</v>
      </c>
      <c r="B349" s="48">
        <f>VLOOKUP(Table311[[#This Row],[Date]],'DB Details'!$A:$L,12)</f>
        <v>54.5</v>
      </c>
      <c r="C349" s="49">
        <f>VLOOKUP(Table311[[#This Row],[Date]],'DB Details'!$A:$T,20)</f>
        <v>0</v>
      </c>
      <c r="D349" s="49">
        <f>VLOOKUP(Table311[[#This Row],[Date]],'DB Details'!$A:$T,18)</f>
        <v>0</v>
      </c>
      <c r="E349" s="49">
        <f>VLOOKUP(Table311[[#This Row],[Date]],'DB Details'!$A:$T,19)</f>
        <v>0</v>
      </c>
    </row>
    <row r="350" spans="1:5" x14ac:dyDescent="0.2">
      <c r="A350" s="38">
        <v>28004</v>
      </c>
      <c r="B350" s="48">
        <f>VLOOKUP(Table311[[#This Row],[Date]],'DB Details'!$A:$L,12)</f>
        <v>53.6</v>
      </c>
      <c r="C350" s="49">
        <f>VLOOKUP(Table311[[#This Row],[Date]],'DB Details'!$A:$T,20)</f>
        <v>0</v>
      </c>
      <c r="D350" s="49">
        <f>VLOOKUP(Table311[[#This Row],[Date]],'DB Details'!$A:$T,18)</f>
        <v>0</v>
      </c>
      <c r="E350" s="49">
        <f>VLOOKUP(Table311[[#This Row],[Date]],'DB Details'!$A:$T,19)</f>
        <v>0</v>
      </c>
    </row>
    <row r="351" spans="1:5" x14ac:dyDescent="0.2">
      <c r="A351" s="38">
        <v>28034</v>
      </c>
      <c r="B351" s="48">
        <f>VLOOKUP(Table311[[#This Row],[Date]],'DB Details'!$A:$L,12)</f>
        <v>53.5</v>
      </c>
      <c r="C351" s="49">
        <f>VLOOKUP(Table311[[#This Row],[Date]],'DB Details'!$A:$T,20)</f>
        <v>4.314806637790361E-2</v>
      </c>
      <c r="D351" s="49">
        <f>VLOOKUP(Table311[[#This Row],[Date]],'DB Details'!$A:$T,18)</f>
        <v>7.2485097809732481E-3</v>
      </c>
      <c r="E351" s="49">
        <f>VLOOKUP(Table311[[#This Row],[Date]],'DB Details'!$A:$T,19)</f>
        <v>2.931081062144569E-2</v>
      </c>
    </row>
    <row r="352" spans="1:5" x14ac:dyDescent="0.2">
      <c r="A352" s="38">
        <v>28065</v>
      </c>
      <c r="B352" s="48">
        <f>VLOOKUP(Table311[[#This Row],[Date]],'DB Details'!$A:$L,12)</f>
        <v>51.7</v>
      </c>
      <c r="C352" s="49">
        <f>VLOOKUP(Table311[[#This Row],[Date]],'DB Details'!$A:$T,20)</f>
        <v>0</v>
      </c>
      <c r="D352" s="49">
        <f>VLOOKUP(Table311[[#This Row],[Date]],'DB Details'!$A:$T,18)</f>
        <v>0</v>
      </c>
      <c r="E352" s="49">
        <f>VLOOKUP(Table311[[#This Row],[Date]],'DB Details'!$A:$T,19)</f>
        <v>0</v>
      </c>
    </row>
    <row r="353" spans="1:5" x14ac:dyDescent="0.2">
      <c r="A353" s="38">
        <v>28095</v>
      </c>
      <c r="B353" s="48">
        <f>VLOOKUP(Table311[[#This Row],[Date]],'DB Details'!$A:$L,12)</f>
        <v>56.6</v>
      </c>
      <c r="C353" s="49">
        <f>VLOOKUP(Table311[[#This Row],[Date]],'DB Details'!$A:$T,20)</f>
        <v>0</v>
      </c>
      <c r="D353" s="49">
        <f>VLOOKUP(Table311[[#This Row],[Date]],'DB Details'!$A:$T,18)</f>
        <v>0</v>
      </c>
      <c r="E353" s="49">
        <f>VLOOKUP(Table311[[#This Row],[Date]],'DB Details'!$A:$T,19)</f>
        <v>0</v>
      </c>
    </row>
    <row r="354" spans="1:5" x14ac:dyDescent="0.2">
      <c r="A354" s="38">
        <v>28126</v>
      </c>
      <c r="B354" s="48">
        <f>VLOOKUP(Table311[[#This Row],[Date]],'DB Details'!$A:$L,12)</f>
        <v>54.8</v>
      </c>
      <c r="C354" s="49">
        <f>VLOOKUP(Table311[[#This Row],[Date]],'DB Details'!$A:$T,20)</f>
        <v>3.225964641737461E-2</v>
      </c>
      <c r="D354" s="49">
        <f>VLOOKUP(Table311[[#This Row],[Date]],'DB Details'!$A:$T,18)</f>
        <v>1.1814835981102891E-2</v>
      </c>
      <c r="E354" s="49">
        <f>VLOOKUP(Table311[[#This Row],[Date]],'DB Details'!$A:$T,19)</f>
        <v>4.8103502453763942E-2</v>
      </c>
    </row>
    <row r="355" spans="1:5" x14ac:dyDescent="0.2">
      <c r="A355" s="38">
        <v>28157</v>
      </c>
      <c r="B355" s="48">
        <f>VLOOKUP(Table311[[#This Row],[Date]],'DB Details'!$A:$L,12)</f>
        <v>55</v>
      </c>
      <c r="C355" s="49">
        <f>VLOOKUP(Table311[[#This Row],[Date]],'DB Details'!$A:$T,20)</f>
        <v>0</v>
      </c>
      <c r="D355" s="49">
        <f>VLOOKUP(Table311[[#This Row],[Date]],'DB Details'!$A:$T,18)</f>
        <v>0</v>
      </c>
      <c r="E355" s="49">
        <f>VLOOKUP(Table311[[#This Row],[Date]],'DB Details'!$A:$T,19)</f>
        <v>0</v>
      </c>
    </row>
    <row r="356" spans="1:5" x14ac:dyDescent="0.2">
      <c r="A356" s="38">
        <v>28185</v>
      </c>
      <c r="B356" s="48">
        <f>VLOOKUP(Table311[[#This Row],[Date]],'DB Details'!$A:$L,12)</f>
        <v>58.4</v>
      </c>
      <c r="C356" s="49">
        <f>VLOOKUP(Table311[[#This Row],[Date]],'DB Details'!$A:$T,20)</f>
        <v>0</v>
      </c>
      <c r="D356" s="49">
        <f>VLOOKUP(Table311[[#This Row],[Date]],'DB Details'!$A:$T,18)</f>
        <v>0</v>
      </c>
      <c r="E356" s="49">
        <f>VLOOKUP(Table311[[#This Row],[Date]],'DB Details'!$A:$T,19)</f>
        <v>0</v>
      </c>
    </row>
    <row r="357" spans="1:5" x14ac:dyDescent="0.2">
      <c r="A357" s="38">
        <v>28216</v>
      </c>
      <c r="B357" s="48">
        <f>VLOOKUP(Table311[[#This Row],[Date]],'DB Details'!$A:$L,12)</f>
        <v>56.9</v>
      </c>
      <c r="C357" s="49">
        <f>VLOOKUP(Table311[[#This Row],[Date]],'DB Details'!$A:$T,20)</f>
        <v>4.4663240975555407E-2</v>
      </c>
      <c r="D357" s="49">
        <f>VLOOKUP(Table311[[#This Row],[Date]],'DB Details'!$A:$T,18)</f>
        <v>1.9441130777226059E-2</v>
      </c>
      <c r="E357" s="49">
        <f>VLOOKUP(Table311[[#This Row],[Date]],'DB Details'!$A:$T,19)</f>
        <v>8.0061803046076241E-2</v>
      </c>
    </row>
    <row r="358" spans="1:5" x14ac:dyDescent="0.2">
      <c r="A358" s="38">
        <v>28246</v>
      </c>
      <c r="B358" s="48">
        <f>VLOOKUP(Table311[[#This Row],[Date]],'DB Details'!$A:$L,12)</f>
        <v>59.7</v>
      </c>
      <c r="C358" s="49">
        <f>VLOOKUP(Table311[[#This Row],[Date]],'DB Details'!$A:$T,20)</f>
        <v>0</v>
      </c>
      <c r="D358" s="49">
        <f>VLOOKUP(Table311[[#This Row],[Date]],'DB Details'!$A:$T,18)</f>
        <v>0</v>
      </c>
      <c r="E358" s="49">
        <f>VLOOKUP(Table311[[#This Row],[Date]],'DB Details'!$A:$T,19)</f>
        <v>0</v>
      </c>
    </row>
    <row r="359" spans="1:5" x14ac:dyDescent="0.2">
      <c r="A359" s="38">
        <v>28277</v>
      </c>
      <c r="B359" s="48">
        <f>VLOOKUP(Table311[[#This Row],[Date]],'DB Details'!$A:$L,12)</f>
        <v>56.8</v>
      </c>
      <c r="C359" s="49">
        <f>VLOOKUP(Table311[[#This Row],[Date]],'DB Details'!$A:$T,20)</f>
        <v>0</v>
      </c>
      <c r="D359" s="49">
        <f>VLOOKUP(Table311[[#This Row],[Date]],'DB Details'!$A:$T,18)</f>
        <v>0</v>
      </c>
      <c r="E359" s="49">
        <f>VLOOKUP(Table311[[#This Row],[Date]],'DB Details'!$A:$T,19)</f>
        <v>0</v>
      </c>
    </row>
    <row r="360" spans="1:5" x14ac:dyDescent="0.2">
      <c r="A360" s="38">
        <v>28307</v>
      </c>
      <c r="B360" s="48">
        <f>VLOOKUP(Table311[[#This Row],[Date]],'DB Details'!$A:$L,12)</f>
        <v>57.7</v>
      </c>
      <c r="C360" s="49">
        <f>VLOOKUP(Table311[[#This Row],[Date]],'DB Details'!$A:$T,20)</f>
        <v>5.7708973680908472E-2</v>
      </c>
      <c r="D360" s="49">
        <f>VLOOKUP(Table311[[#This Row],[Date]],'DB Details'!$A:$T,18)</f>
        <v>1.8043558989618839E-2</v>
      </c>
      <c r="E360" s="49">
        <f>VLOOKUP(Table311[[#This Row],[Date]],'DB Details'!$A:$T,19)</f>
        <v>7.4151259847902606E-2</v>
      </c>
    </row>
    <row r="361" spans="1:5" x14ac:dyDescent="0.2">
      <c r="A361" s="38">
        <v>28338</v>
      </c>
      <c r="B361" s="48">
        <f>VLOOKUP(Table311[[#This Row],[Date]],'DB Details'!$A:$L,12)</f>
        <v>54.9</v>
      </c>
      <c r="C361" s="49">
        <f>VLOOKUP(Table311[[#This Row],[Date]],'DB Details'!$A:$T,20)</f>
        <v>0</v>
      </c>
      <c r="D361" s="49">
        <f>VLOOKUP(Table311[[#This Row],[Date]],'DB Details'!$A:$T,18)</f>
        <v>0</v>
      </c>
      <c r="E361" s="49">
        <f>VLOOKUP(Table311[[#This Row],[Date]],'DB Details'!$A:$T,19)</f>
        <v>0</v>
      </c>
    </row>
    <row r="362" spans="1:5" x14ac:dyDescent="0.2">
      <c r="A362" s="38">
        <v>28369</v>
      </c>
      <c r="B362" s="48">
        <f>VLOOKUP(Table311[[#This Row],[Date]],'DB Details'!$A:$L,12)</f>
        <v>53.9</v>
      </c>
      <c r="C362" s="49">
        <f>VLOOKUP(Table311[[#This Row],[Date]],'DB Details'!$A:$T,20)</f>
        <v>0</v>
      </c>
      <c r="D362" s="49">
        <f>VLOOKUP(Table311[[#This Row],[Date]],'DB Details'!$A:$T,18)</f>
        <v>0</v>
      </c>
      <c r="E362" s="49">
        <f>VLOOKUP(Table311[[#This Row],[Date]],'DB Details'!$A:$T,19)</f>
        <v>0</v>
      </c>
    </row>
    <row r="363" spans="1:5" x14ac:dyDescent="0.2">
      <c r="A363" s="38">
        <v>28399</v>
      </c>
      <c r="B363" s="48">
        <f>VLOOKUP(Table311[[#This Row],[Date]],'DB Details'!$A:$L,12)</f>
        <v>55.4</v>
      </c>
      <c r="C363" s="49">
        <f>VLOOKUP(Table311[[#This Row],[Date]],'DB Details'!$A:$T,20)</f>
        <v>5.0120285625136027E-2</v>
      </c>
      <c r="D363" s="49">
        <f>VLOOKUP(Table311[[#This Row],[Date]],'DB Details'!$A:$T,18)</f>
        <v>2.185771923568307E-5</v>
      </c>
      <c r="E363" s="49">
        <f>VLOOKUP(Table311[[#This Row],[Date]],'DB Details'!$A:$T,19)</f>
        <v>8.7433743543918752E-5</v>
      </c>
    </row>
    <row r="364" spans="1:5" x14ac:dyDescent="0.2">
      <c r="A364" s="38">
        <v>28430</v>
      </c>
      <c r="B364" s="48">
        <f>VLOOKUP(Table311[[#This Row],[Date]],'DB Details'!$A:$L,12)</f>
        <v>56.1</v>
      </c>
      <c r="C364" s="49">
        <f>VLOOKUP(Table311[[#This Row],[Date]],'DB Details'!$A:$T,20)</f>
        <v>0</v>
      </c>
      <c r="D364" s="49">
        <f>VLOOKUP(Table311[[#This Row],[Date]],'DB Details'!$A:$T,18)</f>
        <v>0</v>
      </c>
      <c r="E364" s="49">
        <f>VLOOKUP(Table311[[#This Row],[Date]],'DB Details'!$A:$T,19)</f>
        <v>0</v>
      </c>
    </row>
    <row r="365" spans="1:5" x14ac:dyDescent="0.2">
      <c r="A365" s="38">
        <v>28460</v>
      </c>
      <c r="B365" s="48">
        <f>VLOOKUP(Table311[[#This Row],[Date]],'DB Details'!$A:$L,12)</f>
        <v>59.8</v>
      </c>
      <c r="C365" s="49">
        <f>VLOOKUP(Table311[[#This Row],[Date]],'DB Details'!$A:$T,20)</f>
        <v>0</v>
      </c>
      <c r="D365" s="49">
        <f>VLOOKUP(Table311[[#This Row],[Date]],'DB Details'!$A:$T,18)</f>
        <v>0</v>
      </c>
      <c r="E365" s="49">
        <f>VLOOKUP(Table311[[#This Row],[Date]],'DB Details'!$A:$T,19)</f>
        <v>0</v>
      </c>
    </row>
    <row r="366" spans="1:5" x14ac:dyDescent="0.2">
      <c r="A366" s="38">
        <v>28491</v>
      </c>
      <c r="B366" s="48">
        <f>VLOOKUP(Table311[[#This Row],[Date]],'DB Details'!$A:$L,12)</f>
        <v>57.4</v>
      </c>
      <c r="C366" s="49">
        <f>VLOOKUP(Table311[[#This Row],[Date]],'DB Details'!$A:$T,20)</f>
        <v>4.1170623423679387E-2</v>
      </c>
      <c r="D366" s="49">
        <f>VLOOKUP(Table311[[#This Row],[Date]],'DB Details'!$A:$T,18)</f>
        <v>3.191632414415807E-3</v>
      </c>
      <c r="E366" s="49">
        <f>VLOOKUP(Table311[[#This Row],[Date]],'DB Details'!$A:$T,19)</f>
        <v>1.282777891271847E-2</v>
      </c>
    </row>
    <row r="367" spans="1:5" x14ac:dyDescent="0.2">
      <c r="A367" s="38">
        <v>28522</v>
      </c>
      <c r="B367" s="48">
        <f>VLOOKUP(Table311[[#This Row],[Date]],'DB Details'!$A:$L,12)</f>
        <v>55.9</v>
      </c>
      <c r="C367" s="49">
        <f>VLOOKUP(Table311[[#This Row],[Date]],'DB Details'!$A:$T,20)</f>
        <v>0</v>
      </c>
      <c r="D367" s="49">
        <f>VLOOKUP(Table311[[#This Row],[Date]],'DB Details'!$A:$T,18)</f>
        <v>0</v>
      </c>
      <c r="E367" s="49">
        <f>VLOOKUP(Table311[[#This Row],[Date]],'DB Details'!$A:$T,19)</f>
        <v>0</v>
      </c>
    </row>
    <row r="368" spans="1:5" x14ac:dyDescent="0.2">
      <c r="A368" s="38">
        <v>28550</v>
      </c>
      <c r="B368" s="48">
        <f>VLOOKUP(Table311[[#This Row],[Date]],'DB Details'!$A:$L,12)</f>
        <v>55</v>
      </c>
      <c r="C368" s="49">
        <f>VLOOKUP(Table311[[#This Row],[Date]],'DB Details'!$A:$T,20)</f>
        <v>0</v>
      </c>
      <c r="D368" s="49">
        <f>VLOOKUP(Table311[[#This Row],[Date]],'DB Details'!$A:$T,18)</f>
        <v>0</v>
      </c>
      <c r="E368" s="49">
        <f>VLOOKUP(Table311[[#This Row],[Date]],'DB Details'!$A:$T,19)</f>
        <v>0</v>
      </c>
    </row>
    <row r="369" spans="1:5" x14ac:dyDescent="0.2">
      <c r="A369" s="38">
        <v>28581</v>
      </c>
      <c r="B369" s="48">
        <f>VLOOKUP(Table311[[#This Row],[Date]],'DB Details'!$A:$L,12)</f>
        <v>57.7</v>
      </c>
      <c r="C369" s="49">
        <f>VLOOKUP(Table311[[#This Row],[Date]],'DB Details'!$A:$T,20)</f>
        <v>6.078147798838987E-2</v>
      </c>
      <c r="D369" s="49">
        <f>VLOOKUP(Table311[[#This Row],[Date]],'DB Details'!$A:$T,18)</f>
        <v>3.8642701877278973E-2</v>
      </c>
      <c r="E369" s="49">
        <f>VLOOKUP(Table311[[#This Row],[Date]],'DB Details'!$A:$T,19)</f>
        <v>0.16376340193805031</v>
      </c>
    </row>
    <row r="370" spans="1:5" x14ac:dyDescent="0.2">
      <c r="A370" s="38">
        <v>28611</v>
      </c>
      <c r="B370" s="48">
        <f>VLOOKUP(Table311[[#This Row],[Date]],'DB Details'!$A:$L,12)</f>
        <v>60.2</v>
      </c>
      <c r="C370" s="49">
        <f>VLOOKUP(Table311[[#This Row],[Date]],'DB Details'!$A:$T,20)</f>
        <v>0</v>
      </c>
      <c r="D370" s="49">
        <f>VLOOKUP(Table311[[#This Row],[Date]],'DB Details'!$A:$T,18)</f>
        <v>0</v>
      </c>
      <c r="E370" s="49">
        <f>VLOOKUP(Table311[[#This Row],[Date]],'DB Details'!$A:$T,19)</f>
        <v>0</v>
      </c>
    </row>
    <row r="371" spans="1:5" x14ac:dyDescent="0.2">
      <c r="A371" s="38">
        <v>28642</v>
      </c>
      <c r="B371" s="48">
        <f>VLOOKUP(Table311[[#This Row],[Date]],'DB Details'!$A:$L,12)</f>
        <v>60.5</v>
      </c>
      <c r="C371" s="49">
        <f>VLOOKUP(Table311[[#This Row],[Date]],'DB Details'!$A:$T,20)</f>
        <v>0</v>
      </c>
      <c r="D371" s="49">
        <f>VLOOKUP(Table311[[#This Row],[Date]],'DB Details'!$A:$T,18)</f>
        <v>0</v>
      </c>
      <c r="E371" s="49">
        <f>VLOOKUP(Table311[[#This Row],[Date]],'DB Details'!$A:$T,19)</f>
        <v>0</v>
      </c>
    </row>
    <row r="372" spans="1:5" x14ac:dyDescent="0.2">
      <c r="A372" s="38">
        <v>28672</v>
      </c>
      <c r="B372" s="48">
        <f>VLOOKUP(Table311[[#This Row],[Date]],'DB Details'!$A:$L,12)</f>
        <v>62.2</v>
      </c>
      <c r="C372" s="49">
        <f>VLOOKUP(Table311[[#This Row],[Date]],'DB Details'!$A:$T,20)</f>
        <v>5.2457734219320623E-2</v>
      </c>
      <c r="D372" s="49">
        <f>VLOOKUP(Table311[[#This Row],[Date]],'DB Details'!$A:$T,18)</f>
        <v>1.0055171271113E-2</v>
      </c>
      <c r="E372" s="49">
        <f>VLOOKUP(Table311[[#This Row],[Date]],'DB Details'!$A:$T,19)</f>
        <v>4.0831400694179898E-2</v>
      </c>
    </row>
    <row r="373" spans="1:5" x14ac:dyDescent="0.2">
      <c r="A373" s="38">
        <v>28703</v>
      </c>
      <c r="B373" s="48">
        <f>VLOOKUP(Table311[[#This Row],[Date]],'DB Details'!$A:$L,12)</f>
        <v>60.3</v>
      </c>
      <c r="C373" s="49">
        <f>VLOOKUP(Table311[[#This Row],[Date]],'DB Details'!$A:$T,20)</f>
        <v>0</v>
      </c>
      <c r="D373" s="49">
        <f>VLOOKUP(Table311[[#This Row],[Date]],'DB Details'!$A:$T,18)</f>
        <v>0</v>
      </c>
      <c r="E373" s="49">
        <f>VLOOKUP(Table311[[#This Row],[Date]],'DB Details'!$A:$T,19)</f>
        <v>0</v>
      </c>
    </row>
    <row r="374" spans="1:5" x14ac:dyDescent="0.2">
      <c r="A374" s="38">
        <v>28734</v>
      </c>
      <c r="B374" s="48">
        <f>VLOOKUP(Table311[[#This Row],[Date]],'DB Details'!$A:$L,12)</f>
        <v>60.5</v>
      </c>
      <c r="C374" s="49">
        <f>VLOOKUP(Table311[[#This Row],[Date]],'DB Details'!$A:$T,20)</f>
        <v>0</v>
      </c>
      <c r="D374" s="49">
        <f>VLOOKUP(Table311[[#This Row],[Date]],'DB Details'!$A:$T,18)</f>
        <v>0</v>
      </c>
      <c r="E374" s="49">
        <f>VLOOKUP(Table311[[#This Row],[Date]],'DB Details'!$A:$T,19)</f>
        <v>0</v>
      </c>
    </row>
    <row r="375" spans="1:5" x14ac:dyDescent="0.2">
      <c r="A375" s="38">
        <v>28764</v>
      </c>
      <c r="B375" s="48">
        <f>VLOOKUP(Table311[[#This Row],[Date]],'DB Details'!$A:$L,12)</f>
        <v>60.1</v>
      </c>
      <c r="C375" s="49">
        <f>VLOOKUP(Table311[[#This Row],[Date]],'DB Details'!$A:$T,20)</f>
        <v>6.6580958826500586E-2</v>
      </c>
      <c r="D375" s="49">
        <f>VLOOKUP(Table311[[#This Row],[Date]],'DB Details'!$A:$T,18)</f>
        <v>1.344143063836532E-2</v>
      </c>
      <c r="E375" s="49">
        <f>VLOOKUP(Table311[[#This Row],[Date]],'DB Details'!$A:$T,19)</f>
        <v>5.4859501505211572E-2</v>
      </c>
    </row>
    <row r="376" spans="1:5" x14ac:dyDescent="0.2">
      <c r="A376" s="38">
        <v>28795</v>
      </c>
      <c r="B376" s="48">
        <f>VLOOKUP(Table311[[#This Row],[Date]],'DB Details'!$A:$L,12)</f>
        <v>61.3</v>
      </c>
      <c r="C376" s="49">
        <f>VLOOKUP(Table311[[#This Row],[Date]],'DB Details'!$A:$T,20)</f>
        <v>0</v>
      </c>
      <c r="D376" s="49">
        <f>VLOOKUP(Table311[[#This Row],[Date]],'DB Details'!$A:$T,18)</f>
        <v>0</v>
      </c>
      <c r="E376" s="49">
        <f>VLOOKUP(Table311[[#This Row],[Date]],'DB Details'!$A:$T,19)</f>
        <v>0</v>
      </c>
    </row>
    <row r="377" spans="1:5" x14ac:dyDescent="0.2">
      <c r="A377" s="38">
        <v>28825</v>
      </c>
      <c r="B377" s="48">
        <f>VLOOKUP(Table311[[#This Row],[Date]],'DB Details'!$A:$L,12)</f>
        <v>59.4</v>
      </c>
      <c r="C377" s="49">
        <f>VLOOKUP(Table311[[#This Row],[Date]],'DB Details'!$A:$T,20)</f>
        <v>0</v>
      </c>
      <c r="D377" s="49">
        <f>VLOOKUP(Table311[[#This Row],[Date]],'DB Details'!$A:$T,18)</f>
        <v>0</v>
      </c>
      <c r="E377" s="49">
        <f>VLOOKUP(Table311[[#This Row],[Date]],'DB Details'!$A:$T,19)</f>
        <v>0</v>
      </c>
    </row>
    <row r="378" spans="1:5" x14ac:dyDescent="0.2">
      <c r="A378" s="38">
        <v>28856</v>
      </c>
      <c r="B378" s="48">
        <f>VLOOKUP(Table311[[#This Row],[Date]],'DB Details'!$A:$L,12)</f>
        <v>58.5</v>
      </c>
      <c r="C378" s="49">
        <f>VLOOKUP(Table311[[#This Row],[Date]],'DB Details'!$A:$T,20)</f>
        <v>6.509913089167918E-2</v>
      </c>
      <c r="D378" s="49">
        <f>VLOOKUP(Table311[[#This Row],[Date]],'DB Details'!$A:$T,18)</f>
        <v>1.797872875968448E-3</v>
      </c>
      <c r="E378" s="49">
        <f>VLOOKUP(Table311[[#This Row],[Date]],'DB Details'!$A:$T,19)</f>
        <v>7.2109088409857414E-3</v>
      </c>
    </row>
    <row r="379" spans="1:5" x14ac:dyDescent="0.2">
      <c r="A379" s="38">
        <v>28887</v>
      </c>
      <c r="B379" s="48">
        <f>VLOOKUP(Table311[[#This Row],[Date]],'DB Details'!$A:$L,12)</f>
        <v>58.2</v>
      </c>
      <c r="C379" s="49">
        <f>VLOOKUP(Table311[[#This Row],[Date]],'DB Details'!$A:$T,20)</f>
        <v>0</v>
      </c>
      <c r="D379" s="49">
        <f>VLOOKUP(Table311[[#This Row],[Date]],'DB Details'!$A:$T,18)</f>
        <v>0</v>
      </c>
      <c r="E379" s="49">
        <f>VLOOKUP(Table311[[#This Row],[Date]],'DB Details'!$A:$T,19)</f>
        <v>0</v>
      </c>
    </row>
    <row r="380" spans="1:5" x14ac:dyDescent="0.2">
      <c r="A380" s="38">
        <v>28915</v>
      </c>
      <c r="B380" s="48">
        <f>VLOOKUP(Table311[[#This Row],[Date]],'DB Details'!$A:$L,12)</f>
        <v>57.7</v>
      </c>
      <c r="C380" s="49">
        <f>VLOOKUP(Table311[[#This Row],[Date]],'DB Details'!$A:$T,20)</f>
        <v>0</v>
      </c>
      <c r="D380" s="49">
        <f>VLOOKUP(Table311[[#This Row],[Date]],'DB Details'!$A:$T,18)</f>
        <v>0</v>
      </c>
      <c r="E380" s="49">
        <f>VLOOKUP(Table311[[#This Row],[Date]],'DB Details'!$A:$T,19)</f>
        <v>0</v>
      </c>
    </row>
    <row r="381" spans="1:5" x14ac:dyDescent="0.2">
      <c r="A381" s="38">
        <v>28946</v>
      </c>
      <c r="B381" s="48">
        <f>VLOOKUP(Table311[[#This Row],[Date]],'DB Details'!$A:$L,12)</f>
        <v>56.2</v>
      </c>
      <c r="C381" s="49">
        <f>VLOOKUP(Table311[[#This Row],[Date]],'DB Details'!$A:$T,20)</f>
        <v>2.6568550627374739E-2</v>
      </c>
      <c r="D381" s="49">
        <f>VLOOKUP(Table311[[#This Row],[Date]],'DB Details'!$A:$T,18)</f>
        <v>1.069198313236971E-3</v>
      </c>
      <c r="E381" s="49">
        <f>VLOOKUP(Table311[[#This Row],[Date]],'DB Details'!$A:$T,19)</f>
        <v>4.2836572536188999E-3</v>
      </c>
    </row>
    <row r="382" spans="1:5" x14ac:dyDescent="0.2">
      <c r="A382" s="38">
        <v>28976</v>
      </c>
      <c r="B382" s="48">
        <f>VLOOKUP(Table311[[#This Row],[Date]],'DB Details'!$A:$L,12)</f>
        <v>54.4</v>
      </c>
      <c r="C382" s="49">
        <f>VLOOKUP(Table311[[#This Row],[Date]],'DB Details'!$A:$T,20)</f>
        <v>0</v>
      </c>
      <c r="D382" s="49">
        <f>VLOOKUP(Table311[[#This Row],[Date]],'DB Details'!$A:$T,18)</f>
        <v>0</v>
      </c>
      <c r="E382" s="49">
        <f>VLOOKUP(Table311[[#This Row],[Date]],'DB Details'!$A:$T,19)</f>
        <v>0</v>
      </c>
    </row>
    <row r="383" spans="1:5" x14ac:dyDescent="0.2">
      <c r="A383" s="38">
        <v>29007</v>
      </c>
      <c r="B383" s="48">
        <f>VLOOKUP(Table311[[#This Row],[Date]],'DB Details'!$A:$L,12)</f>
        <v>52.7</v>
      </c>
      <c r="C383" s="49">
        <f>VLOOKUP(Table311[[#This Row],[Date]],'DB Details'!$A:$T,20)</f>
        <v>0</v>
      </c>
      <c r="D383" s="49">
        <f>VLOOKUP(Table311[[#This Row],[Date]],'DB Details'!$A:$T,18)</f>
        <v>0</v>
      </c>
      <c r="E383" s="49">
        <f>VLOOKUP(Table311[[#This Row],[Date]],'DB Details'!$A:$T,19)</f>
        <v>0</v>
      </c>
    </row>
    <row r="384" spans="1:5" x14ac:dyDescent="0.2">
      <c r="A384" s="38">
        <v>29037</v>
      </c>
      <c r="B384" s="48">
        <f>VLOOKUP(Table311[[#This Row],[Date]],'DB Details'!$A:$L,12)</f>
        <v>51.3</v>
      </c>
      <c r="C384" s="49">
        <f>VLOOKUP(Table311[[#This Row],[Date]],'DB Details'!$A:$T,20)</f>
        <v>2.3899154129708951E-2</v>
      </c>
      <c r="D384" s="49">
        <f>VLOOKUP(Table311[[#This Row],[Date]],'DB Details'!$A:$T,18)</f>
        <v>7.4287146794002048E-3</v>
      </c>
      <c r="E384" s="49">
        <f>VLOOKUP(Table311[[#This Row],[Date]],'DB Details'!$A:$T,19)</f>
        <v>3.0047616412103961E-2</v>
      </c>
    </row>
    <row r="385" spans="1:5" x14ac:dyDescent="0.2">
      <c r="A385" s="38">
        <v>29068</v>
      </c>
      <c r="B385" s="48">
        <f>VLOOKUP(Table311[[#This Row],[Date]],'DB Details'!$A:$L,12)</f>
        <v>49.5</v>
      </c>
      <c r="C385" s="49">
        <f>VLOOKUP(Table311[[#This Row],[Date]],'DB Details'!$A:$T,20)</f>
        <v>0</v>
      </c>
      <c r="D385" s="49">
        <f>VLOOKUP(Table311[[#This Row],[Date]],'DB Details'!$A:$T,18)</f>
        <v>0</v>
      </c>
      <c r="E385" s="49">
        <f>VLOOKUP(Table311[[#This Row],[Date]],'DB Details'!$A:$T,19)</f>
        <v>0</v>
      </c>
    </row>
    <row r="386" spans="1:5" x14ac:dyDescent="0.2">
      <c r="A386" s="38">
        <v>29099</v>
      </c>
      <c r="B386" s="48">
        <f>VLOOKUP(Table311[[#This Row],[Date]],'DB Details'!$A:$L,12)</f>
        <v>49.6</v>
      </c>
      <c r="C386" s="49">
        <f>VLOOKUP(Table311[[#This Row],[Date]],'DB Details'!$A:$T,20)</f>
        <v>0</v>
      </c>
      <c r="D386" s="49">
        <f>VLOOKUP(Table311[[#This Row],[Date]],'DB Details'!$A:$T,18)</f>
        <v>0</v>
      </c>
      <c r="E386" s="49">
        <f>VLOOKUP(Table311[[#This Row],[Date]],'DB Details'!$A:$T,19)</f>
        <v>0</v>
      </c>
    </row>
    <row r="387" spans="1:5" x14ac:dyDescent="0.2">
      <c r="A387" s="38">
        <v>29129</v>
      </c>
      <c r="B387" s="48">
        <f>VLOOKUP(Table311[[#This Row],[Date]],'DB Details'!$A:$L,12)</f>
        <v>49</v>
      </c>
      <c r="C387" s="49">
        <f>VLOOKUP(Table311[[#This Row],[Date]],'DB Details'!$A:$T,20)</f>
        <v>1.2845576723374779E-2</v>
      </c>
      <c r="D387" s="49">
        <f>VLOOKUP(Table311[[#This Row],[Date]],'DB Details'!$A:$T,18)</f>
        <v>2.500750342688359E-3</v>
      </c>
      <c r="E387" s="49">
        <f>VLOOKUP(Table311[[#This Row],[Date]],'DB Details'!$A:$T,19)</f>
        <v>1.0040586479814319E-2</v>
      </c>
    </row>
    <row r="388" spans="1:5" x14ac:dyDescent="0.2">
      <c r="A388" s="38">
        <v>29160</v>
      </c>
      <c r="B388" s="48">
        <f>VLOOKUP(Table311[[#This Row],[Date]],'DB Details'!$A:$L,12)</f>
        <v>48</v>
      </c>
      <c r="C388" s="49">
        <f>VLOOKUP(Table311[[#This Row],[Date]],'DB Details'!$A:$T,20)</f>
        <v>0</v>
      </c>
      <c r="D388" s="49">
        <f>VLOOKUP(Table311[[#This Row],[Date]],'DB Details'!$A:$T,18)</f>
        <v>0</v>
      </c>
      <c r="E388" s="49">
        <f>VLOOKUP(Table311[[#This Row],[Date]],'DB Details'!$A:$T,19)</f>
        <v>0</v>
      </c>
    </row>
    <row r="389" spans="1:5" x14ac:dyDescent="0.2">
      <c r="A389" s="38">
        <v>29190</v>
      </c>
      <c r="B389" s="48">
        <f>VLOOKUP(Table311[[#This Row],[Date]],'DB Details'!$A:$L,12)</f>
        <v>44.8</v>
      </c>
      <c r="C389" s="49">
        <f>VLOOKUP(Table311[[#This Row],[Date]],'DB Details'!$A:$T,20)</f>
        <v>0</v>
      </c>
      <c r="D389" s="49">
        <f>VLOOKUP(Table311[[#This Row],[Date]],'DB Details'!$A:$T,18)</f>
        <v>0</v>
      </c>
      <c r="E389" s="49">
        <f>VLOOKUP(Table311[[#This Row],[Date]],'DB Details'!$A:$T,19)</f>
        <v>0</v>
      </c>
    </row>
    <row r="390" spans="1:5" x14ac:dyDescent="0.2">
      <c r="A390" s="38">
        <v>29221</v>
      </c>
      <c r="B390" s="48">
        <f>VLOOKUP(Table311[[#This Row],[Date]],'DB Details'!$A:$L,12)</f>
        <v>46.2</v>
      </c>
      <c r="C390" s="49">
        <f>VLOOKUP(Table311[[#This Row],[Date]],'DB Details'!$A:$T,20)</f>
        <v>1.420775265869138E-2</v>
      </c>
      <c r="D390" s="49">
        <f>VLOOKUP(Table311[[#This Row],[Date]],'DB Details'!$A:$T,18)</f>
        <v>3.1451907552622021E-3</v>
      </c>
      <c r="E390" s="49">
        <f>VLOOKUP(Table311[[#This Row],[Date]],'DB Details'!$A:$T,19)</f>
        <v>1.264024091996396E-2</v>
      </c>
    </row>
    <row r="391" spans="1:5" x14ac:dyDescent="0.2">
      <c r="A391" s="38">
        <v>29252</v>
      </c>
      <c r="B391" s="48">
        <f>VLOOKUP(Table311[[#This Row],[Date]],'DB Details'!$A:$L,12)</f>
        <v>50.2</v>
      </c>
      <c r="C391" s="49">
        <f>VLOOKUP(Table311[[#This Row],[Date]],'DB Details'!$A:$T,20)</f>
        <v>0</v>
      </c>
      <c r="D391" s="49">
        <f>VLOOKUP(Table311[[#This Row],[Date]],'DB Details'!$A:$T,18)</f>
        <v>0</v>
      </c>
      <c r="E391" s="49">
        <f>VLOOKUP(Table311[[#This Row],[Date]],'DB Details'!$A:$T,19)</f>
        <v>0</v>
      </c>
    </row>
    <row r="392" spans="1:5" x14ac:dyDescent="0.2">
      <c r="A392" s="38">
        <v>29281</v>
      </c>
      <c r="B392" s="48">
        <f>VLOOKUP(Table311[[#This Row],[Date]],'DB Details'!$A:$L,12)</f>
        <v>43.6</v>
      </c>
      <c r="C392" s="49">
        <f>VLOOKUP(Table311[[#This Row],[Date]],'DB Details'!$A:$T,20)</f>
        <v>0</v>
      </c>
      <c r="D392" s="49">
        <f>VLOOKUP(Table311[[#This Row],[Date]],'DB Details'!$A:$T,18)</f>
        <v>0</v>
      </c>
      <c r="E392" s="49">
        <f>VLOOKUP(Table311[[#This Row],[Date]],'DB Details'!$A:$T,19)</f>
        <v>0</v>
      </c>
    </row>
    <row r="393" spans="1:5" x14ac:dyDescent="0.2">
      <c r="A393" s="38">
        <v>29312</v>
      </c>
      <c r="B393" s="48">
        <f>VLOOKUP(Table311[[#This Row],[Date]],'DB Details'!$A:$L,12)</f>
        <v>37.4</v>
      </c>
      <c r="C393" s="49">
        <f>VLOOKUP(Table311[[#This Row],[Date]],'DB Details'!$A:$T,20)</f>
        <v>-7.7506271295789192E-3</v>
      </c>
      <c r="D393" s="49">
        <f>VLOOKUP(Table311[[#This Row],[Date]],'DB Details'!$A:$T,18)</f>
        <v>-2.0604721643770911E-2</v>
      </c>
      <c r="E393" s="49">
        <f>VLOOKUP(Table311[[#This Row],[Date]],'DB Details'!$A:$T,19)</f>
        <v>-7.9906370318043152E-2</v>
      </c>
    </row>
    <row r="394" spans="1:5" x14ac:dyDescent="0.2">
      <c r="A394" s="38">
        <v>29342</v>
      </c>
      <c r="B394" s="48">
        <f>VLOOKUP(Table311[[#This Row],[Date]],'DB Details'!$A:$L,12)</f>
        <v>29.4</v>
      </c>
      <c r="C394" s="49">
        <f>VLOOKUP(Table311[[#This Row],[Date]],'DB Details'!$A:$T,20)</f>
        <v>0</v>
      </c>
      <c r="D394" s="49">
        <f>VLOOKUP(Table311[[#This Row],[Date]],'DB Details'!$A:$T,18)</f>
        <v>0</v>
      </c>
      <c r="E394" s="49">
        <f>VLOOKUP(Table311[[#This Row],[Date]],'DB Details'!$A:$T,19)</f>
        <v>0</v>
      </c>
    </row>
    <row r="395" spans="1:5" x14ac:dyDescent="0.2">
      <c r="A395" s="38">
        <v>29373</v>
      </c>
      <c r="B395" s="48">
        <f>VLOOKUP(Table311[[#This Row],[Date]],'DB Details'!$A:$L,12)</f>
        <v>30.3</v>
      </c>
      <c r="C395" s="49">
        <f>VLOOKUP(Table311[[#This Row],[Date]],'DB Details'!$A:$T,20)</f>
        <v>0</v>
      </c>
      <c r="D395" s="49">
        <f>VLOOKUP(Table311[[#This Row],[Date]],'DB Details'!$A:$T,18)</f>
        <v>0</v>
      </c>
      <c r="E395" s="49">
        <f>VLOOKUP(Table311[[#This Row],[Date]],'DB Details'!$A:$T,19)</f>
        <v>0</v>
      </c>
    </row>
    <row r="396" spans="1:5" x14ac:dyDescent="0.2">
      <c r="A396" s="38">
        <v>29403</v>
      </c>
      <c r="B396" s="48">
        <f>VLOOKUP(Table311[[#This Row],[Date]],'DB Details'!$A:$L,12)</f>
        <v>35</v>
      </c>
      <c r="C396" s="49">
        <f>VLOOKUP(Table311[[#This Row],[Date]],'DB Details'!$A:$T,20)</f>
        <v>-1.6237974306972859E-2</v>
      </c>
      <c r="D396" s="49">
        <f>VLOOKUP(Table311[[#This Row],[Date]],'DB Details'!$A:$T,18)</f>
        <v>-1.188471173007907E-3</v>
      </c>
      <c r="E396" s="49">
        <f>VLOOKUP(Table311[[#This Row],[Date]],'DB Details'!$A:$T,19)</f>
        <v>-4.745416622351839E-3</v>
      </c>
    </row>
    <row r="397" spans="1:5" x14ac:dyDescent="0.2">
      <c r="A397" s="38">
        <v>29434</v>
      </c>
      <c r="B397" s="48">
        <f>VLOOKUP(Table311[[#This Row],[Date]],'DB Details'!$A:$L,12)</f>
        <v>45.5</v>
      </c>
      <c r="C397" s="49">
        <f>VLOOKUP(Table311[[#This Row],[Date]],'DB Details'!$A:$T,20)</f>
        <v>0</v>
      </c>
      <c r="D397" s="49">
        <f>VLOOKUP(Table311[[#This Row],[Date]],'DB Details'!$A:$T,18)</f>
        <v>0</v>
      </c>
      <c r="E397" s="49">
        <f>VLOOKUP(Table311[[#This Row],[Date]],'DB Details'!$A:$T,19)</f>
        <v>0</v>
      </c>
    </row>
    <row r="398" spans="1:5" x14ac:dyDescent="0.2">
      <c r="A398" s="38">
        <v>29465</v>
      </c>
      <c r="B398" s="48">
        <f>VLOOKUP(Table311[[#This Row],[Date]],'DB Details'!$A:$L,12)</f>
        <v>50.1</v>
      </c>
      <c r="C398" s="49">
        <f>VLOOKUP(Table311[[#This Row],[Date]],'DB Details'!$A:$T,20)</f>
        <v>0</v>
      </c>
      <c r="D398" s="49">
        <f>VLOOKUP(Table311[[#This Row],[Date]],'DB Details'!$A:$T,18)</f>
        <v>0</v>
      </c>
      <c r="E398" s="49">
        <f>VLOOKUP(Table311[[#This Row],[Date]],'DB Details'!$A:$T,19)</f>
        <v>0</v>
      </c>
    </row>
    <row r="399" spans="1:5" x14ac:dyDescent="0.2">
      <c r="A399" s="38">
        <v>29495</v>
      </c>
      <c r="B399" s="48">
        <f>VLOOKUP(Table311[[#This Row],[Date]],'DB Details'!$A:$L,12)</f>
        <v>55.5</v>
      </c>
      <c r="C399" s="49">
        <f>VLOOKUP(Table311[[#This Row],[Date]],'DB Details'!$A:$T,20)</f>
        <v>-3.9131615354252831E-4</v>
      </c>
      <c r="D399" s="49">
        <f>VLOOKUP(Table311[[#This Row],[Date]],'DB Details'!$A:$T,18)</f>
        <v>1.8649256052742209E-2</v>
      </c>
      <c r="E399" s="49">
        <f>VLOOKUP(Table311[[#This Row],[Date]],'DB Details'!$A:$T,19)</f>
        <v>7.6709858133567232E-2</v>
      </c>
    </row>
    <row r="400" spans="1:5" x14ac:dyDescent="0.2">
      <c r="A400" s="38">
        <v>29526</v>
      </c>
      <c r="B400" s="48">
        <f>VLOOKUP(Table311[[#This Row],[Date]],'DB Details'!$A:$L,12)</f>
        <v>58.2</v>
      </c>
      <c r="C400" s="49">
        <f>VLOOKUP(Table311[[#This Row],[Date]],'DB Details'!$A:$T,20)</f>
        <v>0</v>
      </c>
      <c r="D400" s="49">
        <f>VLOOKUP(Table311[[#This Row],[Date]],'DB Details'!$A:$T,18)</f>
        <v>0</v>
      </c>
      <c r="E400" s="49">
        <f>VLOOKUP(Table311[[#This Row],[Date]],'DB Details'!$A:$T,19)</f>
        <v>0</v>
      </c>
    </row>
    <row r="401" spans="1:5" x14ac:dyDescent="0.2">
      <c r="A401" s="38">
        <v>29556</v>
      </c>
      <c r="B401" s="48">
        <f>VLOOKUP(Table311[[#This Row],[Date]],'DB Details'!$A:$L,12)</f>
        <v>53</v>
      </c>
      <c r="C401" s="49">
        <f>VLOOKUP(Table311[[#This Row],[Date]],'DB Details'!$A:$T,20)</f>
        <v>0</v>
      </c>
      <c r="D401" s="49">
        <f>VLOOKUP(Table311[[#This Row],[Date]],'DB Details'!$A:$T,18)</f>
        <v>0</v>
      </c>
      <c r="E401" s="49">
        <f>VLOOKUP(Table311[[#This Row],[Date]],'DB Details'!$A:$T,19)</f>
        <v>0</v>
      </c>
    </row>
    <row r="402" spans="1:5" x14ac:dyDescent="0.2">
      <c r="A402" s="38">
        <v>29587</v>
      </c>
      <c r="B402" s="48">
        <f>VLOOKUP(Table311[[#This Row],[Date]],'DB Details'!$A:$L,12)</f>
        <v>49.2</v>
      </c>
      <c r="C402" s="49">
        <f>VLOOKUP(Table311[[#This Row],[Date]],'DB Details'!$A:$T,20)</f>
        <v>1.5999797720674402E-2</v>
      </c>
      <c r="D402" s="49">
        <f>VLOOKUP(Table311[[#This Row],[Date]],'DB Details'!$A:$T,18)</f>
        <v>1.959429460935417E-2</v>
      </c>
      <c r="E402" s="49">
        <f>VLOOKUP(Table311[[#This Row],[Date]],'DB Details'!$A:$T,19)</f>
        <v>8.0711035982251378E-2</v>
      </c>
    </row>
    <row r="403" spans="1:5" x14ac:dyDescent="0.2">
      <c r="A403" s="38">
        <v>29618</v>
      </c>
      <c r="B403" s="48">
        <f>VLOOKUP(Table311[[#This Row],[Date]],'DB Details'!$A:$L,12)</f>
        <v>48.8</v>
      </c>
      <c r="C403" s="49">
        <f>VLOOKUP(Table311[[#This Row],[Date]],'DB Details'!$A:$T,20)</f>
        <v>0</v>
      </c>
      <c r="D403" s="49">
        <f>VLOOKUP(Table311[[#This Row],[Date]],'DB Details'!$A:$T,18)</f>
        <v>0</v>
      </c>
      <c r="E403" s="49">
        <f>VLOOKUP(Table311[[#This Row],[Date]],'DB Details'!$A:$T,19)</f>
        <v>0</v>
      </c>
    </row>
    <row r="404" spans="1:5" x14ac:dyDescent="0.2">
      <c r="A404" s="38">
        <v>29646</v>
      </c>
      <c r="B404" s="48">
        <f>VLOOKUP(Table311[[#This Row],[Date]],'DB Details'!$A:$L,12)</f>
        <v>49.6</v>
      </c>
      <c r="C404" s="49">
        <f>VLOOKUP(Table311[[#This Row],[Date]],'DB Details'!$A:$T,20)</f>
        <v>0</v>
      </c>
      <c r="D404" s="49">
        <f>VLOOKUP(Table311[[#This Row],[Date]],'DB Details'!$A:$T,18)</f>
        <v>0</v>
      </c>
      <c r="E404" s="49">
        <f>VLOOKUP(Table311[[#This Row],[Date]],'DB Details'!$A:$T,19)</f>
        <v>0</v>
      </c>
    </row>
    <row r="405" spans="1:5" x14ac:dyDescent="0.2">
      <c r="A405" s="38">
        <v>29677</v>
      </c>
      <c r="B405" s="48">
        <f>VLOOKUP(Table311[[#This Row],[Date]],'DB Details'!$A:$L,12)</f>
        <v>51.6</v>
      </c>
      <c r="C405" s="49">
        <f>VLOOKUP(Table311[[#This Row],[Date]],'DB Details'!$A:$T,20)</f>
        <v>2.968700707322398E-2</v>
      </c>
      <c r="D405" s="49">
        <f>VLOOKUP(Table311[[#This Row],[Date]],'DB Details'!$A:$T,18)</f>
        <v>-7.4106361293506404E-3</v>
      </c>
      <c r="E405" s="49">
        <f>VLOOKUP(Table311[[#This Row],[Date]],'DB Details'!$A:$T,19)</f>
        <v>-2.931466422968176E-2</v>
      </c>
    </row>
    <row r="406" spans="1:5" x14ac:dyDescent="0.2">
      <c r="A406" s="38">
        <v>29707</v>
      </c>
      <c r="B406" s="48">
        <f>VLOOKUP(Table311[[#This Row],[Date]],'DB Details'!$A:$L,12)</f>
        <v>53.5</v>
      </c>
      <c r="C406" s="49">
        <f>VLOOKUP(Table311[[#This Row],[Date]],'DB Details'!$A:$T,20)</f>
        <v>0</v>
      </c>
      <c r="D406" s="49">
        <f>VLOOKUP(Table311[[#This Row],[Date]],'DB Details'!$A:$T,18)</f>
        <v>0</v>
      </c>
      <c r="E406" s="49">
        <f>VLOOKUP(Table311[[#This Row],[Date]],'DB Details'!$A:$T,19)</f>
        <v>0</v>
      </c>
    </row>
    <row r="407" spans="1:5" x14ac:dyDescent="0.2">
      <c r="A407" s="38">
        <v>29738</v>
      </c>
      <c r="B407" s="48">
        <f>VLOOKUP(Table311[[#This Row],[Date]],'DB Details'!$A:$L,12)</f>
        <v>50.7</v>
      </c>
      <c r="C407" s="49">
        <f>VLOOKUP(Table311[[#This Row],[Date]],'DB Details'!$A:$T,20)</f>
        <v>0</v>
      </c>
      <c r="D407" s="49">
        <f>VLOOKUP(Table311[[#This Row],[Date]],'DB Details'!$A:$T,18)</f>
        <v>0</v>
      </c>
      <c r="E407" s="49">
        <f>VLOOKUP(Table311[[#This Row],[Date]],'DB Details'!$A:$T,19)</f>
        <v>0</v>
      </c>
    </row>
    <row r="408" spans="1:5" x14ac:dyDescent="0.2">
      <c r="A408" s="38">
        <v>29768</v>
      </c>
      <c r="B408" s="48">
        <f>VLOOKUP(Table311[[#This Row],[Date]],'DB Details'!$A:$L,12)</f>
        <v>46.7</v>
      </c>
      <c r="C408" s="49">
        <f>VLOOKUP(Table311[[#This Row],[Date]],'DB Details'!$A:$T,20)</f>
        <v>4.3257650212562768E-2</v>
      </c>
      <c r="D408" s="49">
        <f>VLOOKUP(Table311[[#This Row],[Date]],'DB Details'!$A:$T,18)</f>
        <v>1.1975252102180129E-2</v>
      </c>
      <c r="E408" s="49">
        <f>VLOOKUP(Table311[[#This Row],[Date]],'DB Details'!$A:$T,19)</f>
        <v>4.8768338275421819E-2</v>
      </c>
    </row>
    <row r="409" spans="1:5" x14ac:dyDescent="0.2">
      <c r="A409" s="38">
        <v>29799</v>
      </c>
      <c r="B409" s="48">
        <f>VLOOKUP(Table311[[#This Row],[Date]],'DB Details'!$A:$L,12)</f>
        <v>48.3</v>
      </c>
      <c r="C409" s="49">
        <f>VLOOKUP(Table311[[#This Row],[Date]],'DB Details'!$A:$T,20)</f>
        <v>0</v>
      </c>
      <c r="D409" s="49">
        <f>VLOOKUP(Table311[[#This Row],[Date]],'DB Details'!$A:$T,18)</f>
        <v>0</v>
      </c>
      <c r="E409" s="49">
        <f>VLOOKUP(Table311[[#This Row],[Date]],'DB Details'!$A:$T,19)</f>
        <v>0</v>
      </c>
    </row>
    <row r="410" spans="1:5" x14ac:dyDescent="0.2">
      <c r="A410" s="38">
        <v>29830</v>
      </c>
      <c r="B410" s="48">
        <f>VLOOKUP(Table311[[#This Row],[Date]],'DB Details'!$A:$L,12)</f>
        <v>42.5</v>
      </c>
      <c r="C410" s="49">
        <f>VLOOKUP(Table311[[#This Row],[Date]],'DB Details'!$A:$T,20)</f>
        <v>0</v>
      </c>
      <c r="D410" s="49">
        <f>VLOOKUP(Table311[[#This Row],[Date]],'DB Details'!$A:$T,18)</f>
        <v>0</v>
      </c>
      <c r="E410" s="49">
        <f>VLOOKUP(Table311[[#This Row],[Date]],'DB Details'!$A:$T,19)</f>
        <v>0</v>
      </c>
    </row>
    <row r="411" spans="1:5" x14ac:dyDescent="0.2">
      <c r="A411" s="38">
        <v>29860</v>
      </c>
      <c r="B411" s="48">
        <f>VLOOKUP(Table311[[#This Row],[Date]],'DB Details'!$A:$L,12)</f>
        <v>40</v>
      </c>
      <c r="C411" s="49">
        <f>VLOOKUP(Table311[[#This Row],[Date]],'DB Details'!$A:$T,20)</f>
        <v>1.2999011572913281E-2</v>
      </c>
      <c r="D411" s="49">
        <f>VLOOKUP(Table311[[#This Row],[Date]],'DB Details'!$A:$T,18)</f>
        <v>-1.0895640870053E-2</v>
      </c>
      <c r="E411" s="49">
        <f>VLOOKUP(Table311[[#This Row],[Date]],'DB Details'!$A:$T,19)</f>
        <v>-4.2875433350734633E-2</v>
      </c>
    </row>
    <row r="412" spans="1:5" x14ac:dyDescent="0.2">
      <c r="A412" s="38">
        <v>29891</v>
      </c>
      <c r="B412" s="48">
        <f>VLOOKUP(Table311[[#This Row],[Date]],'DB Details'!$A:$L,12)</f>
        <v>36.1</v>
      </c>
      <c r="C412" s="49">
        <f>VLOOKUP(Table311[[#This Row],[Date]],'DB Details'!$A:$T,20)</f>
        <v>0</v>
      </c>
      <c r="D412" s="49">
        <f>VLOOKUP(Table311[[#This Row],[Date]],'DB Details'!$A:$T,18)</f>
        <v>0</v>
      </c>
      <c r="E412" s="49">
        <f>VLOOKUP(Table311[[#This Row],[Date]],'DB Details'!$A:$T,19)</f>
        <v>0</v>
      </c>
    </row>
    <row r="413" spans="1:5" x14ac:dyDescent="0.2">
      <c r="A413" s="38">
        <v>29921</v>
      </c>
      <c r="B413" s="48">
        <f>VLOOKUP(Table311[[#This Row],[Date]],'DB Details'!$A:$L,12)</f>
        <v>37.799999999999997</v>
      </c>
      <c r="C413" s="49">
        <f>VLOOKUP(Table311[[#This Row],[Date]],'DB Details'!$A:$T,20)</f>
        <v>0</v>
      </c>
      <c r="D413" s="49">
        <f>VLOOKUP(Table311[[#This Row],[Date]],'DB Details'!$A:$T,18)</f>
        <v>0</v>
      </c>
      <c r="E413" s="49">
        <f>VLOOKUP(Table311[[#This Row],[Date]],'DB Details'!$A:$T,19)</f>
        <v>0</v>
      </c>
    </row>
    <row r="414" spans="1:5" x14ac:dyDescent="0.2">
      <c r="A414" s="38">
        <v>29952</v>
      </c>
      <c r="B414" s="48">
        <f>VLOOKUP(Table311[[#This Row],[Date]],'DB Details'!$A:$L,12)</f>
        <v>38.200000000000003</v>
      </c>
      <c r="C414" s="49">
        <f>VLOOKUP(Table311[[#This Row],[Date]],'DB Details'!$A:$T,20)</f>
        <v>-2.1903489824850589E-2</v>
      </c>
      <c r="D414" s="49">
        <f>VLOOKUP(Table311[[#This Row],[Date]],'DB Details'!$A:$T,18)</f>
        <v>-1.5535444794338851E-2</v>
      </c>
      <c r="E414" s="49">
        <f>VLOOKUP(Table311[[#This Row],[Date]],'DB Details'!$A:$T,19)</f>
        <v>-6.0708618578961808E-2</v>
      </c>
    </row>
    <row r="415" spans="1:5" x14ac:dyDescent="0.2">
      <c r="A415" s="38">
        <v>29983</v>
      </c>
      <c r="B415" s="48">
        <f>VLOOKUP(Table311[[#This Row],[Date]],'DB Details'!$A:$L,12)</f>
        <v>38.299999999999997</v>
      </c>
      <c r="C415" s="49">
        <f>VLOOKUP(Table311[[#This Row],[Date]],'DB Details'!$A:$T,20)</f>
        <v>0</v>
      </c>
      <c r="D415" s="49">
        <f>VLOOKUP(Table311[[#This Row],[Date]],'DB Details'!$A:$T,18)</f>
        <v>0</v>
      </c>
      <c r="E415" s="49">
        <f>VLOOKUP(Table311[[#This Row],[Date]],'DB Details'!$A:$T,19)</f>
        <v>0</v>
      </c>
    </row>
    <row r="416" spans="1:5" x14ac:dyDescent="0.2">
      <c r="A416" s="38">
        <v>30011</v>
      </c>
      <c r="B416" s="48">
        <f>VLOOKUP(Table311[[#This Row],[Date]],'DB Details'!$A:$L,12)</f>
        <v>36.799999999999997</v>
      </c>
      <c r="C416" s="49">
        <f>VLOOKUP(Table311[[#This Row],[Date]],'DB Details'!$A:$T,20)</f>
        <v>0</v>
      </c>
      <c r="D416" s="49">
        <f>VLOOKUP(Table311[[#This Row],[Date]],'DB Details'!$A:$T,18)</f>
        <v>0</v>
      </c>
      <c r="E416" s="49">
        <f>VLOOKUP(Table311[[#This Row],[Date]],'DB Details'!$A:$T,19)</f>
        <v>0</v>
      </c>
    </row>
    <row r="417" spans="1:5" x14ac:dyDescent="0.2">
      <c r="A417" s="38">
        <v>30042</v>
      </c>
      <c r="B417" s="48">
        <f>VLOOKUP(Table311[[#This Row],[Date]],'DB Details'!$A:$L,12)</f>
        <v>37.799999999999997</v>
      </c>
      <c r="C417" s="49">
        <f>VLOOKUP(Table311[[#This Row],[Date]],'DB Details'!$A:$T,20)</f>
        <v>-1.0105681465743289E-2</v>
      </c>
      <c r="D417" s="49">
        <f>VLOOKUP(Table311[[#This Row],[Date]],'DB Details'!$A:$T,18)</f>
        <v>4.5619851533253864E-3</v>
      </c>
      <c r="E417" s="49">
        <f>VLOOKUP(Table311[[#This Row],[Date]],'DB Details'!$A:$T,19)</f>
        <v>1.8373191068485228E-2</v>
      </c>
    </row>
    <row r="418" spans="1:5" x14ac:dyDescent="0.2">
      <c r="A418" s="38">
        <v>30072</v>
      </c>
      <c r="B418" s="48">
        <f>VLOOKUP(Table311[[#This Row],[Date]],'DB Details'!$A:$L,12)</f>
        <v>35.5</v>
      </c>
      <c r="C418" s="49">
        <f>VLOOKUP(Table311[[#This Row],[Date]],'DB Details'!$A:$T,20)</f>
        <v>0</v>
      </c>
      <c r="D418" s="49">
        <f>VLOOKUP(Table311[[#This Row],[Date]],'DB Details'!$A:$T,18)</f>
        <v>0</v>
      </c>
      <c r="E418" s="49">
        <f>VLOOKUP(Table311[[#This Row],[Date]],'DB Details'!$A:$T,19)</f>
        <v>0</v>
      </c>
    </row>
    <row r="419" spans="1:5" x14ac:dyDescent="0.2">
      <c r="A419" s="38">
        <v>30103</v>
      </c>
      <c r="B419" s="48">
        <f>VLOOKUP(Table311[[#This Row],[Date]],'DB Details'!$A:$L,12)</f>
        <v>38.299999999999997</v>
      </c>
      <c r="C419" s="49">
        <f>VLOOKUP(Table311[[#This Row],[Date]],'DB Details'!$A:$T,20)</f>
        <v>0</v>
      </c>
      <c r="D419" s="49">
        <f>VLOOKUP(Table311[[#This Row],[Date]],'DB Details'!$A:$T,18)</f>
        <v>0</v>
      </c>
      <c r="E419" s="49">
        <f>VLOOKUP(Table311[[#This Row],[Date]],'DB Details'!$A:$T,19)</f>
        <v>0</v>
      </c>
    </row>
    <row r="420" spans="1:5" x14ac:dyDescent="0.2">
      <c r="A420" s="38">
        <v>30133</v>
      </c>
      <c r="B420" s="48">
        <f>VLOOKUP(Table311[[#This Row],[Date]],'DB Details'!$A:$L,12)</f>
        <v>38.4</v>
      </c>
      <c r="C420" s="49">
        <f>VLOOKUP(Table311[[#This Row],[Date]],'DB Details'!$A:$T,20)</f>
        <v>-2.5559214328054209E-2</v>
      </c>
      <c r="D420" s="49">
        <f>VLOOKUP(Table311[[#This Row],[Date]],'DB Details'!$A:$T,18)</f>
        <v>-3.82299274214082E-3</v>
      </c>
      <c r="E420" s="49">
        <f>VLOOKUP(Table311[[#This Row],[Date]],'DB Details'!$A:$T,19)</f>
        <v>-1.520450261025641E-2</v>
      </c>
    </row>
    <row r="421" spans="1:5" x14ac:dyDescent="0.2">
      <c r="A421" s="38">
        <v>30164</v>
      </c>
      <c r="B421" s="48">
        <f>VLOOKUP(Table311[[#This Row],[Date]],'DB Details'!$A:$L,12)</f>
        <v>38.299999999999997</v>
      </c>
      <c r="C421" s="49">
        <f>VLOOKUP(Table311[[#This Row],[Date]],'DB Details'!$A:$T,20)</f>
        <v>0</v>
      </c>
      <c r="D421" s="49">
        <f>VLOOKUP(Table311[[#This Row],[Date]],'DB Details'!$A:$T,18)</f>
        <v>0</v>
      </c>
      <c r="E421" s="49">
        <f>VLOOKUP(Table311[[#This Row],[Date]],'DB Details'!$A:$T,19)</f>
        <v>0</v>
      </c>
    </row>
    <row r="422" spans="1:5" x14ac:dyDescent="0.2">
      <c r="A422" s="38">
        <v>30195</v>
      </c>
      <c r="B422" s="48">
        <f>VLOOKUP(Table311[[#This Row],[Date]],'DB Details'!$A:$L,12)</f>
        <v>38.799999999999997</v>
      </c>
      <c r="C422" s="49">
        <f>VLOOKUP(Table311[[#This Row],[Date]],'DB Details'!$A:$T,20)</f>
        <v>0</v>
      </c>
      <c r="D422" s="49">
        <f>VLOOKUP(Table311[[#This Row],[Date]],'DB Details'!$A:$T,18)</f>
        <v>0</v>
      </c>
      <c r="E422" s="49">
        <f>VLOOKUP(Table311[[#This Row],[Date]],'DB Details'!$A:$T,19)</f>
        <v>0</v>
      </c>
    </row>
    <row r="423" spans="1:5" x14ac:dyDescent="0.2">
      <c r="A423" s="38">
        <v>30225</v>
      </c>
      <c r="B423" s="48">
        <f>VLOOKUP(Table311[[#This Row],[Date]],'DB Details'!$A:$L,12)</f>
        <v>39.4</v>
      </c>
      <c r="C423" s="49">
        <f>VLOOKUP(Table311[[#This Row],[Date]],'DB Details'!$A:$T,20)</f>
        <v>-1.443156178740442E-2</v>
      </c>
      <c r="D423" s="49">
        <f>VLOOKUP(Table311[[#This Row],[Date]],'DB Details'!$A:$T,18)</f>
        <v>3.9946273878294482E-4</v>
      </c>
      <c r="E423" s="49">
        <f>VLOOKUP(Table311[[#This Row],[Date]],'DB Details'!$A:$T,19)</f>
        <v>1.5988086330049891E-3</v>
      </c>
    </row>
    <row r="424" spans="1:5" x14ac:dyDescent="0.2">
      <c r="A424" s="38">
        <v>30256</v>
      </c>
      <c r="B424" s="48">
        <f>VLOOKUP(Table311[[#This Row],[Date]],'DB Details'!$A:$L,12)</f>
        <v>39.200000000000003</v>
      </c>
      <c r="C424" s="49">
        <f>VLOOKUP(Table311[[#This Row],[Date]],'DB Details'!$A:$T,20)</f>
        <v>0</v>
      </c>
      <c r="D424" s="49">
        <f>VLOOKUP(Table311[[#This Row],[Date]],'DB Details'!$A:$T,18)</f>
        <v>0</v>
      </c>
      <c r="E424" s="49">
        <f>VLOOKUP(Table311[[#This Row],[Date]],'DB Details'!$A:$T,19)</f>
        <v>0</v>
      </c>
    </row>
    <row r="425" spans="1:5" x14ac:dyDescent="0.2">
      <c r="A425" s="38">
        <v>30286</v>
      </c>
      <c r="B425" s="48">
        <f>VLOOKUP(Table311[[#This Row],[Date]],'DB Details'!$A:$L,12)</f>
        <v>42.8</v>
      </c>
      <c r="C425" s="49">
        <f>VLOOKUP(Table311[[#This Row],[Date]],'DB Details'!$A:$T,20)</f>
        <v>0</v>
      </c>
      <c r="D425" s="49">
        <f>VLOOKUP(Table311[[#This Row],[Date]],'DB Details'!$A:$T,18)</f>
        <v>0</v>
      </c>
      <c r="E425" s="49">
        <f>VLOOKUP(Table311[[#This Row],[Date]],'DB Details'!$A:$T,19)</f>
        <v>0</v>
      </c>
    </row>
    <row r="426" spans="1:5" x14ac:dyDescent="0.2">
      <c r="A426" s="38">
        <v>30317</v>
      </c>
      <c r="B426" s="48">
        <f>VLOOKUP(Table311[[#This Row],[Date]],'DB Details'!$A:$L,12)</f>
        <v>46</v>
      </c>
      <c r="C426" s="49">
        <f>VLOOKUP(Table311[[#This Row],[Date]],'DB Details'!$A:$T,20)</f>
        <v>1.431455577415857E-2</v>
      </c>
      <c r="D426" s="49">
        <f>VLOOKUP(Table311[[#This Row],[Date]],'DB Details'!$A:$T,18)</f>
        <v>1.317847576348375E-2</v>
      </c>
      <c r="E426" s="49">
        <f>VLOOKUP(Table311[[#This Row],[Date]],'DB Details'!$A:$T,19)</f>
        <v>5.3765121497419077E-2</v>
      </c>
    </row>
    <row r="427" spans="1:5" x14ac:dyDescent="0.2">
      <c r="A427" s="38">
        <v>30348</v>
      </c>
      <c r="B427" s="48">
        <f>VLOOKUP(Table311[[#This Row],[Date]],'DB Details'!$A:$L,12)</f>
        <v>54.4</v>
      </c>
      <c r="C427" s="49">
        <f>VLOOKUP(Table311[[#This Row],[Date]],'DB Details'!$A:$T,20)</f>
        <v>0</v>
      </c>
      <c r="D427" s="49">
        <f>VLOOKUP(Table311[[#This Row],[Date]],'DB Details'!$A:$T,18)</f>
        <v>0</v>
      </c>
      <c r="E427" s="49">
        <f>VLOOKUP(Table311[[#This Row],[Date]],'DB Details'!$A:$T,19)</f>
        <v>0</v>
      </c>
    </row>
    <row r="428" spans="1:5" x14ac:dyDescent="0.2">
      <c r="A428" s="38">
        <v>30376</v>
      </c>
      <c r="B428" s="48">
        <f>VLOOKUP(Table311[[#This Row],[Date]],'DB Details'!$A:$L,12)</f>
        <v>53.9</v>
      </c>
      <c r="C428" s="49">
        <f>VLOOKUP(Table311[[#This Row],[Date]],'DB Details'!$A:$T,20)</f>
        <v>0</v>
      </c>
      <c r="D428" s="49">
        <f>VLOOKUP(Table311[[#This Row],[Date]],'DB Details'!$A:$T,18)</f>
        <v>0</v>
      </c>
      <c r="E428" s="49">
        <f>VLOOKUP(Table311[[#This Row],[Date]],'DB Details'!$A:$T,19)</f>
        <v>0</v>
      </c>
    </row>
    <row r="429" spans="1:5" x14ac:dyDescent="0.2">
      <c r="A429" s="38">
        <v>30407</v>
      </c>
      <c r="B429" s="48">
        <f>VLOOKUP(Table311[[#This Row],[Date]],'DB Details'!$A:$L,12)</f>
        <v>54.2</v>
      </c>
      <c r="C429" s="49">
        <f>VLOOKUP(Table311[[#This Row],[Date]],'DB Details'!$A:$T,20)</f>
        <v>3.2685328840770238E-2</v>
      </c>
      <c r="D429" s="49">
        <f>VLOOKUP(Table311[[#This Row],[Date]],'DB Details'!$A:$T,18)</f>
        <v>2.275612439301274E-2</v>
      </c>
      <c r="E429" s="49">
        <f>VLOOKUP(Table311[[#This Row],[Date]],'DB Details'!$A:$T,19)</f>
        <v>9.4178949150713009E-2</v>
      </c>
    </row>
    <row r="430" spans="1:5" x14ac:dyDescent="0.2">
      <c r="A430" s="38">
        <v>30437</v>
      </c>
      <c r="B430" s="48">
        <f>VLOOKUP(Table311[[#This Row],[Date]],'DB Details'!$A:$L,12)</f>
        <v>56.1</v>
      </c>
      <c r="C430" s="49">
        <f>VLOOKUP(Table311[[#This Row],[Date]],'DB Details'!$A:$T,20)</f>
        <v>0</v>
      </c>
      <c r="D430" s="49">
        <f>VLOOKUP(Table311[[#This Row],[Date]],'DB Details'!$A:$T,18)</f>
        <v>0</v>
      </c>
      <c r="E430" s="49">
        <f>VLOOKUP(Table311[[#This Row],[Date]],'DB Details'!$A:$T,19)</f>
        <v>0</v>
      </c>
    </row>
    <row r="431" spans="1:5" x14ac:dyDescent="0.2">
      <c r="A431" s="38">
        <v>30468</v>
      </c>
      <c r="B431" s="48">
        <f>VLOOKUP(Table311[[#This Row],[Date]],'DB Details'!$A:$L,12)</f>
        <v>57.5</v>
      </c>
      <c r="C431" s="49">
        <f>VLOOKUP(Table311[[#This Row],[Date]],'DB Details'!$A:$T,20)</f>
        <v>0</v>
      </c>
      <c r="D431" s="49">
        <f>VLOOKUP(Table311[[#This Row],[Date]],'DB Details'!$A:$T,18)</f>
        <v>0</v>
      </c>
      <c r="E431" s="49">
        <f>VLOOKUP(Table311[[#This Row],[Date]],'DB Details'!$A:$T,19)</f>
        <v>0</v>
      </c>
    </row>
    <row r="432" spans="1:5" x14ac:dyDescent="0.2">
      <c r="A432" s="38">
        <v>30498</v>
      </c>
      <c r="B432" s="48">
        <f>VLOOKUP(Table311[[#This Row],[Date]],'DB Details'!$A:$L,12)</f>
        <v>63.6</v>
      </c>
      <c r="C432" s="49">
        <f>VLOOKUP(Table311[[#This Row],[Date]],'DB Details'!$A:$T,20)</f>
        <v>5.7371696845111453E-2</v>
      </c>
      <c r="D432" s="49">
        <f>VLOOKUP(Table311[[#This Row],[Date]],'DB Details'!$A:$T,18)</f>
        <v>1.9990642943219668E-2</v>
      </c>
      <c r="E432" s="49">
        <f>VLOOKUP(Table311[[#This Row],[Date]],'DB Details'!$A:$T,19)</f>
        <v>8.2392441412500128E-2</v>
      </c>
    </row>
    <row r="433" spans="1:5" x14ac:dyDescent="0.2">
      <c r="A433" s="38">
        <v>30529</v>
      </c>
      <c r="B433" s="48">
        <f>VLOOKUP(Table311[[#This Row],[Date]],'DB Details'!$A:$L,12)</f>
        <v>63.1</v>
      </c>
      <c r="C433" s="49">
        <f>VLOOKUP(Table311[[#This Row],[Date]],'DB Details'!$A:$T,20)</f>
        <v>0</v>
      </c>
      <c r="D433" s="49">
        <f>VLOOKUP(Table311[[#This Row],[Date]],'DB Details'!$A:$T,18)</f>
        <v>0</v>
      </c>
      <c r="E433" s="49">
        <f>VLOOKUP(Table311[[#This Row],[Date]],'DB Details'!$A:$T,19)</f>
        <v>0</v>
      </c>
    </row>
    <row r="434" spans="1:5" x14ac:dyDescent="0.2">
      <c r="A434" s="38">
        <v>30560</v>
      </c>
      <c r="B434" s="48">
        <f>VLOOKUP(Table311[[#This Row],[Date]],'DB Details'!$A:$L,12)</f>
        <v>62.5</v>
      </c>
      <c r="C434" s="49">
        <f>VLOOKUP(Table311[[#This Row],[Date]],'DB Details'!$A:$T,20)</f>
        <v>0</v>
      </c>
      <c r="D434" s="49">
        <f>VLOOKUP(Table311[[#This Row],[Date]],'DB Details'!$A:$T,18)</f>
        <v>0</v>
      </c>
      <c r="E434" s="49">
        <f>VLOOKUP(Table311[[#This Row],[Date]],'DB Details'!$A:$T,19)</f>
        <v>0</v>
      </c>
    </row>
    <row r="435" spans="1:5" x14ac:dyDescent="0.2">
      <c r="A435" s="38">
        <v>30590</v>
      </c>
      <c r="B435" s="48">
        <f>VLOOKUP(Table311[[#This Row],[Date]],'DB Details'!$A:$L,12)</f>
        <v>64.400000000000006</v>
      </c>
      <c r="C435" s="49">
        <f>VLOOKUP(Table311[[#This Row],[Date]],'DB Details'!$A:$T,20)</f>
        <v>7.8999749811109563E-2</v>
      </c>
      <c r="D435" s="49">
        <f>VLOOKUP(Table311[[#This Row],[Date]],'DB Details'!$A:$T,18)</f>
        <v>2.0862174793425631E-2</v>
      </c>
      <c r="E435" s="49">
        <f>VLOOKUP(Table311[[#This Row],[Date]],'DB Details'!$A:$T,19)</f>
        <v>8.6096590027290532E-2</v>
      </c>
    </row>
    <row r="436" spans="1:5" x14ac:dyDescent="0.2">
      <c r="A436" s="38">
        <v>30621</v>
      </c>
      <c r="B436" s="48">
        <f>VLOOKUP(Table311[[#This Row],[Date]],'DB Details'!$A:$L,12)</f>
        <v>66</v>
      </c>
      <c r="C436" s="49">
        <f>VLOOKUP(Table311[[#This Row],[Date]],'DB Details'!$A:$T,20)</f>
        <v>0</v>
      </c>
      <c r="D436" s="49">
        <f>VLOOKUP(Table311[[#This Row],[Date]],'DB Details'!$A:$T,18)</f>
        <v>0</v>
      </c>
      <c r="E436" s="49">
        <f>VLOOKUP(Table311[[#This Row],[Date]],'DB Details'!$A:$T,19)</f>
        <v>0</v>
      </c>
    </row>
    <row r="437" spans="1:5" x14ac:dyDescent="0.2">
      <c r="A437" s="38">
        <v>30651</v>
      </c>
      <c r="B437" s="48">
        <f>VLOOKUP(Table311[[#This Row],[Date]],'DB Details'!$A:$L,12)</f>
        <v>69.900000000000006</v>
      </c>
      <c r="C437" s="49">
        <f>VLOOKUP(Table311[[#This Row],[Date]],'DB Details'!$A:$T,20)</f>
        <v>0</v>
      </c>
      <c r="D437" s="49">
        <f>VLOOKUP(Table311[[#This Row],[Date]],'DB Details'!$A:$T,18)</f>
        <v>0</v>
      </c>
      <c r="E437" s="49">
        <f>VLOOKUP(Table311[[#This Row],[Date]],'DB Details'!$A:$T,19)</f>
        <v>0</v>
      </c>
    </row>
    <row r="438" spans="1:5" x14ac:dyDescent="0.2">
      <c r="A438" s="38">
        <v>30682</v>
      </c>
      <c r="B438" s="48">
        <f>VLOOKUP(Table311[[#This Row],[Date]],'DB Details'!$A:$L,12)</f>
        <v>60.5</v>
      </c>
      <c r="C438" s="49">
        <f>VLOOKUP(Table311[[#This Row],[Date]],'DB Details'!$A:$T,20)</f>
        <v>8.5782754622195131E-2</v>
      </c>
      <c r="D438" s="49">
        <f>VLOOKUP(Table311[[#This Row],[Date]],'DB Details'!$A:$T,18)</f>
        <v>1.9547702889620849E-2</v>
      </c>
      <c r="E438" s="49">
        <f>VLOOKUP(Table311[[#This Row],[Date]],'DB Details'!$A:$T,19)</f>
        <v>8.0513511399357585E-2</v>
      </c>
    </row>
    <row r="439" spans="1:5" x14ac:dyDescent="0.2">
      <c r="A439" s="38">
        <v>30713</v>
      </c>
      <c r="B439" s="48">
        <f>VLOOKUP(Table311[[#This Row],[Date]],'DB Details'!$A:$L,12)</f>
        <v>61.3</v>
      </c>
      <c r="C439" s="49">
        <f>VLOOKUP(Table311[[#This Row],[Date]],'DB Details'!$A:$T,20)</f>
        <v>0</v>
      </c>
      <c r="D439" s="49">
        <f>VLOOKUP(Table311[[#This Row],[Date]],'DB Details'!$A:$T,18)</f>
        <v>0</v>
      </c>
      <c r="E439" s="49">
        <f>VLOOKUP(Table311[[#This Row],[Date]],'DB Details'!$A:$T,19)</f>
        <v>0</v>
      </c>
    </row>
    <row r="440" spans="1:5" x14ac:dyDescent="0.2">
      <c r="A440" s="38">
        <v>30742</v>
      </c>
      <c r="B440" s="48">
        <f>VLOOKUP(Table311[[#This Row],[Date]],'DB Details'!$A:$L,12)</f>
        <v>58.9</v>
      </c>
      <c r="C440" s="49">
        <f>VLOOKUP(Table311[[#This Row],[Date]],'DB Details'!$A:$T,20)</f>
        <v>0</v>
      </c>
      <c r="D440" s="49">
        <f>VLOOKUP(Table311[[#This Row],[Date]],'DB Details'!$A:$T,18)</f>
        <v>0</v>
      </c>
      <c r="E440" s="49">
        <f>VLOOKUP(Table311[[#This Row],[Date]],'DB Details'!$A:$T,19)</f>
        <v>0</v>
      </c>
    </row>
    <row r="441" spans="1:5" x14ac:dyDescent="0.2">
      <c r="A441" s="38">
        <v>30773</v>
      </c>
      <c r="B441" s="48">
        <f>VLOOKUP(Table311[[#This Row],[Date]],'DB Details'!$A:$L,12)</f>
        <v>61</v>
      </c>
      <c r="C441" s="49">
        <f>VLOOKUP(Table311[[#This Row],[Date]],'DB Details'!$A:$T,20)</f>
        <v>7.9966966754093649E-2</v>
      </c>
      <c r="D441" s="49">
        <f>VLOOKUP(Table311[[#This Row],[Date]],'DB Details'!$A:$T,18)</f>
        <v>1.7277926627437559E-2</v>
      </c>
      <c r="E441" s="49">
        <f>VLOOKUP(Table311[[#This Row],[Date]],'DB Details'!$A:$T,19)</f>
        <v>7.0923587812259603E-2</v>
      </c>
    </row>
    <row r="442" spans="1:5" x14ac:dyDescent="0.2">
      <c r="A442" s="38">
        <v>30803</v>
      </c>
      <c r="B442" s="48">
        <f>VLOOKUP(Table311[[#This Row],[Date]],'DB Details'!$A:$L,12)</f>
        <v>58.6</v>
      </c>
      <c r="C442" s="49">
        <f>VLOOKUP(Table311[[#This Row],[Date]],'DB Details'!$A:$T,20)</f>
        <v>0</v>
      </c>
      <c r="D442" s="49">
        <f>VLOOKUP(Table311[[#This Row],[Date]],'DB Details'!$A:$T,18)</f>
        <v>0</v>
      </c>
      <c r="E442" s="49">
        <f>VLOOKUP(Table311[[#This Row],[Date]],'DB Details'!$A:$T,19)</f>
        <v>0</v>
      </c>
    </row>
    <row r="443" spans="1:5" x14ac:dyDescent="0.2">
      <c r="A443" s="38">
        <v>30834</v>
      </c>
      <c r="B443" s="48">
        <f>VLOOKUP(Table311[[#This Row],[Date]],'DB Details'!$A:$L,12)</f>
        <v>58.1</v>
      </c>
      <c r="C443" s="49">
        <f>VLOOKUP(Table311[[#This Row],[Date]],'DB Details'!$A:$T,20)</f>
        <v>0</v>
      </c>
      <c r="D443" s="49">
        <f>VLOOKUP(Table311[[#This Row],[Date]],'DB Details'!$A:$T,18)</f>
        <v>0</v>
      </c>
      <c r="E443" s="49">
        <f>VLOOKUP(Table311[[#This Row],[Date]],'DB Details'!$A:$T,19)</f>
        <v>0</v>
      </c>
    </row>
    <row r="444" spans="1:5" x14ac:dyDescent="0.2">
      <c r="A444" s="38">
        <v>30864</v>
      </c>
      <c r="B444" s="48">
        <f>VLOOKUP(Table311[[#This Row],[Date]],'DB Details'!$A:$L,12)</f>
        <v>56.1</v>
      </c>
      <c r="C444" s="49">
        <f>VLOOKUP(Table311[[#This Row],[Date]],'DB Details'!$A:$T,20)</f>
        <v>6.9008370834181168E-2</v>
      </c>
      <c r="D444" s="49">
        <f>VLOOKUP(Table311[[#This Row],[Date]],'DB Details'!$A:$T,18)</f>
        <v>9.64063628357004E-3</v>
      </c>
      <c r="E444" s="49">
        <f>VLOOKUP(Table311[[#This Row],[Date]],'DB Details'!$A:$T,19)</f>
        <v>3.9123789055161673E-2</v>
      </c>
    </row>
    <row r="445" spans="1:5" x14ac:dyDescent="0.2">
      <c r="A445" s="38">
        <v>30895</v>
      </c>
      <c r="B445" s="48">
        <f>VLOOKUP(Table311[[#This Row],[Date]],'DB Details'!$A:$L,12)</f>
        <v>53</v>
      </c>
      <c r="C445" s="49">
        <f>VLOOKUP(Table311[[#This Row],[Date]],'DB Details'!$A:$T,20)</f>
        <v>0</v>
      </c>
      <c r="D445" s="49">
        <f>VLOOKUP(Table311[[#This Row],[Date]],'DB Details'!$A:$T,18)</f>
        <v>0</v>
      </c>
      <c r="E445" s="49">
        <f>VLOOKUP(Table311[[#This Row],[Date]],'DB Details'!$A:$T,19)</f>
        <v>0</v>
      </c>
    </row>
    <row r="446" spans="1:5" x14ac:dyDescent="0.2">
      <c r="A446" s="38">
        <v>30926</v>
      </c>
      <c r="B446" s="48">
        <f>VLOOKUP(Table311[[#This Row],[Date]],'DB Details'!$A:$L,12)</f>
        <v>50</v>
      </c>
      <c r="C446" s="49">
        <f>VLOOKUP(Table311[[#This Row],[Date]],'DB Details'!$A:$T,20)</f>
        <v>0</v>
      </c>
      <c r="D446" s="49">
        <f>VLOOKUP(Table311[[#This Row],[Date]],'DB Details'!$A:$T,18)</f>
        <v>0</v>
      </c>
      <c r="E446" s="49">
        <f>VLOOKUP(Table311[[#This Row],[Date]],'DB Details'!$A:$T,19)</f>
        <v>0</v>
      </c>
    </row>
    <row r="447" spans="1:5" x14ac:dyDescent="0.2">
      <c r="A447" s="38">
        <v>30956</v>
      </c>
      <c r="B447" s="48">
        <f>VLOOKUP(Table311[[#This Row],[Date]],'DB Details'!$A:$L,12)</f>
        <v>50.8</v>
      </c>
      <c r="C447" s="49">
        <f>VLOOKUP(Table311[[#This Row],[Date]],'DB Details'!$A:$T,20)</f>
        <v>5.5757994618356933E-2</v>
      </c>
      <c r="D447" s="49">
        <f>VLOOKUP(Table311[[#This Row],[Date]],'DB Details'!$A:$T,18)</f>
        <v>8.208571463863279E-3</v>
      </c>
      <c r="E447" s="49">
        <f>VLOOKUP(Table311[[#This Row],[Date]],'DB Details'!$A:$T,19)</f>
        <v>3.3240786663843558E-2</v>
      </c>
    </row>
    <row r="448" spans="1:5" x14ac:dyDescent="0.2">
      <c r="A448" s="38">
        <v>30987</v>
      </c>
      <c r="B448" s="48">
        <f>VLOOKUP(Table311[[#This Row],[Date]],'DB Details'!$A:$L,12)</f>
        <v>50.3</v>
      </c>
      <c r="C448" s="49">
        <f>VLOOKUP(Table311[[#This Row],[Date]],'DB Details'!$A:$T,20)</f>
        <v>0</v>
      </c>
      <c r="D448" s="49">
        <f>VLOOKUP(Table311[[#This Row],[Date]],'DB Details'!$A:$T,18)</f>
        <v>0</v>
      </c>
      <c r="E448" s="49">
        <f>VLOOKUP(Table311[[#This Row],[Date]],'DB Details'!$A:$T,19)</f>
        <v>0</v>
      </c>
    </row>
    <row r="449" spans="1:5" x14ac:dyDescent="0.2">
      <c r="A449" s="38">
        <v>31017</v>
      </c>
      <c r="B449" s="48">
        <f>VLOOKUP(Table311[[#This Row],[Date]],'DB Details'!$A:$L,12)</f>
        <v>50.6</v>
      </c>
      <c r="C449" s="49">
        <f>VLOOKUP(Table311[[#This Row],[Date]],'DB Details'!$A:$T,20)</f>
        <v>0</v>
      </c>
      <c r="D449" s="49">
        <f>VLOOKUP(Table311[[#This Row],[Date]],'DB Details'!$A:$T,18)</f>
        <v>0</v>
      </c>
      <c r="E449" s="49">
        <f>VLOOKUP(Table311[[#This Row],[Date]],'DB Details'!$A:$T,19)</f>
        <v>0</v>
      </c>
    </row>
    <row r="450" spans="1:5" x14ac:dyDescent="0.2">
      <c r="A450" s="38">
        <v>31048</v>
      </c>
      <c r="B450" s="48">
        <f>VLOOKUP(Table311[[#This Row],[Date]],'DB Details'!$A:$L,12)</f>
        <v>50.3</v>
      </c>
      <c r="C450" s="49">
        <f>VLOOKUP(Table311[[#This Row],[Date]],'DB Details'!$A:$T,20)</f>
        <v>4.5550933893434779E-2</v>
      </c>
      <c r="D450" s="49">
        <f>VLOOKUP(Table311[[#This Row],[Date]],'DB Details'!$A:$T,18)</f>
        <v>9.6907230055981904E-3</v>
      </c>
      <c r="E450" s="49">
        <f>VLOOKUP(Table311[[#This Row],[Date]],'DB Details'!$A:$T,19)</f>
        <v>3.9330001743275167E-2</v>
      </c>
    </row>
    <row r="451" spans="1:5" x14ac:dyDescent="0.2">
      <c r="A451" s="38">
        <v>31079</v>
      </c>
      <c r="B451" s="48">
        <f>VLOOKUP(Table311[[#This Row],[Date]],'DB Details'!$A:$L,12)</f>
        <v>49.9</v>
      </c>
      <c r="C451" s="49">
        <f>VLOOKUP(Table311[[#This Row],[Date]],'DB Details'!$A:$T,20)</f>
        <v>0</v>
      </c>
      <c r="D451" s="49">
        <f>VLOOKUP(Table311[[#This Row],[Date]],'DB Details'!$A:$T,18)</f>
        <v>0</v>
      </c>
      <c r="E451" s="49">
        <f>VLOOKUP(Table311[[#This Row],[Date]],'DB Details'!$A:$T,19)</f>
        <v>0</v>
      </c>
    </row>
    <row r="452" spans="1:5" x14ac:dyDescent="0.2">
      <c r="A452" s="38">
        <v>31107</v>
      </c>
      <c r="B452" s="48">
        <f>VLOOKUP(Table311[[#This Row],[Date]],'DB Details'!$A:$L,12)</f>
        <v>47.8</v>
      </c>
      <c r="C452" s="49">
        <f>VLOOKUP(Table311[[#This Row],[Date]],'DB Details'!$A:$T,20)</f>
        <v>0</v>
      </c>
      <c r="D452" s="49">
        <f>VLOOKUP(Table311[[#This Row],[Date]],'DB Details'!$A:$T,18)</f>
        <v>0</v>
      </c>
      <c r="E452" s="49">
        <f>VLOOKUP(Table311[[#This Row],[Date]],'DB Details'!$A:$T,19)</f>
        <v>0</v>
      </c>
    </row>
    <row r="453" spans="1:5" x14ac:dyDescent="0.2">
      <c r="A453" s="38">
        <v>31138</v>
      </c>
      <c r="B453" s="48">
        <f>VLOOKUP(Table311[[#This Row],[Date]],'DB Details'!$A:$L,12)</f>
        <v>48.2</v>
      </c>
      <c r="C453" s="49">
        <f>VLOOKUP(Table311[[#This Row],[Date]],'DB Details'!$A:$T,20)</f>
        <v>3.6842175046639142E-2</v>
      </c>
      <c r="D453" s="49">
        <f>VLOOKUP(Table311[[#This Row],[Date]],'DB Details'!$A:$T,18)</f>
        <v>8.8046635314193416E-3</v>
      </c>
      <c r="E453" s="49">
        <f>VLOOKUP(Table311[[#This Row],[Date]],'DB Details'!$A:$T,19)</f>
        <v>3.568652295878616E-2</v>
      </c>
    </row>
    <row r="454" spans="1:5" x14ac:dyDescent="0.2">
      <c r="A454" s="38">
        <v>31168</v>
      </c>
      <c r="B454" s="48">
        <f>VLOOKUP(Table311[[#This Row],[Date]],'DB Details'!$A:$L,12)</f>
        <v>47.1</v>
      </c>
      <c r="C454" s="49">
        <f>VLOOKUP(Table311[[#This Row],[Date]],'DB Details'!$A:$T,20)</f>
        <v>0</v>
      </c>
      <c r="D454" s="49">
        <f>VLOOKUP(Table311[[#This Row],[Date]],'DB Details'!$A:$T,18)</f>
        <v>0</v>
      </c>
      <c r="E454" s="49">
        <f>VLOOKUP(Table311[[#This Row],[Date]],'DB Details'!$A:$T,19)</f>
        <v>0</v>
      </c>
    </row>
    <row r="455" spans="1:5" x14ac:dyDescent="0.2">
      <c r="A455" s="38">
        <v>31199</v>
      </c>
      <c r="B455" s="48">
        <f>VLOOKUP(Table311[[#This Row],[Date]],'DB Details'!$A:$L,12)</f>
        <v>47.8</v>
      </c>
      <c r="C455" s="49">
        <f>VLOOKUP(Table311[[#This Row],[Date]],'DB Details'!$A:$T,20)</f>
        <v>0</v>
      </c>
      <c r="D455" s="49">
        <f>VLOOKUP(Table311[[#This Row],[Date]],'DB Details'!$A:$T,18)</f>
        <v>0</v>
      </c>
      <c r="E455" s="49">
        <f>VLOOKUP(Table311[[#This Row],[Date]],'DB Details'!$A:$T,19)</f>
        <v>0</v>
      </c>
    </row>
    <row r="456" spans="1:5" x14ac:dyDescent="0.2">
      <c r="A456" s="38">
        <v>31229</v>
      </c>
      <c r="B456" s="48">
        <f>VLOOKUP(Table311[[#This Row],[Date]],'DB Details'!$A:$L,12)</f>
        <v>47.9</v>
      </c>
      <c r="C456" s="49">
        <f>VLOOKUP(Table311[[#This Row],[Date]],'DB Details'!$A:$T,20)</f>
        <v>4.2624449274052741E-2</v>
      </c>
      <c r="D456" s="49">
        <f>VLOOKUP(Table311[[#This Row],[Date]],'DB Details'!$A:$T,18)</f>
        <v>1.527121263417938E-2</v>
      </c>
      <c r="E456" s="49">
        <f>VLOOKUP(Table311[[#This Row],[Date]],'DB Details'!$A:$T,19)</f>
        <v>6.2498410129544053E-2</v>
      </c>
    </row>
    <row r="457" spans="1:5" x14ac:dyDescent="0.2">
      <c r="A457" s="38">
        <v>31260</v>
      </c>
      <c r="B457" s="48">
        <f>VLOOKUP(Table311[[#This Row],[Date]],'DB Details'!$A:$L,12)</f>
        <v>47.7</v>
      </c>
      <c r="C457" s="49">
        <f>VLOOKUP(Table311[[#This Row],[Date]],'DB Details'!$A:$T,20)</f>
        <v>0</v>
      </c>
      <c r="D457" s="49">
        <f>VLOOKUP(Table311[[#This Row],[Date]],'DB Details'!$A:$T,18)</f>
        <v>0</v>
      </c>
      <c r="E457" s="49">
        <f>VLOOKUP(Table311[[#This Row],[Date]],'DB Details'!$A:$T,19)</f>
        <v>0</v>
      </c>
    </row>
    <row r="458" spans="1:5" x14ac:dyDescent="0.2">
      <c r="A458" s="38">
        <v>31291</v>
      </c>
      <c r="B458" s="48">
        <f>VLOOKUP(Table311[[#This Row],[Date]],'DB Details'!$A:$L,12)</f>
        <v>49.9</v>
      </c>
      <c r="C458" s="49">
        <f>VLOOKUP(Table311[[#This Row],[Date]],'DB Details'!$A:$T,20)</f>
        <v>0</v>
      </c>
      <c r="D458" s="49">
        <f>VLOOKUP(Table311[[#This Row],[Date]],'DB Details'!$A:$T,18)</f>
        <v>0</v>
      </c>
      <c r="E458" s="49">
        <f>VLOOKUP(Table311[[#This Row],[Date]],'DB Details'!$A:$T,19)</f>
        <v>0</v>
      </c>
    </row>
    <row r="459" spans="1:5" x14ac:dyDescent="0.2">
      <c r="A459" s="38">
        <v>31321</v>
      </c>
      <c r="B459" s="48">
        <f>VLOOKUP(Table311[[#This Row],[Date]],'DB Details'!$A:$L,12)</f>
        <v>50.9</v>
      </c>
      <c r="C459" s="49">
        <f>VLOOKUP(Table311[[#This Row],[Date]],'DB Details'!$A:$T,20)</f>
        <v>4.1822685935742232E-2</v>
      </c>
      <c r="D459" s="49">
        <f>VLOOKUP(Table311[[#This Row],[Date]],'DB Details'!$A:$T,18)</f>
        <v>7.4332734449716617E-3</v>
      </c>
      <c r="E459" s="49">
        <f>VLOOKUP(Table311[[#This Row],[Date]],'DB Details'!$A:$T,19)</f>
        <v>3.006626101659382E-2</v>
      </c>
    </row>
    <row r="460" spans="1:5" x14ac:dyDescent="0.2">
      <c r="A460" s="38">
        <v>31352</v>
      </c>
      <c r="B460" s="48">
        <f>VLOOKUP(Table311[[#This Row],[Date]],'DB Details'!$A:$L,12)</f>
        <v>52</v>
      </c>
      <c r="C460" s="49">
        <f>VLOOKUP(Table311[[#This Row],[Date]],'DB Details'!$A:$T,20)</f>
        <v>0</v>
      </c>
      <c r="D460" s="49">
        <f>VLOOKUP(Table311[[#This Row],[Date]],'DB Details'!$A:$T,18)</f>
        <v>0</v>
      </c>
      <c r="E460" s="49">
        <f>VLOOKUP(Table311[[#This Row],[Date]],'DB Details'!$A:$T,19)</f>
        <v>0</v>
      </c>
    </row>
    <row r="461" spans="1:5" x14ac:dyDescent="0.2">
      <c r="A461" s="38">
        <v>31382</v>
      </c>
      <c r="B461" s="48">
        <f>VLOOKUP(Table311[[#This Row],[Date]],'DB Details'!$A:$L,12)</f>
        <v>50.7</v>
      </c>
      <c r="C461" s="49">
        <f>VLOOKUP(Table311[[#This Row],[Date]],'DB Details'!$A:$T,20)</f>
        <v>0</v>
      </c>
      <c r="D461" s="49">
        <f>VLOOKUP(Table311[[#This Row],[Date]],'DB Details'!$A:$T,18)</f>
        <v>0</v>
      </c>
      <c r="E461" s="49">
        <f>VLOOKUP(Table311[[#This Row],[Date]],'DB Details'!$A:$T,19)</f>
        <v>0</v>
      </c>
    </row>
    <row r="462" spans="1:5" x14ac:dyDescent="0.2">
      <c r="A462" s="38">
        <v>31413</v>
      </c>
      <c r="B462" s="48">
        <f>VLOOKUP(Table311[[#This Row],[Date]],'DB Details'!$A:$L,12)</f>
        <v>51.2</v>
      </c>
      <c r="C462" s="49">
        <f>VLOOKUP(Table311[[#This Row],[Date]],'DB Details'!$A:$T,20)</f>
        <v>4.1455897492227813E-2</v>
      </c>
      <c r="D462" s="49">
        <f>VLOOKUP(Table311[[#This Row],[Date]],'DB Details'!$A:$T,18)</f>
        <v>9.3352470750759607E-3</v>
      </c>
      <c r="E462" s="49">
        <f>VLOOKUP(Table311[[#This Row],[Date]],'DB Details'!$A:$T,19)</f>
        <v>3.7867131071648297E-2</v>
      </c>
    </row>
    <row r="463" spans="1:5" x14ac:dyDescent="0.2">
      <c r="A463" s="38">
        <v>31444</v>
      </c>
      <c r="B463" s="48">
        <f>VLOOKUP(Table311[[#This Row],[Date]],'DB Details'!$A:$L,12)</f>
        <v>51</v>
      </c>
      <c r="C463" s="49">
        <f>VLOOKUP(Table311[[#This Row],[Date]],'DB Details'!$A:$T,20)</f>
        <v>0</v>
      </c>
      <c r="D463" s="49">
        <f>VLOOKUP(Table311[[#This Row],[Date]],'DB Details'!$A:$T,18)</f>
        <v>0</v>
      </c>
      <c r="E463" s="49">
        <f>VLOOKUP(Table311[[#This Row],[Date]],'DB Details'!$A:$T,19)</f>
        <v>0</v>
      </c>
    </row>
    <row r="464" spans="1:5" x14ac:dyDescent="0.2">
      <c r="A464" s="38">
        <v>31472</v>
      </c>
      <c r="B464" s="48">
        <f>VLOOKUP(Table311[[#This Row],[Date]],'DB Details'!$A:$L,12)</f>
        <v>51</v>
      </c>
      <c r="C464" s="49">
        <f>VLOOKUP(Table311[[#This Row],[Date]],'DB Details'!$A:$T,20)</f>
        <v>0</v>
      </c>
      <c r="D464" s="49">
        <f>VLOOKUP(Table311[[#This Row],[Date]],'DB Details'!$A:$T,18)</f>
        <v>0</v>
      </c>
      <c r="E464" s="49">
        <f>VLOOKUP(Table311[[#This Row],[Date]],'DB Details'!$A:$T,19)</f>
        <v>0</v>
      </c>
    </row>
    <row r="465" spans="1:5" x14ac:dyDescent="0.2">
      <c r="A465" s="38">
        <v>31503</v>
      </c>
      <c r="B465" s="48">
        <f>VLOOKUP(Table311[[#This Row],[Date]],'DB Details'!$A:$L,12)</f>
        <v>49.7</v>
      </c>
      <c r="C465" s="49">
        <f>VLOOKUP(Table311[[#This Row],[Date]],'DB Details'!$A:$T,20)</f>
        <v>3.7015803866048268E-2</v>
      </c>
      <c r="D465" s="49">
        <f>VLOOKUP(Table311[[#This Row],[Date]],'DB Details'!$A:$T,18)</f>
        <v>4.5037736258633776E-3</v>
      </c>
      <c r="E465" s="49">
        <f>VLOOKUP(Table311[[#This Row],[Date]],'DB Details'!$A:$T,19)</f>
        <v>1.813716419389122E-2</v>
      </c>
    </row>
    <row r="466" spans="1:5" x14ac:dyDescent="0.2">
      <c r="A466" s="38">
        <v>31533</v>
      </c>
      <c r="B466" s="48">
        <f>VLOOKUP(Table311[[#This Row],[Date]],'DB Details'!$A:$L,12)</f>
        <v>53.4</v>
      </c>
      <c r="C466" s="49">
        <f>VLOOKUP(Table311[[#This Row],[Date]],'DB Details'!$A:$T,20)</f>
        <v>0</v>
      </c>
      <c r="D466" s="49">
        <f>VLOOKUP(Table311[[#This Row],[Date]],'DB Details'!$A:$T,18)</f>
        <v>0</v>
      </c>
      <c r="E466" s="49">
        <f>VLOOKUP(Table311[[#This Row],[Date]],'DB Details'!$A:$T,19)</f>
        <v>0</v>
      </c>
    </row>
    <row r="467" spans="1:5" x14ac:dyDescent="0.2">
      <c r="A467" s="38">
        <v>31564</v>
      </c>
      <c r="B467" s="48">
        <f>VLOOKUP(Table311[[#This Row],[Date]],'DB Details'!$A:$L,12)</f>
        <v>50.5</v>
      </c>
      <c r="C467" s="49">
        <f>VLOOKUP(Table311[[#This Row],[Date]],'DB Details'!$A:$T,20)</f>
        <v>0</v>
      </c>
      <c r="D467" s="49">
        <f>VLOOKUP(Table311[[#This Row],[Date]],'DB Details'!$A:$T,18)</f>
        <v>0</v>
      </c>
      <c r="E467" s="49">
        <f>VLOOKUP(Table311[[#This Row],[Date]],'DB Details'!$A:$T,19)</f>
        <v>0</v>
      </c>
    </row>
    <row r="468" spans="1:5" x14ac:dyDescent="0.2">
      <c r="A468" s="38">
        <v>31594</v>
      </c>
      <c r="B468" s="48">
        <f>VLOOKUP(Table311[[#This Row],[Date]],'DB Details'!$A:$L,12)</f>
        <v>48</v>
      </c>
      <c r="C468" s="49">
        <f>VLOOKUP(Table311[[#This Row],[Date]],'DB Details'!$A:$T,20)</f>
        <v>3.1192412738599871E-2</v>
      </c>
      <c r="D468" s="49">
        <f>VLOOKUP(Table311[[#This Row],[Date]],'DB Details'!$A:$T,18)</f>
        <v>9.5699288643793252E-3</v>
      </c>
      <c r="E468" s="49">
        <f>VLOOKUP(Table311[[#This Row],[Date]],'DB Details'!$A:$T,19)</f>
        <v>3.8832730867670813E-2</v>
      </c>
    </row>
    <row r="469" spans="1:5" x14ac:dyDescent="0.2">
      <c r="A469" s="38">
        <v>31625</v>
      </c>
      <c r="B469" s="48">
        <f>VLOOKUP(Table311[[#This Row],[Date]],'DB Details'!$A:$L,12)</f>
        <v>52.6</v>
      </c>
      <c r="C469" s="49">
        <f>VLOOKUP(Table311[[#This Row],[Date]],'DB Details'!$A:$T,20)</f>
        <v>0</v>
      </c>
      <c r="D469" s="49">
        <f>VLOOKUP(Table311[[#This Row],[Date]],'DB Details'!$A:$T,18)</f>
        <v>0</v>
      </c>
      <c r="E469" s="49">
        <f>VLOOKUP(Table311[[#This Row],[Date]],'DB Details'!$A:$T,19)</f>
        <v>0</v>
      </c>
    </row>
    <row r="470" spans="1:5" x14ac:dyDescent="0.2">
      <c r="A470" s="38">
        <v>31656</v>
      </c>
      <c r="B470" s="48">
        <f>VLOOKUP(Table311[[#This Row],[Date]],'DB Details'!$A:$L,12)</f>
        <v>52.4</v>
      </c>
      <c r="C470" s="49">
        <f>VLOOKUP(Table311[[#This Row],[Date]],'DB Details'!$A:$T,20)</f>
        <v>0</v>
      </c>
      <c r="D470" s="49">
        <f>VLOOKUP(Table311[[#This Row],[Date]],'DB Details'!$A:$T,18)</f>
        <v>0</v>
      </c>
      <c r="E470" s="49">
        <f>VLOOKUP(Table311[[#This Row],[Date]],'DB Details'!$A:$T,19)</f>
        <v>0</v>
      </c>
    </row>
    <row r="471" spans="1:5" x14ac:dyDescent="0.2">
      <c r="A471" s="38">
        <v>31686</v>
      </c>
      <c r="B471" s="48">
        <f>VLOOKUP(Table311[[#This Row],[Date]],'DB Details'!$A:$L,12)</f>
        <v>51.2</v>
      </c>
      <c r="C471" s="49">
        <f>VLOOKUP(Table311[[#This Row],[Date]],'DB Details'!$A:$T,20)</f>
        <v>2.9080333208927719E-2</v>
      </c>
      <c r="D471" s="49">
        <f>VLOOKUP(Table311[[#This Row],[Date]],'DB Details'!$A:$T,18)</f>
        <v>5.3698571823336677E-3</v>
      </c>
      <c r="E471" s="49">
        <f>VLOOKUP(Table311[[#This Row],[Date]],'DB Details'!$A:$T,19)</f>
        <v>2.1653061124957459E-2</v>
      </c>
    </row>
    <row r="472" spans="1:5" x14ac:dyDescent="0.2">
      <c r="A472" s="38">
        <v>31717</v>
      </c>
      <c r="B472" s="48">
        <f>VLOOKUP(Table311[[#This Row],[Date]],'DB Details'!$A:$L,12)</f>
        <v>51.2</v>
      </c>
      <c r="C472" s="49">
        <f>VLOOKUP(Table311[[#This Row],[Date]],'DB Details'!$A:$T,20)</f>
        <v>0</v>
      </c>
      <c r="D472" s="49">
        <f>VLOOKUP(Table311[[#This Row],[Date]],'DB Details'!$A:$T,18)</f>
        <v>0</v>
      </c>
      <c r="E472" s="49">
        <f>VLOOKUP(Table311[[#This Row],[Date]],'DB Details'!$A:$T,19)</f>
        <v>0</v>
      </c>
    </row>
    <row r="473" spans="1:5" x14ac:dyDescent="0.2">
      <c r="A473" s="38">
        <v>31747</v>
      </c>
      <c r="B473" s="48">
        <f>VLOOKUP(Table311[[#This Row],[Date]],'DB Details'!$A:$L,12)</f>
        <v>50.5</v>
      </c>
      <c r="C473" s="49">
        <f>VLOOKUP(Table311[[#This Row],[Date]],'DB Details'!$A:$T,20)</f>
        <v>0</v>
      </c>
      <c r="D473" s="49">
        <f>VLOOKUP(Table311[[#This Row],[Date]],'DB Details'!$A:$T,18)</f>
        <v>0</v>
      </c>
      <c r="E473" s="49">
        <f>VLOOKUP(Table311[[#This Row],[Date]],'DB Details'!$A:$T,19)</f>
        <v>0</v>
      </c>
    </row>
    <row r="474" spans="1:5" x14ac:dyDescent="0.2">
      <c r="A474" s="38">
        <v>31778</v>
      </c>
      <c r="B474" s="48">
        <f>VLOOKUP(Table311[[#This Row],[Date]],'DB Details'!$A:$L,12)</f>
        <v>54.9</v>
      </c>
      <c r="C474" s="49">
        <f>VLOOKUP(Table311[[#This Row],[Date]],'DB Details'!$A:$T,20)</f>
        <v>2.7158406191741289E-2</v>
      </c>
      <c r="D474" s="49">
        <f>VLOOKUP(Table311[[#This Row],[Date]],'DB Details'!$A:$T,18)</f>
        <v>7.4501962990076546E-3</v>
      </c>
      <c r="E474" s="49">
        <f>VLOOKUP(Table311[[#This Row],[Date]],'DB Details'!$A:$T,19)</f>
        <v>3.013547493148994E-2</v>
      </c>
    </row>
    <row r="475" spans="1:5" x14ac:dyDescent="0.2">
      <c r="A475" s="38">
        <v>31809</v>
      </c>
      <c r="B475" s="48">
        <f>VLOOKUP(Table311[[#This Row],[Date]],'DB Details'!$A:$L,12)</f>
        <v>52.6</v>
      </c>
      <c r="C475" s="49">
        <f>VLOOKUP(Table311[[#This Row],[Date]],'DB Details'!$A:$T,20)</f>
        <v>0</v>
      </c>
      <c r="D475" s="49">
        <f>VLOOKUP(Table311[[#This Row],[Date]],'DB Details'!$A:$T,18)</f>
        <v>0</v>
      </c>
      <c r="E475" s="49">
        <f>VLOOKUP(Table311[[#This Row],[Date]],'DB Details'!$A:$T,19)</f>
        <v>0</v>
      </c>
    </row>
    <row r="476" spans="1:5" x14ac:dyDescent="0.2">
      <c r="A476" s="38">
        <v>31837</v>
      </c>
      <c r="B476" s="48">
        <f>VLOOKUP(Table311[[#This Row],[Date]],'DB Details'!$A:$L,12)</f>
        <v>55</v>
      </c>
      <c r="C476" s="49">
        <f>VLOOKUP(Table311[[#This Row],[Date]],'DB Details'!$A:$T,20)</f>
        <v>0</v>
      </c>
      <c r="D476" s="49">
        <f>VLOOKUP(Table311[[#This Row],[Date]],'DB Details'!$A:$T,18)</f>
        <v>0</v>
      </c>
      <c r="E476" s="49">
        <f>VLOOKUP(Table311[[#This Row],[Date]],'DB Details'!$A:$T,19)</f>
        <v>0</v>
      </c>
    </row>
    <row r="477" spans="1:5" x14ac:dyDescent="0.2">
      <c r="A477" s="38">
        <v>31868</v>
      </c>
      <c r="B477" s="48">
        <f>VLOOKUP(Table311[[#This Row],[Date]],'DB Details'!$A:$L,12)</f>
        <v>55.5</v>
      </c>
      <c r="C477" s="49">
        <f>VLOOKUP(Table311[[#This Row],[Date]],'DB Details'!$A:$T,20)</f>
        <v>3.3584793796559688E-2</v>
      </c>
      <c r="D477" s="49">
        <f>VLOOKUP(Table311[[#This Row],[Date]],'DB Details'!$A:$T,18)</f>
        <v>1.078842316084223E-2</v>
      </c>
      <c r="E477" s="49">
        <f>VLOOKUP(Table311[[#This Row],[Date]],'DB Details'!$A:$T,19)</f>
        <v>4.3857069297295492E-2</v>
      </c>
    </row>
    <row r="478" spans="1:5" x14ac:dyDescent="0.2">
      <c r="A478" s="38">
        <v>31898</v>
      </c>
      <c r="B478" s="48">
        <f>VLOOKUP(Table311[[#This Row],[Date]],'DB Details'!$A:$L,12)</f>
        <v>57.2</v>
      </c>
      <c r="C478" s="49">
        <f>VLOOKUP(Table311[[#This Row],[Date]],'DB Details'!$A:$T,20)</f>
        <v>0</v>
      </c>
      <c r="D478" s="49">
        <f>VLOOKUP(Table311[[#This Row],[Date]],'DB Details'!$A:$T,18)</f>
        <v>0</v>
      </c>
      <c r="E478" s="49">
        <f>VLOOKUP(Table311[[#This Row],[Date]],'DB Details'!$A:$T,19)</f>
        <v>0</v>
      </c>
    </row>
    <row r="479" spans="1:5" x14ac:dyDescent="0.2">
      <c r="A479" s="38">
        <v>31929</v>
      </c>
      <c r="B479" s="48">
        <f>VLOOKUP(Table311[[#This Row],[Date]],'DB Details'!$A:$L,12)</f>
        <v>57.4</v>
      </c>
      <c r="C479" s="49">
        <f>VLOOKUP(Table311[[#This Row],[Date]],'DB Details'!$A:$T,20)</f>
        <v>0</v>
      </c>
      <c r="D479" s="49">
        <f>VLOOKUP(Table311[[#This Row],[Date]],'DB Details'!$A:$T,18)</f>
        <v>0</v>
      </c>
      <c r="E479" s="49">
        <f>VLOOKUP(Table311[[#This Row],[Date]],'DB Details'!$A:$T,19)</f>
        <v>0</v>
      </c>
    </row>
    <row r="480" spans="1:5" x14ac:dyDescent="0.2">
      <c r="A480" s="38">
        <v>31959</v>
      </c>
      <c r="B480" s="48">
        <f>VLOOKUP(Table311[[#This Row],[Date]],'DB Details'!$A:$L,12)</f>
        <v>57.5</v>
      </c>
      <c r="C480" s="49">
        <f>VLOOKUP(Table311[[#This Row],[Date]],'DB Details'!$A:$T,20)</f>
        <v>3.2669261519167977E-2</v>
      </c>
      <c r="D480" s="49">
        <f>VLOOKUP(Table311[[#This Row],[Date]],'DB Details'!$A:$T,18)</f>
        <v>8.6756685562682911E-3</v>
      </c>
      <c r="E480" s="49">
        <f>VLOOKUP(Table311[[#This Row],[Date]],'DB Details'!$A:$T,19)</f>
        <v>3.5156895213603212E-2</v>
      </c>
    </row>
    <row r="481" spans="1:5" x14ac:dyDescent="0.2">
      <c r="A481" s="38">
        <v>31990</v>
      </c>
      <c r="B481" s="48">
        <f>VLOOKUP(Table311[[#This Row],[Date]],'DB Details'!$A:$L,12)</f>
        <v>59.3</v>
      </c>
      <c r="C481" s="49">
        <f>VLOOKUP(Table311[[#This Row],[Date]],'DB Details'!$A:$T,20)</f>
        <v>0</v>
      </c>
      <c r="D481" s="49">
        <f>VLOOKUP(Table311[[#This Row],[Date]],'DB Details'!$A:$T,18)</f>
        <v>0</v>
      </c>
      <c r="E481" s="49">
        <f>VLOOKUP(Table311[[#This Row],[Date]],'DB Details'!$A:$T,19)</f>
        <v>0</v>
      </c>
    </row>
    <row r="482" spans="1:5" x14ac:dyDescent="0.2">
      <c r="A482" s="38">
        <v>32021</v>
      </c>
      <c r="B482" s="48">
        <f>VLOOKUP(Table311[[#This Row],[Date]],'DB Details'!$A:$L,12)</f>
        <v>60</v>
      </c>
      <c r="C482" s="49">
        <f>VLOOKUP(Table311[[#This Row],[Date]],'DB Details'!$A:$T,20)</f>
        <v>0</v>
      </c>
      <c r="D482" s="49">
        <f>VLOOKUP(Table311[[#This Row],[Date]],'DB Details'!$A:$T,18)</f>
        <v>0</v>
      </c>
      <c r="E482" s="49">
        <f>VLOOKUP(Table311[[#This Row],[Date]],'DB Details'!$A:$T,19)</f>
        <v>0</v>
      </c>
    </row>
    <row r="483" spans="1:5" x14ac:dyDescent="0.2">
      <c r="A483" s="38">
        <v>32051</v>
      </c>
      <c r="B483" s="48">
        <f>VLOOKUP(Table311[[#This Row],[Date]],'DB Details'!$A:$L,12)</f>
        <v>60.7</v>
      </c>
      <c r="C483" s="49">
        <f>VLOOKUP(Table311[[#This Row],[Date]],'DB Details'!$A:$T,20)</f>
        <v>4.4790191376797107E-2</v>
      </c>
      <c r="D483" s="49">
        <f>VLOOKUP(Table311[[#This Row],[Date]],'DB Details'!$A:$T,18)</f>
        <v>1.7170360958300369E-2</v>
      </c>
      <c r="E483" s="49">
        <f>VLOOKUP(Table311[[#This Row],[Date]],'DB Details'!$A:$T,19)</f>
        <v>7.0470707277670686E-2</v>
      </c>
    </row>
    <row r="484" spans="1:5" x14ac:dyDescent="0.2">
      <c r="A484" s="38">
        <v>32082</v>
      </c>
      <c r="B484" s="48">
        <f>VLOOKUP(Table311[[#This Row],[Date]],'DB Details'!$A:$L,12)</f>
        <v>58.8</v>
      </c>
      <c r="C484" s="49">
        <f>VLOOKUP(Table311[[#This Row],[Date]],'DB Details'!$A:$T,20)</f>
        <v>0</v>
      </c>
      <c r="D484" s="49">
        <f>VLOOKUP(Table311[[#This Row],[Date]],'DB Details'!$A:$T,18)</f>
        <v>0</v>
      </c>
      <c r="E484" s="49">
        <f>VLOOKUP(Table311[[#This Row],[Date]],'DB Details'!$A:$T,19)</f>
        <v>0</v>
      </c>
    </row>
    <row r="485" spans="1:5" x14ac:dyDescent="0.2">
      <c r="A485" s="38">
        <v>32112</v>
      </c>
      <c r="B485" s="48">
        <f>VLOOKUP(Table311[[#This Row],[Date]],'DB Details'!$A:$L,12)</f>
        <v>61</v>
      </c>
      <c r="C485" s="49">
        <f>VLOOKUP(Table311[[#This Row],[Date]],'DB Details'!$A:$T,20)</f>
        <v>0</v>
      </c>
      <c r="D485" s="49">
        <f>VLOOKUP(Table311[[#This Row],[Date]],'DB Details'!$A:$T,18)</f>
        <v>0</v>
      </c>
      <c r="E485" s="49">
        <f>VLOOKUP(Table311[[#This Row],[Date]],'DB Details'!$A:$T,19)</f>
        <v>0</v>
      </c>
    </row>
    <row r="486" spans="1:5" x14ac:dyDescent="0.2">
      <c r="A486" s="38">
        <v>32143</v>
      </c>
      <c r="B486" s="48">
        <f>VLOOKUP(Table311[[#This Row],[Date]],'DB Details'!$A:$L,12)</f>
        <v>57.5</v>
      </c>
      <c r="C486" s="49">
        <f>VLOOKUP(Table311[[#This Row],[Date]],'DB Details'!$A:$T,20)</f>
        <v>4.2421895689621632E-2</v>
      </c>
      <c r="D486" s="49">
        <f>VLOOKUP(Table311[[#This Row],[Date]],'DB Details'!$A:$T,18)</f>
        <v>5.1665416718571942E-3</v>
      </c>
      <c r="E486" s="49">
        <f>VLOOKUP(Table311[[#This Row],[Date]],'DB Details'!$A:$T,19)</f>
        <v>2.0826877962181412E-2</v>
      </c>
    </row>
    <row r="487" spans="1:5" x14ac:dyDescent="0.2">
      <c r="A487" s="38">
        <v>32174</v>
      </c>
      <c r="B487" s="48">
        <f>VLOOKUP(Table311[[#This Row],[Date]],'DB Details'!$A:$L,12)</f>
        <v>56.2</v>
      </c>
      <c r="C487" s="49">
        <f>VLOOKUP(Table311[[#This Row],[Date]],'DB Details'!$A:$T,20)</f>
        <v>0</v>
      </c>
      <c r="D487" s="49">
        <f>VLOOKUP(Table311[[#This Row],[Date]],'DB Details'!$A:$T,18)</f>
        <v>0</v>
      </c>
      <c r="E487" s="49">
        <f>VLOOKUP(Table311[[#This Row],[Date]],'DB Details'!$A:$T,19)</f>
        <v>0</v>
      </c>
    </row>
    <row r="488" spans="1:5" x14ac:dyDescent="0.2">
      <c r="A488" s="38">
        <v>32203</v>
      </c>
      <c r="B488" s="48">
        <f>VLOOKUP(Table311[[#This Row],[Date]],'DB Details'!$A:$L,12)</f>
        <v>54.6</v>
      </c>
      <c r="C488" s="49">
        <f>VLOOKUP(Table311[[#This Row],[Date]],'DB Details'!$A:$T,20)</f>
        <v>0</v>
      </c>
      <c r="D488" s="49">
        <f>VLOOKUP(Table311[[#This Row],[Date]],'DB Details'!$A:$T,18)</f>
        <v>0</v>
      </c>
      <c r="E488" s="49">
        <f>VLOOKUP(Table311[[#This Row],[Date]],'DB Details'!$A:$T,19)</f>
        <v>0</v>
      </c>
    </row>
    <row r="489" spans="1:5" x14ac:dyDescent="0.2">
      <c r="A489" s="38">
        <v>32234</v>
      </c>
      <c r="B489" s="48">
        <f>VLOOKUP(Table311[[#This Row],[Date]],'DB Details'!$A:$L,12)</f>
        <v>55.8</v>
      </c>
      <c r="C489" s="49">
        <f>VLOOKUP(Table311[[#This Row],[Date]],'DB Details'!$A:$T,20)</f>
        <v>4.48460421728804E-2</v>
      </c>
      <c r="D489" s="49">
        <f>VLOOKUP(Table311[[#This Row],[Date]],'DB Details'!$A:$T,18)</f>
        <v>1.3139006174740861E-2</v>
      </c>
      <c r="E489" s="49">
        <f>VLOOKUP(Table311[[#This Row],[Date]],'DB Details'!$A:$T,19)</f>
        <v>5.3600928330452602E-2</v>
      </c>
    </row>
    <row r="490" spans="1:5" x14ac:dyDescent="0.2">
      <c r="A490" s="38">
        <v>32264</v>
      </c>
      <c r="B490" s="48">
        <f>VLOOKUP(Table311[[#This Row],[Date]],'DB Details'!$A:$L,12)</f>
        <v>55.5</v>
      </c>
      <c r="C490" s="49">
        <f>VLOOKUP(Table311[[#This Row],[Date]],'DB Details'!$A:$T,20)</f>
        <v>0</v>
      </c>
      <c r="D490" s="49">
        <f>VLOOKUP(Table311[[#This Row],[Date]],'DB Details'!$A:$T,18)</f>
        <v>0</v>
      </c>
      <c r="E490" s="49">
        <f>VLOOKUP(Table311[[#This Row],[Date]],'DB Details'!$A:$T,19)</f>
        <v>0</v>
      </c>
    </row>
    <row r="491" spans="1:5" x14ac:dyDescent="0.2">
      <c r="A491" s="38">
        <v>32295</v>
      </c>
      <c r="B491" s="48">
        <f>VLOOKUP(Table311[[#This Row],[Date]],'DB Details'!$A:$L,12)</f>
        <v>59.3</v>
      </c>
      <c r="C491" s="49">
        <f>VLOOKUP(Table311[[#This Row],[Date]],'DB Details'!$A:$T,20)</f>
        <v>0</v>
      </c>
      <c r="D491" s="49">
        <f>VLOOKUP(Table311[[#This Row],[Date]],'DB Details'!$A:$T,18)</f>
        <v>0</v>
      </c>
      <c r="E491" s="49">
        <f>VLOOKUP(Table311[[#This Row],[Date]],'DB Details'!$A:$T,19)</f>
        <v>0</v>
      </c>
    </row>
    <row r="492" spans="1:5" x14ac:dyDescent="0.2">
      <c r="A492" s="38">
        <v>32325</v>
      </c>
      <c r="B492" s="48">
        <f>VLOOKUP(Table311[[#This Row],[Date]],'DB Details'!$A:$L,12)</f>
        <v>58.2</v>
      </c>
      <c r="C492" s="49">
        <f>VLOOKUP(Table311[[#This Row],[Date]],'DB Details'!$A:$T,20)</f>
        <v>4.192866323342976E-2</v>
      </c>
      <c r="D492" s="49">
        <f>VLOOKUP(Table311[[#This Row],[Date]],'DB Details'!$A:$T,18)</f>
        <v>5.859283143099971E-3</v>
      </c>
      <c r="E492" s="49">
        <f>VLOOKUP(Table311[[#This Row],[Date]],'DB Details'!$A:$T,19)</f>
        <v>2.364392556959816E-2</v>
      </c>
    </row>
    <row r="493" spans="1:5" x14ac:dyDescent="0.2">
      <c r="A493" s="38">
        <v>32356</v>
      </c>
      <c r="B493" s="48">
        <f>VLOOKUP(Table311[[#This Row],[Date]],'DB Details'!$A:$L,12)</f>
        <v>56</v>
      </c>
      <c r="C493" s="49">
        <f>VLOOKUP(Table311[[#This Row],[Date]],'DB Details'!$A:$T,20)</f>
        <v>0</v>
      </c>
      <c r="D493" s="49">
        <f>VLOOKUP(Table311[[#This Row],[Date]],'DB Details'!$A:$T,18)</f>
        <v>0</v>
      </c>
      <c r="E493" s="49">
        <f>VLOOKUP(Table311[[#This Row],[Date]],'DB Details'!$A:$T,19)</f>
        <v>0</v>
      </c>
    </row>
    <row r="494" spans="1:5" x14ac:dyDescent="0.2">
      <c r="A494" s="38">
        <v>32387</v>
      </c>
      <c r="B494" s="48">
        <f>VLOOKUP(Table311[[#This Row],[Date]],'DB Details'!$A:$L,12)</f>
        <v>54.5</v>
      </c>
      <c r="C494" s="49">
        <f>VLOOKUP(Table311[[#This Row],[Date]],'DB Details'!$A:$T,20)</f>
        <v>0</v>
      </c>
      <c r="D494" s="49">
        <f>VLOOKUP(Table311[[#This Row],[Date]],'DB Details'!$A:$T,18)</f>
        <v>0</v>
      </c>
      <c r="E494" s="49">
        <f>VLOOKUP(Table311[[#This Row],[Date]],'DB Details'!$A:$T,19)</f>
        <v>0</v>
      </c>
    </row>
    <row r="495" spans="1:5" x14ac:dyDescent="0.2">
      <c r="A495" s="38">
        <v>32417</v>
      </c>
      <c r="B495" s="48">
        <f>VLOOKUP(Table311[[#This Row],[Date]],'DB Details'!$A:$L,12)</f>
        <v>55.4</v>
      </c>
      <c r="C495" s="49">
        <f>VLOOKUP(Table311[[#This Row],[Date]],'DB Details'!$A:$T,20)</f>
        <v>3.7989710436494843E-2</v>
      </c>
      <c r="D495" s="49">
        <f>VLOOKUP(Table311[[#This Row],[Date]],'DB Details'!$A:$T,18)</f>
        <v>1.3325005532697319E-2</v>
      </c>
      <c r="E495" s="49">
        <f>VLOOKUP(Table311[[#This Row],[Date]],'DB Details'!$A:$T,19)</f>
        <v>5.4374852018120423E-2</v>
      </c>
    </row>
    <row r="496" spans="1:5" x14ac:dyDescent="0.2">
      <c r="A496" s="38">
        <v>32448</v>
      </c>
      <c r="B496" s="48">
        <f>VLOOKUP(Table311[[#This Row],[Date]],'DB Details'!$A:$L,12)</f>
        <v>55.6</v>
      </c>
      <c r="C496" s="49">
        <f>VLOOKUP(Table311[[#This Row],[Date]],'DB Details'!$A:$T,20)</f>
        <v>0</v>
      </c>
      <c r="D496" s="49">
        <f>VLOOKUP(Table311[[#This Row],[Date]],'DB Details'!$A:$T,18)</f>
        <v>0</v>
      </c>
      <c r="E496" s="49">
        <f>VLOOKUP(Table311[[#This Row],[Date]],'DB Details'!$A:$T,19)</f>
        <v>0</v>
      </c>
    </row>
    <row r="497" spans="1:5" x14ac:dyDescent="0.2">
      <c r="A497" s="38">
        <v>32478</v>
      </c>
      <c r="B497" s="48">
        <f>VLOOKUP(Table311[[#This Row],[Date]],'DB Details'!$A:$L,12)</f>
        <v>56</v>
      </c>
      <c r="C497" s="49">
        <f>VLOOKUP(Table311[[#This Row],[Date]],'DB Details'!$A:$T,20)</f>
        <v>0</v>
      </c>
      <c r="D497" s="49">
        <f>VLOOKUP(Table311[[#This Row],[Date]],'DB Details'!$A:$T,18)</f>
        <v>0</v>
      </c>
      <c r="E497" s="49">
        <f>VLOOKUP(Table311[[#This Row],[Date]],'DB Details'!$A:$T,19)</f>
        <v>0</v>
      </c>
    </row>
    <row r="498" spans="1:5" x14ac:dyDescent="0.2">
      <c r="A498" s="38">
        <v>32509</v>
      </c>
      <c r="B498" s="48">
        <f>VLOOKUP(Table311[[#This Row],[Date]],'DB Details'!$A:$L,12)</f>
        <v>54.7</v>
      </c>
      <c r="C498" s="49">
        <f>VLOOKUP(Table311[[#This Row],[Date]],'DB Details'!$A:$T,20)</f>
        <v>4.3152399345334859E-2</v>
      </c>
      <c r="D498" s="49">
        <f>VLOOKUP(Table311[[#This Row],[Date]],'DB Details'!$A:$T,18)</f>
        <v>1.0165976737590321E-2</v>
      </c>
      <c r="E498" s="49">
        <f>VLOOKUP(Table311[[#This Row],[Date]],'DB Details'!$A:$T,19)</f>
        <v>4.1288202625324288E-2</v>
      </c>
    </row>
    <row r="499" spans="1:5" x14ac:dyDescent="0.2">
      <c r="A499" s="38">
        <v>32540</v>
      </c>
      <c r="B499" s="48">
        <f>VLOOKUP(Table311[[#This Row],[Date]],'DB Details'!$A:$L,12)</f>
        <v>54.1</v>
      </c>
      <c r="C499" s="49">
        <f>VLOOKUP(Table311[[#This Row],[Date]],'DB Details'!$A:$T,20)</f>
        <v>0</v>
      </c>
      <c r="D499" s="49">
        <f>VLOOKUP(Table311[[#This Row],[Date]],'DB Details'!$A:$T,18)</f>
        <v>0</v>
      </c>
      <c r="E499" s="49">
        <f>VLOOKUP(Table311[[#This Row],[Date]],'DB Details'!$A:$T,19)</f>
        <v>0</v>
      </c>
    </row>
    <row r="500" spans="1:5" x14ac:dyDescent="0.2">
      <c r="A500" s="38">
        <v>32568</v>
      </c>
      <c r="B500" s="48">
        <f>VLOOKUP(Table311[[#This Row],[Date]],'DB Details'!$A:$L,12)</f>
        <v>51.5</v>
      </c>
      <c r="C500" s="49">
        <f>VLOOKUP(Table311[[#This Row],[Date]],'DB Details'!$A:$T,20)</f>
        <v>0</v>
      </c>
      <c r="D500" s="49">
        <f>VLOOKUP(Table311[[#This Row],[Date]],'DB Details'!$A:$T,18)</f>
        <v>0</v>
      </c>
      <c r="E500" s="49">
        <f>VLOOKUP(Table311[[#This Row],[Date]],'DB Details'!$A:$T,19)</f>
        <v>0</v>
      </c>
    </row>
    <row r="501" spans="1:5" x14ac:dyDescent="0.2">
      <c r="A501" s="38">
        <v>32599</v>
      </c>
      <c r="B501" s="48">
        <f>VLOOKUP(Table311[[#This Row],[Date]],'DB Details'!$A:$L,12)</f>
        <v>52.2</v>
      </c>
      <c r="C501" s="49">
        <f>VLOOKUP(Table311[[#This Row],[Date]],'DB Details'!$A:$T,20)</f>
        <v>3.7482928748439691E-2</v>
      </c>
      <c r="D501" s="49">
        <f>VLOOKUP(Table311[[#This Row],[Date]],'DB Details'!$A:$T,18)</f>
        <v>7.6326565659204249E-3</v>
      </c>
      <c r="E501" s="49">
        <f>VLOOKUP(Table311[[#This Row],[Date]],'DB Details'!$A:$T,19)</f>
        <v>3.0881952971449911E-2</v>
      </c>
    </row>
    <row r="502" spans="1:5" x14ac:dyDescent="0.2">
      <c r="A502" s="38">
        <v>32629</v>
      </c>
      <c r="B502" s="48">
        <f>VLOOKUP(Table311[[#This Row],[Date]],'DB Details'!$A:$L,12)</f>
        <v>49.3</v>
      </c>
      <c r="C502" s="49">
        <f>VLOOKUP(Table311[[#This Row],[Date]],'DB Details'!$A:$T,20)</f>
        <v>0</v>
      </c>
      <c r="D502" s="49">
        <f>VLOOKUP(Table311[[#This Row],[Date]],'DB Details'!$A:$T,18)</f>
        <v>0</v>
      </c>
      <c r="E502" s="49">
        <f>VLOOKUP(Table311[[#This Row],[Date]],'DB Details'!$A:$T,19)</f>
        <v>0</v>
      </c>
    </row>
    <row r="503" spans="1:5" x14ac:dyDescent="0.2">
      <c r="A503" s="38">
        <v>32660</v>
      </c>
      <c r="B503" s="48">
        <f>VLOOKUP(Table311[[#This Row],[Date]],'DB Details'!$A:$L,12)</f>
        <v>47.3</v>
      </c>
      <c r="C503" s="49">
        <f>VLOOKUP(Table311[[#This Row],[Date]],'DB Details'!$A:$T,20)</f>
        <v>0</v>
      </c>
      <c r="D503" s="49">
        <f>VLOOKUP(Table311[[#This Row],[Date]],'DB Details'!$A:$T,18)</f>
        <v>0</v>
      </c>
      <c r="E503" s="49">
        <f>VLOOKUP(Table311[[#This Row],[Date]],'DB Details'!$A:$T,19)</f>
        <v>0</v>
      </c>
    </row>
    <row r="504" spans="1:5" x14ac:dyDescent="0.2">
      <c r="A504" s="38">
        <v>32690</v>
      </c>
      <c r="B504" s="48">
        <f>VLOOKUP(Table311[[#This Row],[Date]],'DB Details'!$A:$L,12)</f>
        <v>45.9</v>
      </c>
      <c r="C504" s="49">
        <f>VLOOKUP(Table311[[#This Row],[Date]],'DB Details'!$A:$T,20)</f>
        <v>3.9081130529283373E-2</v>
      </c>
      <c r="D504" s="49">
        <f>VLOOKUP(Table311[[#This Row],[Date]],'DB Details'!$A:$T,18)</f>
        <v>7.4087699375831543E-3</v>
      </c>
      <c r="E504" s="49">
        <f>VLOOKUP(Table311[[#This Row],[Date]],'DB Details'!$A:$T,19)</f>
        <v>2.9966048660892589E-2</v>
      </c>
    </row>
    <row r="505" spans="1:5" x14ac:dyDescent="0.2">
      <c r="A505" s="38">
        <v>32721</v>
      </c>
      <c r="B505" s="48">
        <f>VLOOKUP(Table311[[#This Row],[Date]],'DB Details'!$A:$L,12)</f>
        <v>45.1</v>
      </c>
      <c r="C505" s="49">
        <f>VLOOKUP(Table311[[#This Row],[Date]],'DB Details'!$A:$T,20)</f>
        <v>0</v>
      </c>
      <c r="D505" s="49">
        <f>VLOOKUP(Table311[[#This Row],[Date]],'DB Details'!$A:$T,18)</f>
        <v>0</v>
      </c>
      <c r="E505" s="49">
        <f>VLOOKUP(Table311[[#This Row],[Date]],'DB Details'!$A:$T,19)</f>
        <v>0</v>
      </c>
    </row>
    <row r="506" spans="1:5" x14ac:dyDescent="0.2">
      <c r="A506" s="38">
        <v>32752</v>
      </c>
      <c r="B506" s="48">
        <f>VLOOKUP(Table311[[#This Row],[Date]],'DB Details'!$A:$L,12)</f>
        <v>46</v>
      </c>
      <c r="C506" s="49">
        <f>VLOOKUP(Table311[[#This Row],[Date]],'DB Details'!$A:$T,20)</f>
        <v>0</v>
      </c>
      <c r="D506" s="49">
        <f>VLOOKUP(Table311[[#This Row],[Date]],'DB Details'!$A:$T,18)</f>
        <v>0</v>
      </c>
      <c r="E506" s="49">
        <f>VLOOKUP(Table311[[#This Row],[Date]],'DB Details'!$A:$T,19)</f>
        <v>0</v>
      </c>
    </row>
    <row r="507" spans="1:5" x14ac:dyDescent="0.2">
      <c r="A507" s="38">
        <v>32782</v>
      </c>
      <c r="B507" s="48">
        <f>VLOOKUP(Table311[[#This Row],[Date]],'DB Details'!$A:$L,12)</f>
        <v>46.8</v>
      </c>
      <c r="C507" s="49">
        <f>VLOOKUP(Table311[[#This Row],[Date]],'DB Details'!$A:$T,20)</f>
        <v>2.743803255246614E-2</v>
      </c>
      <c r="D507" s="49">
        <f>VLOOKUP(Table311[[#This Row],[Date]],'DB Details'!$A:$T,18)</f>
        <v>1.9705097429736549E-3</v>
      </c>
      <c r="E507" s="49">
        <f>VLOOKUP(Table311[[#This Row],[Date]],'DB Details'!$A:$T,19)</f>
        <v>7.9053670440918378E-3</v>
      </c>
    </row>
    <row r="508" spans="1:5" x14ac:dyDescent="0.2">
      <c r="A508" s="38">
        <v>32813</v>
      </c>
      <c r="B508" s="48">
        <f>VLOOKUP(Table311[[#This Row],[Date]],'DB Details'!$A:$L,12)</f>
        <v>46.8</v>
      </c>
      <c r="C508" s="49">
        <f>VLOOKUP(Table311[[#This Row],[Date]],'DB Details'!$A:$T,20)</f>
        <v>0</v>
      </c>
      <c r="D508" s="49">
        <f>VLOOKUP(Table311[[#This Row],[Date]],'DB Details'!$A:$T,18)</f>
        <v>0</v>
      </c>
      <c r="E508" s="49">
        <f>VLOOKUP(Table311[[#This Row],[Date]],'DB Details'!$A:$T,19)</f>
        <v>0</v>
      </c>
    </row>
    <row r="509" spans="1:5" x14ac:dyDescent="0.2">
      <c r="A509" s="38">
        <v>32843</v>
      </c>
      <c r="B509" s="48">
        <f>VLOOKUP(Table311[[#This Row],[Date]],'DB Details'!$A:$L,12)</f>
        <v>47.4</v>
      </c>
      <c r="C509" s="49">
        <f>VLOOKUP(Table311[[#This Row],[Date]],'DB Details'!$A:$T,20)</f>
        <v>0</v>
      </c>
      <c r="D509" s="49">
        <f>VLOOKUP(Table311[[#This Row],[Date]],'DB Details'!$A:$T,18)</f>
        <v>0</v>
      </c>
      <c r="E509" s="49">
        <f>VLOOKUP(Table311[[#This Row],[Date]],'DB Details'!$A:$T,19)</f>
        <v>0</v>
      </c>
    </row>
    <row r="510" spans="1:5" x14ac:dyDescent="0.2">
      <c r="A510" s="38">
        <v>32874</v>
      </c>
      <c r="B510" s="48">
        <f>VLOOKUP(Table311[[#This Row],[Date]],'DB Details'!$A:$L,12)</f>
        <v>47.2</v>
      </c>
      <c r="C510" s="49">
        <f>VLOOKUP(Table311[[#This Row],[Date]],'DB Details'!$A:$T,20)</f>
        <v>2.8213038443606939E-2</v>
      </c>
      <c r="D510" s="49">
        <f>VLOOKUP(Table311[[#This Row],[Date]],'DB Details'!$A:$T,18)</f>
        <v>1.092795415929108E-2</v>
      </c>
      <c r="E510" s="49">
        <f>VLOOKUP(Table311[[#This Row],[Date]],'DB Details'!$A:$T,19)</f>
        <v>4.4433572064092493E-2</v>
      </c>
    </row>
    <row r="511" spans="1:5" x14ac:dyDescent="0.2">
      <c r="A511" s="38">
        <v>32905</v>
      </c>
      <c r="B511" s="48">
        <f>VLOOKUP(Table311[[#This Row],[Date]],'DB Details'!$A:$L,12)</f>
        <v>49.1</v>
      </c>
      <c r="C511" s="49">
        <f>VLOOKUP(Table311[[#This Row],[Date]],'DB Details'!$A:$T,20)</f>
        <v>0</v>
      </c>
      <c r="D511" s="49">
        <f>VLOOKUP(Table311[[#This Row],[Date]],'DB Details'!$A:$T,18)</f>
        <v>0</v>
      </c>
      <c r="E511" s="49">
        <f>VLOOKUP(Table311[[#This Row],[Date]],'DB Details'!$A:$T,19)</f>
        <v>0</v>
      </c>
    </row>
    <row r="512" spans="1:5" x14ac:dyDescent="0.2">
      <c r="A512" s="38">
        <v>32933</v>
      </c>
      <c r="B512" s="48">
        <f>VLOOKUP(Table311[[#This Row],[Date]],'DB Details'!$A:$L,12)</f>
        <v>49.9</v>
      </c>
      <c r="C512" s="49">
        <f>VLOOKUP(Table311[[#This Row],[Date]],'DB Details'!$A:$T,20)</f>
        <v>0</v>
      </c>
      <c r="D512" s="49">
        <f>VLOOKUP(Table311[[#This Row],[Date]],'DB Details'!$A:$T,18)</f>
        <v>0</v>
      </c>
      <c r="E512" s="49">
        <f>VLOOKUP(Table311[[#This Row],[Date]],'DB Details'!$A:$T,19)</f>
        <v>0</v>
      </c>
    </row>
    <row r="513" spans="1:5" x14ac:dyDescent="0.2">
      <c r="A513" s="38">
        <v>32964</v>
      </c>
      <c r="B513" s="48">
        <f>VLOOKUP(Table311[[#This Row],[Date]],'DB Details'!$A:$L,12)</f>
        <v>50</v>
      </c>
      <c r="C513" s="49">
        <f>VLOOKUP(Table311[[#This Row],[Date]],'DB Details'!$A:$T,20)</f>
        <v>2.412772955183759E-2</v>
      </c>
      <c r="D513" s="49">
        <f>VLOOKUP(Table311[[#This Row],[Date]],'DB Details'!$A:$T,18)</f>
        <v>3.6291179045774341E-3</v>
      </c>
      <c r="E513" s="49">
        <f>VLOOKUP(Table311[[#This Row],[Date]],'DB Details'!$A:$T,19)</f>
        <v>1.459568596150662E-2</v>
      </c>
    </row>
    <row r="514" spans="1:5" x14ac:dyDescent="0.2">
      <c r="A514" s="38">
        <v>32994</v>
      </c>
      <c r="B514" s="48">
        <f>VLOOKUP(Table311[[#This Row],[Date]],'DB Details'!$A:$L,12)</f>
        <v>49.5</v>
      </c>
      <c r="C514" s="49">
        <f>VLOOKUP(Table311[[#This Row],[Date]],'DB Details'!$A:$T,20)</f>
        <v>0</v>
      </c>
      <c r="D514" s="49">
        <f>VLOOKUP(Table311[[#This Row],[Date]],'DB Details'!$A:$T,18)</f>
        <v>0</v>
      </c>
      <c r="E514" s="49">
        <f>VLOOKUP(Table311[[#This Row],[Date]],'DB Details'!$A:$T,19)</f>
        <v>0</v>
      </c>
    </row>
    <row r="515" spans="1:5" x14ac:dyDescent="0.2">
      <c r="A515" s="38">
        <v>33025</v>
      </c>
      <c r="B515" s="48">
        <f>VLOOKUP(Table311[[#This Row],[Date]],'DB Details'!$A:$L,12)</f>
        <v>49.2</v>
      </c>
      <c r="C515" s="49">
        <f>VLOOKUP(Table311[[#This Row],[Date]],'DB Details'!$A:$T,20)</f>
        <v>0</v>
      </c>
      <c r="D515" s="49">
        <f>VLOOKUP(Table311[[#This Row],[Date]],'DB Details'!$A:$T,18)</f>
        <v>0</v>
      </c>
      <c r="E515" s="49">
        <f>VLOOKUP(Table311[[#This Row],[Date]],'DB Details'!$A:$T,19)</f>
        <v>0</v>
      </c>
    </row>
    <row r="516" spans="1:5" x14ac:dyDescent="0.2">
      <c r="A516" s="38">
        <v>33055</v>
      </c>
      <c r="B516" s="48">
        <f>VLOOKUP(Table311[[#This Row],[Date]],'DB Details'!$A:$L,12)</f>
        <v>46.6</v>
      </c>
      <c r="C516" s="49">
        <f>VLOOKUP(Table311[[#This Row],[Date]],'DB Details'!$A:$T,20)</f>
        <v>1.7272166368697859E-2</v>
      </c>
      <c r="D516" s="49">
        <f>VLOOKUP(Table311[[#This Row],[Date]],'DB Details'!$A:$T,18)</f>
        <v>6.6512432164184338E-4</v>
      </c>
      <c r="E516" s="49">
        <f>VLOOKUP(Table311[[#This Row],[Date]],'DB Details'!$A:$T,19)</f>
        <v>2.6631528059206659E-3</v>
      </c>
    </row>
    <row r="517" spans="1:5" x14ac:dyDescent="0.2">
      <c r="A517" s="38">
        <v>33086</v>
      </c>
      <c r="B517" s="48">
        <f>VLOOKUP(Table311[[#This Row],[Date]],'DB Details'!$A:$L,12)</f>
        <v>46.1</v>
      </c>
      <c r="C517" s="49">
        <f>VLOOKUP(Table311[[#This Row],[Date]],'DB Details'!$A:$T,20)</f>
        <v>0</v>
      </c>
      <c r="D517" s="49">
        <f>VLOOKUP(Table311[[#This Row],[Date]],'DB Details'!$A:$T,18)</f>
        <v>0</v>
      </c>
      <c r="E517" s="49">
        <f>VLOOKUP(Table311[[#This Row],[Date]],'DB Details'!$A:$T,19)</f>
        <v>0</v>
      </c>
    </row>
    <row r="518" spans="1:5" x14ac:dyDescent="0.2">
      <c r="A518" s="38">
        <v>33117</v>
      </c>
      <c r="B518" s="48">
        <f>VLOOKUP(Table311[[#This Row],[Date]],'DB Details'!$A:$L,12)</f>
        <v>44.5</v>
      </c>
      <c r="C518" s="49">
        <f>VLOOKUP(Table311[[#This Row],[Date]],'DB Details'!$A:$T,20)</f>
        <v>0</v>
      </c>
      <c r="D518" s="49">
        <f>VLOOKUP(Table311[[#This Row],[Date]],'DB Details'!$A:$T,18)</f>
        <v>0</v>
      </c>
      <c r="E518" s="49">
        <f>VLOOKUP(Table311[[#This Row],[Date]],'DB Details'!$A:$T,19)</f>
        <v>0</v>
      </c>
    </row>
    <row r="519" spans="1:5" x14ac:dyDescent="0.2">
      <c r="A519" s="38">
        <v>33147</v>
      </c>
      <c r="B519" s="48">
        <f>VLOOKUP(Table311[[#This Row],[Date]],'DB Details'!$A:$L,12)</f>
        <v>43.2</v>
      </c>
      <c r="C519" s="49">
        <f>VLOOKUP(Table311[[#This Row],[Date]],'DB Details'!$A:$T,20)</f>
        <v>6.0285869649822858E-3</v>
      </c>
      <c r="D519" s="49">
        <f>VLOOKUP(Table311[[#This Row],[Date]],'DB Details'!$A:$T,18)</f>
        <v>-9.1039454116298435E-3</v>
      </c>
      <c r="E519" s="49">
        <f>VLOOKUP(Table311[[#This Row],[Date]],'DB Details'!$A:$T,19)</f>
        <v>-3.5921502051109888E-2</v>
      </c>
    </row>
    <row r="520" spans="1:5" x14ac:dyDescent="0.2">
      <c r="A520" s="38">
        <v>33178</v>
      </c>
      <c r="B520" s="48">
        <f>VLOOKUP(Table311[[#This Row],[Date]],'DB Details'!$A:$L,12)</f>
        <v>41.3</v>
      </c>
      <c r="C520" s="49">
        <f>VLOOKUP(Table311[[#This Row],[Date]],'DB Details'!$A:$T,20)</f>
        <v>0</v>
      </c>
      <c r="D520" s="49">
        <f>VLOOKUP(Table311[[#This Row],[Date]],'DB Details'!$A:$T,18)</f>
        <v>0</v>
      </c>
      <c r="E520" s="49">
        <f>VLOOKUP(Table311[[#This Row],[Date]],'DB Details'!$A:$T,19)</f>
        <v>0</v>
      </c>
    </row>
    <row r="521" spans="1:5" x14ac:dyDescent="0.2">
      <c r="A521" s="38">
        <v>33208</v>
      </c>
      <c r="B521" s="48">
        <f>VLOOKUP(Table311[[#This Row],[Date]],'DB Details'!$A:$L,12)</f>
        <v>40.799999999999997</v>
      </c>
      <c r="C521" s="49">
        <f>VLOOKUP(Table311[[#This Row],[Date]],'DB Details'!$A:$T,20)</f>
        <v>0</v>
      </c>
      <c r="D521" s="49">
        <f>VLOOKUP(Table311[[#This Row],[Date]],'DB Details'!$A:$T,18)</f>
        <v>0</v>
      </c>
      <c r="E521" s="49">
        <f>VLOOKUP(Table311[[#This Row],[Date]],'DB Details'!$A:$T,19)</f>
        <v>0</v>
      </c>
    </row>
    <row r="522" spans="1:5" x14ac:dyDescent="0.2">
      <c r="A522" s="38">
        <v>33239</v>
      </c>
      <c r="B522" s="48">
        <f>VLOOKUP(Table311[[#This Row],[Date]],'DB Details'!$A:$L,12)</f>
        <v>39.200000000000003</v>
      </c>
      <c r="C522" s="49">
        <f>VLOOKUP(Table311[[#This Row],[Date]],'DB Details'!$A:$T,20)</f>
        <v>-9.5024069710160919E-3</v>
      </c>
      <c r="D522" s="49">
        <f>VLOOKUP(Table311[[#This Row],[Date]],'DB Details'!$A:$T,18)</f>
        <v>-4.6786758403052431E-3</v>
      </c>
      <c r="E522" s="49">
        <f>VLOOKUP(Table311[[#This Row],[Date]],'DB Details'!$A:$T,19)</f>
        <v>-1.858377250133569E-2</v>
      </c>
    </row>
    <row r="523" spans="1:5" x14ac:dyDescent="0.2">
      <c r="A523" s="38">
        <v>33270</v>
      </c>
      <c r="B523" s="48">
        <f>VLOOKUP(Table311[[#This Row],[Date]],'DB Details'!$A:$L,12)</f>
        <v>39.4</v>
      </c>
      <c r="C523" s="49">
        <f>VLOOKUP(Table311[[#This Row],[Date]],'DB Details'!$A:$T,20)</f>
        <v>0</v>
      </c>
      <c r="D523" s="49">
        <f>VLOOKUP(Table311[[#This Row],[Date]],'DB Details'!$A:$T,18)</f>
        <v>0</v>
      </c>
      <c r="E523" s="49">
        <f>VLOOKUP(Table311[[#This Row],[Date]],'DB Details'!$A:$T,19)</f>
        <v>0</v>
      </c>
    </row>
    <row r="524" spans="1:5" x14ac:dyDescent="0.2">
      <c r="A524" s="38">
        <v>33298</v>
      </c>
      <c r="B524" s="48">
        <f>VLOOKUP(Table311[[#This Row],[Date]],'DB Details'!$A:$L,12)</f>
        <v>40.700000000000003</v>
      </c>
      <c r="C524" s="49">
        <f>VLOOKUP(Table311[[#This Row],[Date]],'DB Details'!$A:$T,20)</f>
        <v>0</v>
      </c>
      <c r="D524" s="49">
        <f>VLOOKUP(Table311[[#This Row],[Date]],'DB Details'!$A:$T,18)</f>
        <v>0</v>
      </c>
      <c r="E524" s="49">
        <f>VLOOKUP(Table311[[#This Row],[Date]],'DB Details'!$A:$T,19)</f>
        <v>0</v>
      </c>
    </row>
    <row r="525" spans="1:5" x14ac:dyDescent="0.2">
      <c r="A525" s="38">
        <v>33329</v>
      </c>
      <c r="B525" s="48">
        <f>VLOOKUP(Table311[[#This Row],[Date]],'DB Details'!$A:$L,12)</f>
        <v>42.8</v>
      </c>
      <c r="C525" s="49">
        <f>VLOOKUP(Table311[[#This Row],[Date]],'DB Details'!$A:$T,20)</f>
        <v>-5.3888796022831757E-3</v>
      </c>
      <c r="D525" s="49">
        <f>VLOOKUP(Table311[[#This Row],[Date]],'DB Details'!$A:$T,18)</f>
        <v>7.7971803750098564E-3</v>
      </c>
      <c r="E525" s="49">
        <f>VLOOKUP(Table311[[#This Row],[Date]],'DB Details'!$A:$T,19)</f>
        <v>3.1555397477190723E-2</v>
      </c>
    </row>
    <row r="526" spans="1:5" x14ac:dyDescent="0.2">
      <c r="A526" s="38">
        <v>33359</v>
      </c>
      <c r="B526" s="48">
        <f>VLOOKUP(Table311[[#This Row],[Date]],'DB Details'!$A:$L,12)</f>
        <v>44.5</v>
      </c>
      <c r="C526" s="49">
        <f>VLOOKUP(Table311[[#This Row],[Date]],'DB Details'!$A:$T,20)</f>
        <v>0</v>
      </c>
      <c r="D526" s="49">
        <f>VLOOKUP(Table311[[#This Row],[Date]],'DB Details'!$A:$T,18)</f>
        <v>0</v>
      </c>
      <c r="E526" s="49">
        <f>VLOOKUP(Table311[[#This Row],[Date]],'DB Details'!$A:$T,19)</f>
        <v>0</v>
      </c>
    </row>
    <row r="527" spans="1:5" x14ac:dyDescent="0.2">
      <c r="A527" s="38">
        <v>33390</v>
      </c>
      <c r="B527" s="48">
        <f>VLOOKUP(Table311[[#This Row],[Date]],'DB Details'!$A:$L,12)</f>
        <v>50.3</v>
      </c>
      <c r="C527" s="49">
        <f>VLOOKUP(Table311[[#This Row],[Date]],'DB Details'!$A:$T,20)</f>
        <v>0</v>
      </c>
      <c r="D527" s="49">
        <f>VLOOKUP(Table311[[#This Row],[Date]],'DB Details'!$A:$T,18)</f>
        <v>0</v>
      </c>
      <c r="E527" s="49">
        <f>VLOOKUP(Table311[[#This Row],[Date]],'DB Details'!$A:$T,19)</f>
        <v>0</v>
      </c>
    </row>
    <row r="528" spans="1:5" x14ac:dyDescent="0.2">
      <c r="A528" s="38">
        <v>33420</v>
      </c>
      <c r="B528" s="48">
        <f>VLOOKUP(Table311[[#This Row],[Date]],'DB Details'!$A:$L,12)</f>
        <v>50.6</v>
      </c>
      <c r="C528" s="49">
        <f>VLOOKUP(Table311[[#This Row],[Date]],'DB Details'!$A:$T,20)</f>
        <v>-1.0271685005062319E-3</v>
      </c>
      <c r="D528" s="49">
        <f>VLOOKUP(Table311[[#This Row],[Date]],'DB Details'!$A:$T,18)</f>
        <v>5.0533843082881079E-3</v>
      </c>
      <c r="E528" s="49">
        <f>VLOOKUP(Table311[[#This Row],[Date]],'DB Details'!$A:$T,19)</f>
        <v>2.0367274229972528E-2</v>
      </c>
    </row>
    <row r="529" spans="1:5" x14ac:dyDescent="0.2">
      <c r="A529" s="38">
        <v>33451</v>
      </c>
      <c r="B529" s="48">
        <f>VLOOKUP(Table311[[#This Row],[Date]],'DB Details'!$A:$L,12)</f>
        <v>52.9</v>
      </c>
      <c r="C529" s="49">
        <f>VLOOKUP(Table311[[#This Row],[Date]],'DB Details'!$A:$T,20)</f>
        <v>0</v>
      </c>
      <c r="D529" s="49">
        <f>VLOOKUP(Table311[[#This Row],[Date]],'DB Details'!$A:$T,18)</f>
        <v>0</v>
      </c>
      <c r="E529" s="49">
        <f>VLOOKUP(Table311[[#This Row],[Date]],'DB Details'!$A:$T,19)</f>
        <v>0</v>
      </c>
    </row>
    <row r="530" spans="1:5" x14ac:dyDescent="0.2">
      <c r="A530" s="38">
        <v>33482</v>
      </c>
      <c r="B530" s="48">
        <f>VLOOKUP(Table311[[#This Row],[Date]],'DB Details'!$A:$L,12)</f>
        <v>54.9</v>
      </c>
      <c r="C530" s="49">
        <f>VLOOKUP(Table311[[#This Row],[Date]],'DB Details'!$A:$T,20)</f>
        <v>0</v>
      </c>
      <c r="D530" s="49">
        <f>VLOOKUP(Table311[[#This Row],[Date]],'DB Details'!$A:$T,18)</f>
        <v>0</v>
      </c>
      <c r="E530" s="49">
        <f>VLOOKUP(Table311[[#This Row],[Date]],'DB Details'!$A:$T,19)</f>
        <v>0</v>
      </c>
    </row>
    <row r="531" spans="1:5" x14ac:dyDescent="0.2">
      <c r="A531" s="38">
        <v>33512</v>
      </c>
      <c r="B531" s="48">
        <f>VLOOKUP(Table311[[#This Row],[Date]],'DB Details'!$A:$L,12)</f>
        <v>53.1</v>
      </c>
      <c r="C531" s="49">
        <f>VLOOKUP(Table311[[#This Row],[Date]],'DB Details'!$A:$T,20)</f>
        <v>1.166503342248571E-2</v>
      </c>
      <c r="D531" s="49">
        <f>VLOOKUP(Table311[[#This Row],[Date]],'DB Details'!$A:$T,18)</f>
        <v>3.4856390224669632E-3</v>
      </c>
      <c r="E531" s="49">
        <f>VLOOKUP(Table311[[#This Row],[Date]],'DB Details'!$A:$T,19)</f>
        <v>1.401562371143839E-2</v>
      </c>
    </row>
    <row r="532" spans="1:5" x14ac:dyDescent="0.2">
      <c r="A532" s="38">
        <v>33543</v>
      </c>
      <c r="B532" s="48">
        <f>VLOOKUP(Table311[[#This Row],[Date]],'DB Details'!$A:$L,12)</f>
        <v>49.5</v>
      </c>
      <c r="C532" s="49">
        <f>VLOOKUP(Table311[[#This Row],[Date]],'DB Details'!$A:$T,20)</f>
        <v>0</v>
      </c>
      <c r="D532" s="49">
        <f>VLOOKUP(Table311[[#This Row],[Date]],'DB Details'!$A:$T,18)</f>
        <v>0</v>
      </c>
      <c r="E532" s="49">
        <f>VLOOKUP(Table311[[#This Row],[Date]],'DB Details'!$A:$T,19)</f>
        <v>0</v>
      </c>
    </row>
    <row r="533" spans="1:5" x14ac:dyDescent="0.2">
      <c r="A533" s="38">
        <v>33573</v>
      </c>
      <c r="B533" s="48">
        <f>VLOOKUP(Table311[[#This Row],[Date]],'DB Details'!$A:$L,12)</f>
        <v>46.8</v>
      </c>
      <c r="C533" s="49">
        <f>VLOOKUP(Table311[[#This Row],[Date]],'DB Details'!$A:$T,20)</f>
        <v>0</v>
      </c>
      <c r="D533" s="49">
        <f>VLOOKUP(Table311[[#This Row],[Date]],'DB Details'!$A:$T,18)</f>
        <v>0</v>
      </c>
      <c r="E533" s="49">
        <f>VLOOKUP(Table311[[#This Row],[Date]],'DB Details'!$A:$T,19)</f>
        <v>0</v>
      </c>
    </row>
    <row r="534" spans="1:5" x14ac:dyDescent="0.2">
      <c r="A534" s="38">
        <v>33604</v>
      </c>
      <c r="B534" s="48">
        <f>VLOOKUP(Table311[[#This Row],[Date]],'DB Details'!$A:$L,12)</f>
        <v>47.3</v>
      </c>
      <c r="C534" s="49">
        <f>VLOOKUP(Table311[[#This Row],[Date]],'DB Details'!$A:$T,20)</f>
        <v>2.8588691053506081E-2</v>
      </c>
      <c r="D534" s="49">
        <f>VLOOKUP(Table311[[#This Row],[Date]],'DB Details'!$A:$T,18)</f>
        <v>1.19715757414335E-2</v>
      </c>
      <c r="E534" s="49">
        <f>VLOOKUP(Table311[[#This Row],[Date]],'DB Details'!$A:$T,19)</f>
        <v>4.8753098259492589E-2</v>
      </c>
    </row>
    <row r="535" spans="1:5" x14ac:dyDescent="0.2">
      <c r="A535" s="38">
        <v>33635</v>
      </c>
      <c r="B535" s="48">
        <f>VLOOKUP(Table311[[#This Row],[Date]],'DB Details'!$A:$L,12)</f>
        <v>52.7</v>
      </c>
      <c r="C535" s="49">
        <f>VLOOKUP(Table311[[#This Row],[Date]],'DB Details'!$A:$T,20)</f>
        <v>0</v>
      </c>
      <c r="D535" s="49">
        <f>VLOOKUP(Table311[[#This Row],[Date]],'DB Details'!$A:$T,18)</f>
        <v>0</v>
      </c>
      <c r="E535" s="49">
        <f>VLOOKUP(Table311[[#This Row],[Date]],'DB Details'!$A:$T,19)</f>
        <v>0</v>
      </c>
    </row>
    <row r="536" spans="1:5" x14ac:dyDescent="0.2">
      <c r="A536" s="38">
        <v>33664</v>
      </c>
      <c r="B536" s="48">
        <f>VLOOKUP(Table311[[#This Row],[Date]],'DB Details'!$A:$L,12)</f>
        <v>54.6</v>
      </c>
      <c r="C536" s="49">
        <f>VLOOKUP(Table311[[#This Row],[Date]],'DB Details'!$A:$T,20)</f>
        <v>0</v>
      </c>
      <c r="D536" s="49">
        <f>VLOOKUP(Table311[[#This Row],[Date]],'DB Details'!$A:$T,18)</f>
        <v>0</v>
      </c>
      <c r="E536" s="49">
        <f>VLOOKUP(Table311[[#This Row],[Date]],'DB Details'!$A:$T,19)</f>
        <v>0</v>
      </c>
    </row>
    <row r="537" spans="1:5" x14ac:dyDescent="0.2">
      <c r="A537" s="38">
        <v>33695</v>
      </c>
      <c r="B537" s="48">
        <f>VLOOKUP(Table311[[#This Row],[Date]],'DB Details'!$A:$L,12)</f>
        <v>52.6</v>
      </c>
      <c r="C537" s="49">
        <f>VLOOKUP(Table311[[#This Row],[Date]],'DB Details'!$A:$T,20)</f>
        <v>3.1697558206670688E-2</v>
      </c>
      <c r="D537" s="49">
        <f>VLOOKUP(Table311[[#This Row],[Date]],'DB Details'!$A:$T,18)</f>
        <v>1.0843206039467399E-2</v>
      </c>
      <c r="E537" s="49">
        <f>VLOOKUP(Table311[[#This Row],[Date]],'DB Details'!$A:$T,19)</f>
        <v>4.4083388249948292E-2</v>
      </c>
    </row>
    <row r="538" spans="1:5" x14ac:dyDescent="0.2">
      <c r="A538" s="38">
        <v>33725</v>
      </c>
      <c r="B538" s="48">
        <f>VLOOKUP(Table311[[#This Row],[Date]],'DB Details'!$A:$L,12)</f>
        <v>55.7</v>
      </c>
      <c r="C538" s="49">
        <f>VLOOKUP(Table311[[#This Row],[Date]],'DB Details'!$A:$T,20)</f>
        <v>0</v>
      </c>
      <c r="D538" s="49">
        <f>VLOOKUP(Table311[[#This Row],[Date]],'DB Details'!$A:$T,18)</f>
        <v>0</v>
      </c>
      <c r="E538" s="49">
        <f>VLOOKUP(Table311[[#This Row],[Date]],'DB Details'!$A:$T,19)</f>
        <v>0</v>
      </c>
    </row>
    <row r="539" spans="1:5" x14ac:dyDescent="0.2">
      <c r="A539" s="38">
        <v>33756</v>
      </c>
      <c r="B539" s="48">
        <f>VLOOKUP(Table311[[#This Row],[Date]],'DB Details'!$A:$L,12)</f>
        <v>53.6</v>
      </c>
      <c r="C539" s="49">
        <f>VLOOKUP(Table311[[#This Row],[Date]],'DB Details'!$A:$T,20)</f>
        <v>0</v>
      </c>
      <c r="D539" s="49">
        <f>VLOOKUP(Table311[[#This Row],[Date]],'DB Details'!$A:$T,18)</f>
        <v>0</v>
      </c>
      <c r="E539" s="49">
        <f>VLOOKUP(Table311[[#This Row],[Date]],'DB Details'!$A:$T,19)</f>
        <v>0</v>
      </c>
    </row>
    <row r="540" spans="1:5" x14ac:dyDescent="0.2">
      <c r="A540" s="38">
        <v>33786</v>
      </c>
      <c r="B540" s="48">
        <f>VLOOKUP(Table311[[#This Row],[Date]],'DB Details'!$A:$L,12)</f>
        <v>53.9</v>
      </c>
      <c r="C540" s="49">
        <f>VLOOKUP(Table311[[#This Row],[Date]],'DB Details'!$A:$T,20)</f>
        <v>3.6653228785096012E-2</v>
      </c>
      <c r="D540" s="49">
        <f>VLOOKUP(Table311[[#This Row],[Date]],'DB Details'!$A:$T,18)</f>
        <v>9.8810718866332772E-3</v>
      </c>
      <c r="E540" s="49">
        <f>VLOOKUP(Table311[[#This Row],[Date]],'DB Details'!$A:$T,19)</f>
        <v>4.0113969545816142E-2</v>
      </c>
    </row>
    <row r="541" spans="1:5" x14ac:dyDescent="0.2">
      <c r="A541" s="38">
        <v>33817</v>
      </c>
      <c r="B541" s="48">
        <f>VLOOKUP(Table311[[#This Row],[Date]],'DB Details'!$A:$L,12)</f>
        <v>53.4</v>
      </c>
      <c r="C541" s="49">
        <f>VLOOKUP(Table311[[#This Row],[Date]],'DB Details'!$A:$T,20)</f>
        <v>0</v>
      </c>
      <c r="D541" s="49">
        <f>VLOOKUP(Table311[[#This Row],[Date]],'DB Details'!$A:$T,18)</f>
        <v>0</v>
      </c>
      <c r="E541" s="49">
        <f>VLOOKUP(Table311[[#This Row],[Date]],'DB Details'!$A:$T,19)</f>
        <v>0</v>
      </c>
    </row>
    <row r="542" spans="1:5" x14ac:dyDescent="0.2">
      <c r="A542" s="38">
        <v>33848</v>
      </c>
      <c r="B542" s="48">
        <f>VLOOKUP(Table311[[#This Row],[Date]],'DB Details'!$A:$L,12)</f>
        <v>49.7</v>
      </c>
      <c r="C542" s="49">
        <f>VLOOKUP(Table311[[#This Row],[Date]],'DB Details'!$A:$T,20)</f>
        <v>0</v>
      </c>
      <c r="D542" s="49">
        <f>VLOOKUP(Table311[[#This Row],[Date]],'DB Details'!$A:$T,18)</f>
        <v>0</v>
      </c>
      <c r="E542" s="49">
        <f>VLOOKUP(Table311[[#This Row],[Date]],'DB Details'!$A:$T,19)</f>
        <v>0</v>
      </c>
    </row>
    <row r="543" spans="1:5" x14ac:dyDescent="0.2">
      <c r="A543" s="38">
        <v>33878</v>
      </c>
      <c r="B543" s="48">
        <f>VLOOKUP(Table311[[#This Row],[Date]],'DB Details'!$A:$L,12)</f>
        <v>50.3</v>
      </c>
      <c r="C543" s="49">
        <f>VLOOKUP(Table311[[#This Row],[Date]],'DB Details'!$A:$T,20)</f>
        <v>4.3825876436383887E-2</v>
      </c>
      <c r="D543" s="49">
        <f>VLOOKUP(Table311[[#This Row],[Date]],'DB Details'!$A:$T,18)</f>
        <v>1.042879871365018E-2</v>
      </c>
      <c r="E543" s="49">
        <f>VLOOKUP(Table311[[#This Row],[Date]],'DB Details'!$A:$T,19)</f>
        <v>4.2372302676989992E-2</v>
      </c>
    </row>
    <row r="544" spans="1:5" x14ac:dyDescent="0.2">
      <c r="A544" s="38">
        <v>33909</v>
      </c>
      <c r="B544" s="48">
        <f>VLOOKUP(Table311[[#This Row],[Date]],'DB Details'!$A:$L,12)</f>
        <v>53.6</v>
      </c>
      <c r="C544" s="49">
        <f>VLOOKUP(Table311[[#This Row],[Date]],'DB Details'!$A:$T,20)</f>
        <v>0</v>
      </c>
      <c r="D544" s="49">
        <f>VLOOKUP(Table311[[#This Row],[Date]],'DB Details'!$A:$T,18)</f>
        <v>0</v>
      </c>
      <c r="E544" s="49">
        <f>VLOOKUP(Table311[[#This Row],[Date]],'DB Details'!$A:$T,19)</f>
        <v>0</v>
      </c>
    </row>
    <row r="545" spans="1:5" x14ac:dyDescent="0.2">
      <c r="A545" s="38">
        <v>33939</v>
      </c>
      <c r="B545" s="48">
        <f>VLOOKUP(Table311[[#This Row],[Date]],'DB Details'!$A:$L,12)</f>
        <v>54.2</v>
      </c>
      <c r="C545" s="49">
        <f>VLOOKUP(Table311[[#This Row],[Date]],'DB Details'!$A:$T,20)</f>
        <v>0</v>
      </c>
      <c r="D545" s="49">
        <f>VLOOKUP(Table311[[#This Row],[Date]],'DB Details'!$A:$T,18)</f>
        <v>0</v>
      </c>
      <c r="E545" s="49">
        <f>VLOOKUP(Table311[[#This Row],[Date]],'DB Details'!$A:$T,19)</f>
        <v>0</v>
      </c>
    </row>
    <row r="546" spans="1:5" x14ac:dyDescent="0.2">
      <c r="A546" s="38">
        <v>33970</v>
      </c>
      <c r="B546" s="48">
        <f>VLOOKUP(Table311[[#This Row],[Date]],'DB Details'!$A:$L,12)</f>
        <v>55.8</v>
      </c>
      <c r="C546" s="49">
        <f>VLOOKUP(Table311[[#This Row],[Date]],'DB Details'!$A:$T,20)</f>
        <v>3.319981753469755E-2</v>
      </c>
      <c r="D546" s="49">
        <f>VLOOKUP(Table311[[#This Row],[Date]],'DB Details'!$A:$T,18)</f>
        <v>1.6697909194549321E-3</v>
      </c>
      <c r="E546" s="49">
        <f>VLOOKUP(Table311[[#This Row],[Date]],'DB Details'!$A:$T,19)</f>
        <v>6.6959115187377183E-3</v>
      </c>
    </row>
    <row r="547" spans="1:5" x14ac:dyDescent="0.2">
      <c r="A547" s="38">
        <v>34001</v>
      </c>
      <c r="B547" s="48">
        <f>VLOOKUP(Table311[[#This Row],[Date]],'DB Details'!$A:$L,12)</f>
        <v>55.2</v>
      </c>
      <c r="C547" s="49">
        <f>VLOOKUP(Table311[[#This Row],[Date]],'DB Details'!$A:$T,20)</f>
        <v>0</v>
      </c>
      <c r="D547" s="49">
        <f>VLOOKUP(Table311[[#This Row],[Date]],'DB Details'!$A:$T,18)</f>
        <v>0</v>
      </c>
      <c r="E547" s="49">
        <f>VLOOKUP(Table311[[#This Row],[Date]],'DB Details'!$A:$T,19)</f>
        <v>0</v>
      </c>
    </row>
    <row r="548" spans="1:5" x14ac:dyDescent="0.2">
      <c r="A548" s="38">
        <v>34029</v>
      </c>
      <c r="B548" s="48">
        <f>VLOOKUP(Table311[[#This Row],[Date]],'DB Details'!$A:$L,12)</f>
        <v>53.5</v>
      </c>
      <c r="C548" s="49">
        <f>VLOOKUP(Table311[[#This Row],[Date]],'DB Details'!$A:$T,20)</f>
        <v>0</v>
      </c>
      <c r="D548" s="49">
        <f>VLOOKUP(Table311[[#This Row],[Date]],'DB Details'!$A:$T,18)</f>
        <v>0</v>
      </c>
      <c r="E548" s="49">
        <f>VLOOKUP(Table311[[#This Row],[Date]],'DB Details'!$A:$T,19)</f>
        <v>0</v>
      </c>
    </row>
    <row r="549" spans="1:5" x14ac:dyDescent="0.2">
      <c r="A549" s="38">
        <v>34060</v>
      </c>
      <c r="B549" s="48">
        <f>VLOOKUP(Table311[[#This Row],[Date]],'DB Details'!$A:$L,12)</f>
        <v>50.2</v>
      </c>
      <c r="C549" s="49">
        <f>VLOOKUP(Table311[[#This Row],[Date]],'DB Details'!$A:$T,20)</f>
        <v>2.806667390440774E-2</v>
      </c>
      <c r="D549" s="49">
        <f>VLOOKUP(Table311[[#This Row],[Date]],'DB Details'!$A:$T,18)</f>
        <v>5.8211345328307244E-3</v>
      </c>
      <c r="E549" s="49">
        <f>VLOOKUP(Table311[[#This Row],[Date]],'DB Details'!$A:$T,19)</f>
        <v>2.348864193376721E-2</v>
      </c>
    </row>
    <row r="550" spans="1:5" x14ac:dyDescent="0.2">
      <c r="A550" s="38">
        <v>34090</v>
      </c>
      <c r="B550" s="48">
        <f>VLOOKUP(Table311[[#This Row],[Date]],'DB Details'!$A:$L,12)</f>
        <v>51.2</v>
      </c>
      <c r="C550" s="49">
        <f>VLOOKUP(Table311[[#This Row],[Date]],'DB Details'!$A:$T,20)</f>
        <v>0</v>
      </c>
      <c r="D550" s="49">
        <f>VLOOKUP(Table311[[#This Row],[Date]],'DB Details'!$A:$T,18)</f>
        <v>0</v>
      </c>
      <c r="E550" s="49">
        <f>VLOOKUP(Table311[[#This Row],[Date]],'DB Details'!$A:$T,19)</f>
        <v>0</v>
      </c>
    </row>
    <row r="551" spans="1:5" x14ac:dyDescent="0.2">
      <c r="A551" s="38">
        <v>34121</v>
      </c>
      <c r="B551" s="48">
        <f>VLOOKUP(Table311[[#This Row],[Date]],'DB Details'!$A:$L,12)</f>
        <v>49.6</v>
      </c>
      <c r="C551" s="49">
        <f>VLOOKUP(Table311[[#This Row],[Date]],'DB Details'!$A:$T,20)</f>
        <v>0</v>
      </c>
      <c r="D551" s="49">
        <f>VLOOKUP(Table311[[#This Row],[Date]],'DB Details'!$A:$T,18)</f>
        <v>0</v>
      </c>
      <c r="E551" s="49">
        <f>VLOOKUP(Table311[[#This Row],[Date]],'DB Details'!$A:$T,19)</f>
        <v>0</v>
      </c>
    </row>
    <row r="552" spans="1:5" x14ac:dyDescent="0.2">
      <c r="A552" s="38">
        <v>34151</v>
      </c>
      <c r="B552" s="48">
        <f>VLOOKUP(Table311[[#This Row],[Date]],'DB Details'!$A:$L,12)</f>
        <v>50.2</v>
      </c>
      <c r="C552" s="49">
        <f>VLOOKUP(Table311[[#This Row],[Date]],'DB Details'!$A:$T,20)</f>
        <v>2.2865157608157161E-2</v>
      </c>
      <c r="D552" s="49">
        <f>VLOOKUP(Table311[[#This Row],[Date]],'DB Details'!$A:$T,18)</f>
        <v>4.771565873036193E-3</v>
      </c>
      <c r="E552" s="49">
        <f>VLOOKUP(Table311[[#This Row],[Date]],'DB Details'!$A:$T,19)</f>
        <v>1.9223305608814249E-2</v>
      </c>
    </row>
    <row r="553" spans="1:5" x14ac:dyDescent="0.2">
      <c r="A553" s="38">
        <v>34182</v>
      </c>
      <c r="B553" s="48">
        <f>VLOOKUP(Table311[[#This Row],[Date]],'DB Details'!$A:$L,12)</f>
        <v>50.7</v>
      </c>
      <c r="C553" s="49">
        <f>VLOOKUP(Table311[[#This Row],[Date]],'DB Details'!$A:$T,20)</f>
        <v>0</v>
      </c>
      <c r="D553" s="49">
        <f>VLOOKUP(Table311[[#This Row],[Date]],'DB Details'!$A:$T,18)</f>
        <v>0</v>
      </c>
      <c r="E553" s="49">
        <f>VLOOKUP(Table311[[#This Row],[Date]],'DB Details'!$A:$T,19)</f>
        <v>0</v>
      </c>
    </row>
    <row r="554" spans="1:5" x14ac:dyDescent="0.2">
      <c r="A554" s="38">
        <v>34213</v>
      </c>
      <c r="B554" s="48">
        <f>VLOOKUP(Table311[[#This Row],[Date]],'DB Details'!$A:$L,12)</f>
        <v>50.8</v>
      </c>
      <c r="C554" s="49">
        <f>VLOOKUP(Table311[[#This Row],[Date]],'DB Details'!$A:$T,20)</f>
        <v>0</v>
      </c>
      <c r="D554" s="49">
        <f>VLOOKUP(Table311[[#This Row],[Date]],'DB Details'!$A:$T,18)</f>
        <v>0</v>
      </c>
      <c r="E554" s="49">
        <f>VLOOKUP(Table311[[#This Row],[Date]],'DB Details'!$A:$T,19)</f>
        <v>0</v>
      </c>
    </row>
    <row r="555" spans="1:5" x14ac:dyDescent="0.2">
      <c r="A555" s="38">
        <v>34243</v>
      </c>
      <c r="B555" s="48">
        <f>VLOOKUP(Table311[[#This Row],[Date]],'DB Details'!$A:$L,12)</f>
        <v>53.4</v>
      </c>
      <c r="C555" s="49">
        <f>VLOOKUP(Table311[[#This Row],[Date]],'DB Details'!$A:$T,20)</f>
        <v>2.6076154944646868E-2</v>
      </c>
      <c r="D555" s="49">
        <f>VLOOKUP(Table311[[#This Row],[Date]],'DB Details'!$A:$T,18)</f>
        <v>1.360075560087943E-2</v>
      </c>
      <c r="E555" s="49">
        <f>VLOOKUP(Table311[[#This Row],[Date]],'DB Details'!$A:$T,19)</f>
        <v>5.5523003439976508E-2</v>
      </c>
    </row>
    <row r="556" spans="1:5" x14ac:dyDescent="0.2">
      <c r="A556" s="38">
        <v>34274</v>
      </c>
      <c r="B556" s="48">
        <f>VLOOKUP(Table311[[#This Row],[Date]],'DB Details'!$A:$L,12)</f>
        <v>53.8</v>
      </c>
      <c r="C556" s="49">
        <f>VLOOKUP(Table311[[#This Row],[Date]],'DB Details'!$A:$T,20)</f>
        <v>0</v>
      </c>
      <c r="D556" s="49">
        <f>VLOOKUP(Table311[[#This Row],[Date]],'DB Details'!$A:$T,18)</f>
        <v>0</v>
      </c>
      <c r="E556" s="49">
        <f>VLOOKUP(Table311[[#This Row],[Date]],'DB Details'!$A:$T,19)</f>
        <v>0</v>
      </c>
    </row>
    <row r="557" spans="1:5" x14ac:dyDescent="0.2">
      <c r="A557" s="38">
        <v>34304</v>
      </c>
      <c r="B557" s="48">
        <f>VLOOKUP(Table311[[#This Row],[Date]],'DB Details'!$A:$L,12)</f>
        <v>55.6</v>
      </c>
      <c r="C557" s="49">
        <f>VLOOKUP(Table311[[#This Row],[Date]],'DB Details'!$A:$T,20)</f>
        <v>0</v>
      </c>
      <c r="D557" s="49">
        <f>VLOOKUP(Table311[[#This Row],[Date]],'DB Details'!$A:$T,18)</f>
        <v>0</v>
      </c>
      <c r="E557" s="49">
        <f>VLOOKUP(Table311[[#This Row],[Date]],'DB Details'!$A:$T,19)</f>
        <v>0</v>
      </c>
    </row>
    <row r="558" spans="1:5" x14ac:dyDescent="0.2">
      <c r="A558" s="38">
        <v>34335</v>
      </c>
      <c r="B558" s="48">
        <f>VLOOKUP(Table311[[#This Row],[Date]],'DB Details'!$A:$L,12)</f>
        <v>56</v>
      </c>
      <c r="C558" s="49">
        <f>VLOOKUP(Table311[[#This Row],[Date]],'DB Details'!$A:$T,20)</f>
        <v>3.4305230144305927E-2</v>
      </c>
      <c r="D558" s="49">
        <f>VLOOKUP(Table311[[#This Row],[Date]],'DB Details'!$A:$T,18)</f>
        <v>9.7031284012597131E-3</v>
      </c>
      <c r="E558" s="49">
        <f>VLOOKUP(Table311[[#This Row],[Date]],'DB Details'!$A:$T,19)</f>
        <v>3.9381080899375531E-2</v>
      </c>
    </row>
    <row r="559" spans="1:5" x14ac:dyDescent="0.2">
      <c r="A559" s="38">
        <v>34366</v>
      </c>
      <c r="B559" s="48">
        <f>VLOOKUP(Table311[[#This Row],[Date]],'DB Details'!$A:$L,12)</f>
        <v>56.5</v>
      </c>
      <c r="C559" s="49">
        <f>VLOOKUP(Table311[[#This Row],[Date]],'DB Details'!$A:$T,20)</f>
        <v>0</v>
      </c>
      <c r="D559" s="49">
        <f>VLOOKUP(Table311[[#This Row],[Date]],'DB Details'!$A:$T,18)</f>
        <v>0</v>
      </c>
      <c r="E559" s="49">
        <f>VLOOKUP(Table311[[#This Row],[Date]],'DB Details'!$A:$T,19)</f>
        <v>0</v>
      </c>
    </row>
    <row r="560" spans="1:5" x14ac:dyDescent="0.2">
      <c r="A560" s="38">
        <v>34394</v>
      </c>
      <c r="B560" s="48">
        <f>VLOOKUP(Table311[[#This Row],[Date]],'DB Details'!$A:$L,12)</f>
        <v>56.9</v>
      </c>
      <c r="C560" s="49">
        <f>VLOOKUP(Table311[[#This Row],[Date]],'DB Details'!$A:$T,20)</f>
        <v>0</v>
      </c>
      <c r="D560" s="49">
        <f>VLOOKUP(Table311[[#This Row],[Date]],'DB Details'!$A:$T,18)</f>
        <v>0</v>
      </c>
      <c r="E560" s="49">
        <f>VLOOKUP(Table311[[#This Row],[Date]],'DB Details'!$A:$T,19)</f>
        <v>0</v>
      </c>
    </row>
    <row r="561" spans="1:5" x14ac:dyDescent="0.2">
      <c r="A561" s="38">
        <v>34425</v>
      </c>
      <c r="B561" s="48">
        <f>VLOOKUP(Table311[[#This Row],[Date]],'DB Details'!$A:$L,12)</f>
        <v>57.4</v>
      </c>
      <c r="C561" s="49">
        <f>VLOOKUP(Table311[[#This Row],[Date]],'DB Details'!$A:$T,20)</f>
        <v>4.2253997023570897E-2</v>
      </c>
      <c r="D561" s="49">
        <f>VLOOKUP(Table311[[#This Row],[Date]],'DB Details'!$A:$T,18)</f>
        <v>1.3550997524554961E-2</v>
      </c>
      <c r="E561" s="49">
        <f>VLOOKUP(Table311[[#This Row],[Date]],'DB Details'!$A:$T,19)</f>
        <v>5.5315754474926093E-2</v>
      </c>
    </row>
    <row r="562" spans="1:5" x14ac:dyDescent="0.2">
      <c r="A562" s="38">
        <v>34455</v>
      </c>
      <c r="B562" s="48">
        <f>VLOOKUP(Table311[[#This Row],[Date]],'DB Details'!$A:$L,12)</f>
        <v>58.2</v>
      </c>
      <c r="C562" s="49">
        <f>VLOOKUP(Table311[[#This Row],[Date]],'DB Details'!$A:$T,20)</f>
        <v>0</v>
      </c>
      <c r="D562" s="49">
        <f>VLOOKUP(Table311[[#This Row],[Date]],'DB Details'!$A:$T,18)</f>
        <v>0</v>
      </c>
      <c r="E562" s="49">
        <f>VLOOKUP(Table311[[#This Row],[Date]],'DB Details'!$A:$T,19)</f>
        <v>0</v>
      </c>
    </row>
    <row r="563" spans="1:5" x14ac:dyDescent="0.2">
      <c r="A563" s="38">
        <v>34486</v>
      </c>
      <c r="B563" s="48">
        <f>VLOOKUP(Table311[[#This Row],[Date]],'DB Details'!$A:$L,12)</f>
        <v>58.8</v>
      </c>
      <c r="C563" s="49">
        <f>VLOOKUP(Table311[[#This Row],[Date]],'DB Details'!$A:$T,20)</f>
        <v>0</v>
      </c>
      <c r="D563" s="49">
        <f>VLOOKUP(Table311[[#This Row],[Date]],'DB Details'!$A:$T,18)</f>
        <v>0</v>
      </c>
      <c r="E563" s="49">
        <f>VLOOKUP(Table311[[#This Row],[Date]],'DB Details'!$A:$T,19)</f>
        <v>0</v>
      </c>
    </row>
    <row r="564" spans="1:5" x14ac:dyDescent="0.2">
      <c r="A564" s="38">
        <v>34516</v>
      </c>
      <c r="B564" s="48">
        <f>VLOOKUP(Table311[[#This Row],[Date]],'DB Details'!$A:$L,12)</f>
        <v>58.5</v>
      </c>
      <c r="C564" s="49">
        <f>VLOOKUP(Table311[[#This Row],[Date]],'DB Details'!$A:$T,20)</f>
        <v>4.3367848596343253E-2</v>
      </c>
      <c r="D564" s="49">
        <f>VLOOKUP(Table311[[#This Row],[Date]],'DB Details'!$A:$T,18)</f>
        <v>5.8453601613005493E-3</v>
      </c>
      <c r="E564" s="49">
        <f>VLOOKUP(Table311[[#This Row],[Date]],'DB Details'!$A:$T,19)</f>
        <v>2.358725012773033E-2</v>
      </c>
    </row>
    <row r="565" spans="1:5" x14ac:dyDescent="0.2">
      <c r="A565" s="38">
        <v>34547</v>
      </c>
      <c r="B565" s="48">
        <f>VLOOKUP(Table311[[#This Row],[Date]],'DB Details'!$A:$L,12)</f>
        <v>58</v>
      </c>
      <c r="C565" s="49">
        <f>VLOOKUP(Table311[[#This Row],[Date]],'DB Details'!$A:$T,20)</f>
        <v>0</v>
      </c>
      <c r="D565" s="49">
        <f>VLOOKUP(Table311[[#This Row],[Date]],'DB Details'!$A:$T,18)</f>
        <v>0</v>
      </c>
      <c r="E565" s="49">
        <f>VLOOKUP(Table311[[#This Row],[Date]],'DB Details'!$A:$T,19)</f>
        <v>0</v>
      </c>
    </row>
    <row r="566" spans="1:5" x14ac:dyDescent="0.2">
      <c r="A566" s="38">
        <v>34578</v>
      </c>
      <c r="B566" s="48">
        <f>VLOOKUP(Table311[[#This Row],[Date]],'DB Details'!$A:$L,12)</f>
        <v>59</v>
      </c>
      <c r="C566" s="49">
        <f>VLOOKUP(Table311[[#This Row],[Date]],'DB Details'!$A:$T,20)</f>
        <v>0</v>
      </c>
      <c r="D566" s="49">
        <f>VLOOKUP(Table311[[#This Row],[Date]],'DB Details'!$A:$T,18)</f>
        <v>0</v>
      </c>
      <c r="E566" s="49">
        <f>VLOOKUP(Table311[[#This Row],[Date]],'DB Details'!$A:$T,19)</f>
        <v>0</v>
      </c>
    </row>
    <row r="567" spans="1:5" x14ac:dyDescent="0.2">
      <c r="A567" s="38">
        <v>34608</v>
      </c>
      <c r="B567" s="48">
        <f>VLOOKUP(Table311[[#This Row],[Date]],'DB Details'!$A:$L,12)</f>
        <v>59.4</v>
      </c>
      <c r="C567" s="49">
        <f>VLOOKUP(Table311[[#This Row],[Date]],'DB Details'!$A:$T,20)</f>
        <v>4.1159265162524668E-2</v>
      </c>
      <c r="D567" s="49">
        <f>VLOOKUP(Table311[[#This Row],[Date]],'DB Details'!$A:$T,18)</f>
        <v>1.1455182646587479E-2</v>
      </c>
      <c r="E567" s="49">
        <f>VLOOKUP(Table311[[#This Row],[Date]],'DB Details'!$A:$T,19)</f>
        <v>4.6614087713841679E-2</v>
      </c>
    </row>
    <row r="568" spans="1:5" x14ac:dyDescent="0.2">
      <c r="A568" s="38">
        <v>34639</v>
      </c>
      <c r="B568" s="48">
        <f>VLOOKUP(Table311[[#This Row],[Date]],'DB Details'!$A:$L,12)</f>
        <v>59.2</v>
      </c>
      <c r="C568" s="49">
        <f>VLOOKUP(Table311[[#This Row],[Date]],'DB Details'!$A:$T,20)</f>
        <v>0</v>
      </c>
      <c r="D568" s="49">
        <f>VLOOKUP(Table311[[#This Row],[Date]],'DB Details'!$A:$T,18)</f>
        <v>0</v>
      </c>
      <c r="E568" s="49">
        <f>VLOOKUP(Table311[[#This Row],[Date]],'DB Details'!$A:$T,19)</f>
        <v>0</v>
      </c>
    </row>
    <row r="569" spans="1:5" x14ac:dyDescent="0.2">
      <c r="A569" s="38">
        <v>34669</v>
      </c>
      <c r="B569" s="48">
        <f>VLOOKUP(Table311[[#This Row],[Date]],'DB Details'!$A:$L,12)</f>
        <v>56.1</v>
      </c>
      <c r="C569" s="49">
        <f>VLOOKUP(Table311[[#This Row],[Date]],'DB Details'!$A:$T,20)</f>
        <v>0</v>
      </c>
      <c r="D569" s="49">
        <f>VLOOKUP(Table311[[#This Row],[Date]],'DB Details'!$A:$T,18)</f>
        <v>0</v>
      </c>
      <c r="E569" s="49">
        <f>VLOOKUP(Table311[[#This Row],[Date]],'DB Details'!$A:$T,19)</f>
        <v>0</v>
      </c>
    </row>
    <row r="570" spans="1:5" x14ac:dyDescent="0.2">
      <c r="A570" s="38">
        <v>34700</v>
      </c>
      <c r="B570" s="48">
        <f>VLOOKUP(Table311[[#This Row],[Date]],'DB Details'!$A:$L,12)</f>
        <v>57.4</v>
      </c>
      <c r="C570" s="49">
        <f>VLOOKUP(Table311[[#This Row],[Date]],'DB Details'!$A:$T,20)</f>
        <v>3.4811302970043798E-2</v>
      </c>
      <c r="D570" s="49">
        <f>VLOOKUP(Table311[[#This Row],[Date]],'DB Details'!$A:$T,18)</f>
        <v>3.5469547022048279E-3</v>
      </c>
      <c r="E570" s="49">
        <f>VLOOKUP(Table311[[#This Row],[Date]],'DB Details'!$A:$T,19)</f>
        <v>1.426348278840983E-2</v>
      </c>
    </row>
    <row r="571" spans="1:5" x14ac:dyDescent="0.2">
      <c r="A571" s="38">
        <v>34731</v>
      </c>
      <c r="B571" s="48">
        <f>VLOOKUP(Table311[[#This Row],[Date]],'DB Details'!$A:$L,12)</f>
        <v>55.1</v>
      </c>
      <c r="C571" s="49">
        <f>VLOOKUP(Table311[[#This Row],[Date]],'DB Details'!$A:$T,20)</f>
        <v>0</v>
      </c>
      <c r="D571" s="49">
        <f>VLOOKUP(Table311[[#This Row],[Date]],'DB Details'!$A:$T,18)</f>
        <v>0</v>
      </c>
      <c r="E571" s="49">
        <f>VLOOKUP(Table311[[#This Row],[Date]],'DB Details'!$A:$T,19)</f>
        <v>0</v>
      </c>
    </row>
    <row r="572" spans="1:5" x14ac:dyDescent="0.2">
      <c r="A572" s="38">
        <v>34759</v>
      </c>
      <c r="B572" s="48">
        <f>VLOOKUP(Table311[[#This Row],[Date]],'DB Details'!$A:$L,12)</f>
        <v>52.1</v>
      </c>
      <c r="C572" s="49">
        <f>VLOOKUP(Table311[[#This Row],[Date]],'DB Details'!$A:$T,20)</f>
        <v>0</v>
      </c>
      <c r="D572" s="49">
        <f>VLOOKUP(Table311[[#This Row],[Date]],'DB Details'!$A:$T,18)</f>
        <v>0</v>
      </c>
      <c r="E572" s="49">
        <f>VLOOKUP(Table311[[#This Row],[Date]],'DB Details'!$A:$T,19)</f>
        <v>0</v>
      </c>
    </row>
    <row r="573" spans="1:5" x14ac:dyDescent="0.2">
      <c r="A573" s="38">
        <v>34790</v>
      </c>
      <c r="B573" s="48">
        <f>VLOOKUP(Table311[[#This Row],[Date]],'DB Details'!$A:$L,12)</f>
        <v>51.5</v>
      </c>
      <c r="C573" s="49">
        <f>VLOOKUP(Table311[[#This Row],[Date]],'DB Details'!$A:$T,20)</f>
        <v>2.4021688692934879E-2</v>
      </c>
      <c r="D573" s="49">
        <f>VLOOKUP(Table311[[#This Row],[Date]],'DB Details'!$A:$T,18)</f>
        <v>2.983056990776784E-3</v>
      </c>
      <c r="E573" s="49">
        <f>VLOOKUP(Table311[[#This Row],[Date]],'DB Details'!$A:$T,19)</f>
        <v>1.198572599682368E-2</v>
      </c>
    </row>
    <row r="574" spans="1:5" x14ac:dyDescent="0.2">
      <c r="A574" s="38">
        <v>34820</v>
      </c>
      <c r="B574" s="48">
        <f>VLOOKUP(Table311[[#This Row],[Date]],'DB Details'!$A:$L,12)</f>
        <v>46.7</v>
      </c>
      <c r="C574" s="49">
        <f>VLOOKUP(Table311[[#This Row],[Date]],'DB Details'!$A:$T,20)</f>
        <v>0</v>
      </c>
      <c r="D574" s="49">
        <f>VLOOKUP(Table311[[#This Row],[Date]],'DB Details'!$A:$T,18)</f>
        <v>0</v>
      </c>
      <c r="E574" s="49">
        <f>VLOOKUP(Table311[[#This Row],[Date]],'DB Details'!$A:$T,19)</f>
        <v>0</v>
      </c>
    </row>
    <row r="575" spans="1:5" x14ac:dyDescent="0.2">
      <c r="A575" s="38">
        <v>34851</v>
      </c>
      <c r="B575" s="48">
        <f>VLOOKUP(Table311[[#This Row],[Date]],'DB Details'!$A:$L,12)</f>
        <v>45.9</v>
      </c>
      <c r="C575" s="49">
        <f>VLOOKUP(Table311[[#This Row],[Date]],'DB Details'!$A:$T,20)</f>
        <v>0</v>
      </c>
      <c r="D575" s="49">
        <f>VLOOKUP(Table311[[#This Row],[Date]],'DB Details'!$A:$T,18)</f>
        <v>0</v>
      </c>
      <c r="E575" s="49">
        <f>VLOOKUP(Table311[[#This Row],[Date]],'DB Details'!$A:$T,19)</f>
        <v>0</v>
      </c>
    </row>
    <row r="576" spans="1:5" x14ac:dyDescent="0.2">
      <c r="A576" s="38">
        <v>34881</v>
      </c>
      <c r="B576" s="48">
        <f>VLOOKUP(Table311[[#This Row],[Date]],'DB Details'!$A:$L,12)</f>
        <v>50.7</v>
      </c>
      <c r="C576" s="49">
        <f>VLOOKUP(Table311[[#This Row],[Date]],'DB Details'!$A:$T,20)</f>
        <v>2.6731068555800739E-2</v>
      </c>
      <c r="D576" s="49">
        <f>VLOOKUP(Table311[[#This Row],[Date]],'DB Details'!$A:$T,18)</f>
        <v>8.5066486809378221E-3</v>
      </c>
      <c r="E576" s="49">
        <f>VLOOKUP(Table311[[#This Row],[Date]],'DB Details'!$A:$T,19)</f>
        <v>3.4463240659767143E-2</v>
      </c>
    </row>
    <row r="577" spans="1:5" x14ac:dyDescent="0.2">
      <c r="A577" s="38">
        <v>34912</v>
      </c>
      <c r="B577" s="48">
        <f>VLOOKUP(Table311[[#This Row],[Date]],'DB Details'!$A:$L,12)</f>
        <v>47.1</v>
      </c>
      <c r="C577" s="49">
        <f>VLOOKUP(Table311[[#This Row],[Date]],'DB Details'!$A:$T,20)</f>
        <v>0</v>
      </c>
      <c r="D577" s="49">
        <f>VLOOKUP(Table311[[#This Row],[Date]],'DB Details'!$A:$T,18)</f>
        <v>0</v>
      </c>
      <c r="E577" s="49">
        <f>VLOOKUP(Table311[[#This Row],[Date]],'DB Details'!$A:$T,19)</f>
        <v>0</v>
      </c>
    </row>
    <row r="578" spans="1:5" x14ac:dyDescent="0.2">
      <c r="A578" s="38">
        <v>34943</v>
      </c>
      <c r="B578" s="48">
        <f>VLOOKUP(Table311[[#This Row],[Date]],'DB Details'!$A:$L,12)</f>
        <v>48.1</v>
      </c>
      <c r="C578" s="49">
        <f>VLOOKUP(Table311[[#This Row],[Date]],'DB Details'!$A:$T,20)</f>
        <v>0</v>
      </c>
      <c r="D578" s="49">
        <f>VLOOKUP(Table311[[#This Row],[Date]],'DB Details'!$A:$T,18)</f>
        <v>0</v>
      </c>
      <c r="E578" s="49">
        <f>VLOOKUP(Table311[[#This Row],[Date]],'DB Details'!$A:$T,19)</f>
        <v>0</v>
      </c>
    </row>
    <row r="579" spans="1:5" x14ac:dyDescent="0.2">
      <c r="A579" s="38">
        <v>34973</v>
      </c>
      <c r="B579" s="48">
        <f>VLOOKUP(Table311[[#This Row],[Date]],'DB Details'!$A:$L,12)</f>
        <v>46.7</v>
      </c>
      <c r="C579" s="49">
        <f>VLOOKUP(Table311[[#This Row],[Date]],'DB Details'!$A:$T,20)</f>
        <v>2.1995799090684429E-2</v>
      </c>
      <c r="D579" s="49">
        <f>VLOOKUP(Table311[[#This Row],[Date]],'DB Details'!$A:$T,18)</f>
        <v>6.7903653556712273E-3</v>
      </c>
      <c r="E579" s="49">
        <f>VLOOKUP(Table311[[#This Row],[Date]],'DB Details'!$A:$T,19)</f>
        <v>2.743937030821075E-2</v>
      </c>
    </row>
    <row r="580" spans="1:5" x14ac:dyDescent="0.2">
      <c r="A580" s="38">
        <v>35004</v>
      </c>
      <c r="B580" s="48">
        <f>VLOOKUP(Table311[[#This Row],[Date]],'DB Details'!$A:$L,12)</f>
        <v>45.9</v>
      </c>
      <c r="C580" s="49">
        <f>VLOOKUP(Table311[[#This Row],[Date]],'DB Details'!$A:$T,20)</f>
        <v>0</v>
      </c>
      <c r="D580" s="49">
        <f>VLOOKUP(Table311[[#This Row],[Date]],'DB Details'!$A:$T,18)</f>
        <v>0</v>
      </c>
      <c r="E580" s="49">
        <f>VLOOKUP(Table311[[#This Row],[Date]],'DB Details'!$A:$T,19)</f>
        <v>0</v>
      </c>
    </row>
    <row r="581" spans="1:5" x14ac:dyDescent="0.2">
      <c r="A581" s="38">
        <v>35034</v>
      </c>
      <c r="B581" s="48">
        <f>VLOOKUP(Table311[[#This Row],[Date]],'DB Details'!$A:$L,12)</f>
        <v>46.2</v>
      </c>
      <c r="C581" s="49">
        <f>VLOOKUP(Table311[[#This Row],[Date]],'DB Details'!$A:$T,20)</f>
        <v>0</v>
      </c>
      <c r="D581" s="49">
        <f>VLOOKUP(Table311[[#This Row],[Date]],'DB Details'!$A:$T,18)</f>
        <v>0</v>
      </c>
      <c r="E581" s="49">
        <f>VLOOKUP(Table311[[#This Row],[Date]],'DB Details'!$A:$T,19)</f>
        <v>0</v>
      </c>
    </row>
    <row r="582" spans="1:5" x14ac:dyDescent="0.2">
      <c r="A582" s="38">
        <v>35065</v>
      </c>
      <c r="B582" s="48">
        <f>VLOOKUP(Table311[[#This Row],[Date]],'DB Details'!$A:$L,12)</f>
        <v>45.5</v>
      </c>
      <c r="C582" s="49">
        <f>VLOOKUP(Table311[[#This Row],[Date]],'DB Details'!$A:$T,20)</f>
        <v>2.6011039926917438E-2</v>
      </c>
      <c r="D582" s="49">
        <f>VLOOKUP(Table311[[#This Row],[Date]],'DB Details'!$A:$T,18)</f>
        <v>7.4897132900412786E-3</v>
      </c>
      <c r="E582" s="49">
        <f>VLOOKUP(Table311[[#This Row],[Date]],'DB Details'!$A:$T,19)</f>
        <v>3.0297111703896821E-2</v>
      </c>
    </row>
    <row r="583" spans="1:5" x14ac:dyDescent="0.2">
      <c r="A583" s="38">
        <v>35096</v>
      </c>
      <c r="B583" s="48">
        <f>VLOOKUP(Table311[[#This Row],[Date]],'DB Details'!$A:$L,12)</f>
        <v>45.9</v>
      </c>
      <c r="C583" s="49">
        <f>VLOOKUP(Table311[[#This Row],[Date]],'DB Details'!$A:$T,20)</f>
        <v>0</v>
      </c>
      <c r="D583" s="49">
        <f>VLOOKUP(Table311[[#This Row],[Date]],'DB Details'!$A:$T,18)</f>
        <v>0</v>
      </c>
      <c r="E583" s="49">
        <f>VLOOKUP(Table311[[#This Row],[Date]],'DB Details'!$A:$T,19)</f>
        <v>0</v>
      </c>
    </row>
    <row r="584" spans="1:5" x14ac:dyDescent="0.2">
      <c r="A584" s="38">
        <v>35125</v>
      </c>
      <c r="B584" s="48">
        <f>VLOOKUP(Table311[[#This Row],[Date]],'DB Details'!$A:$L,12)</f>
        <v>46.9</v>
      </c>
      <c r="C584" s="49">
        <f>VLOOKUP(Table311[[#This Row],[Date]],'DB Details'!$A:$T,20)</f>
        <v>0</v>
      </c>
      <c r="D584" s="49">
        <f>VLOOKUP(Table311[[#This Row],[Date]],'DB Details'!$A:$T,18)</f>
        <v>0</v>
      </c>
      <c r="E584" s="49">
        <f>VLOOKUP(Table311[[#This Row],[Date]],'DB Details'!$A:$T,19)</f>
        <v>0</v>
      </c>
    </row>
    <row r="585" spans="1:5" x14ac:dyDescent="0.2">
      <c r="A585" s="38">
        <v>35156</v>
      </c>
      <c r="B585" s="48">
        <f>VLOOKUP(Table311[[#This Row],[Date]],'DB Details'!$A:$L,12)</f>
        <v>49.3</v>
      </c>
      <c r="C585" s="49">
        <f>VLOOKUP(Table311[[#This Row],[Date]],'DB Details'!$A:$T,20)</f>
        <v>4.0021270638061553E-2</v>
      </c>
      <c r="D585" s="49">
        <f>VLOOKUP(Table311[[#This Row],[Date]],'DB Details'!$A:$T,18)</f>
        <v>1.6678839473595199E-2</v>
      </c>
      <c r="E585" s="49">
        <f>VLOOKUP(Table311[[#This Row],[Date]],'DB Details'!$A:$T,19)</f>
        <v>6.8403096521844287E-2</v>
      </c>
    </row>
    <row r="586" spans="1:5" x14ac:dyDescent="0.2">
      <c r="A586" s="38">
        <v>35186</v>
      </c>
      <c r="B586" s="48">
        <f>VLOOKUP(Table311[[#This Row],[Date]],'DB Details'!$A:$L,12)</f>
        <v>49.1</v>
      </c>
      <c r="C586" s="49">
        <f>VLOOKUP(Table311[[#This Row],[Date]],'DB Details'!$A:$T,20)</f>
        <v>0</v>
      </c>
      <c r="D586" s="49">
        <f>VLOOKUP(Table311[[#This Row],[Date]],'DB Details'!$A:$T,18)</f>
        <v>0</v>
      </c>
      <c r="E586" s="49">
        <f>VLOOKUP(Table311[[#This Row],[Date]],'DB Details'!$A:$T,19)</f>
        <v>0</v>
      </c>
    </row>
    <row r="587" spans="1:5" x14ac:dyDescent="0.2">
      <c r="A587" s="38">
        <v>35217</v>
      </c>
      <c r="B587" s="48">
        <f>VLOOKUP(Table311[[#This Row],[Date]],'DB Details'!$A:$L,12)</f>
        <v>53.6</v>
      </c>
      <c r="C587" s="49">
        <f>VLOOKUP(Table311[[#This Row],[Date]],'DB Details'!$A:$T,20)</f>
        <v>0</v>
      </c>
      <c r="D587" s="49">
        <f>VLOOKUP(Table311[[#This Row],[Date]],'DB Details'!$A:$T,18)</f>
        <v>0</v>
      </c>
      <c r="E587" s="49">
        <f>VLOOKUP(Table311[[#This Row],[Date]],'DB Details'!$A:$T,19)</f>
        <v>0</v>
      </c>
    </row>
    <row r="588" spans="1:5" x14ac:dyDescent="0.2">
      <c r="A588" s="38">
        <v>35247</v>
      </c>
      <c r="B588" s="48">
        <f>VLOOKUP(Table311[[#This Row],[Date]],'DB Details'!$A:$L,12)</f>
        <v>49.7</v>
      </c>
      <c r="C588" s="49">
        <f>VLOOKUP(Table311[[#This Row],[Date]],'DB Details'!$A:$T,20)</f>
        <v>4.0499213904989062E-2</v>
      </c>
      <c r="D588" s="49">
        <f>VLOOKUP(Table311[[#This Row],[Date]],'DB Details'!$A:$T,18)</f>
        <v>8.970109358134323E-3</v>
      </c>
      <c r="E588" s="49">
        <f>VLOOKUP(Table311[[#This Row],[Date]],'DB Details'!$A:$T,19)</f>
        <v>3.6366108120872383E-2</v>
      </c>
    </row>
    <row r="589" spans="1:5" x14ac:dyDescent="0.2">
      <c r="A589" s="38">
        <v>35278</v>
      </c>
      <c r="B589" s="48">
        <f>VLOOKUP(Table311[[#This Row],[Date]],'DB Details'!$A:$L,12)</f>
        <v>51.6</v>
      </c>
      <c r="C589" s="49">
        <f>VLOOKUP(Table311[[#This Row],[Date]],'DB Details'!$A:$T,20)</f>
        <v>0</v>
      </c>
      <c r="D589" s="49">
        <f>VLOOKUP(Table311[[#This Row],[Date]],'DB Details'!$A:$T,18)</f>
        <v>0</v>
      </c>
      <c r="E589" s="49">
        <f>VLOOKUP(Table311[[#This Row],[Date]],'DB Details'!$A:$T,19)</f>
        <v>0</v>
      </c>
    </row>
    <row r="590" spans="1:5" x14ac:dyDescent="0.2">
      <c r="A590" s="38">
        <v>35309</v>
      </c>
      <c r="B590" s="48">
        <f>VLOOKUP(Table311[[#This Row],[Date]],'DB Details'!$A:$L,12)</f>
        <v>51.1</v>
      </c>
      <c r="C590" s="49">
        <f>VLOOKUP(Table311[[#This Row],[Date]],'DB Details'!$A:$T,20)</f>
        <v>0</v>
      </c>
      <c r="D590" s="49">
        <f>VLOOKUP(Table311[[#This Row],[Date]],'DB Details'!$A:$T,18)</f>
        <v>0</v>
      </c>
      <c r="E590" s="49">
        <f>VLOOKUP(Table311[[#This Row],[Date]],'DB Details'!$A:$T,19)</f>
        <v>0</v>
      </c>
    </row>
    <row r="591" spans="1:5" x14ac:dyDescent="0.2">
      <c r="A591" s="38">
        <v>35339</v>
      </c>
      <c r="B591" s="48">
        <f>VLOOKUP(Table311[[#This Row],[Date]],'DB Details'!$A:$L,12)</f>
        <v>50.5</v>
      </c>
      <c r="C591" s="49">
        <f>VLOOKUP(Table311[[#This Row],[Date]],'DB Details'!$A:$T,20)</f>
        <v>4.4213144520817399E-2</v>
      </c>
      <c r="D591" s="49">
        <f>VLOOKUP(Table311[[#This Row],[Date]],'DB Details'!$A:$T,18)</f>
        <v>1.0383976491216839E-2</v>
      </c>
      <c r="E591" s="49">
        <f>VLOOKUP(Table311[[#This Row],[Date]],'DB Details'!$A:$T,19)</f>
        <v>4.2187358088936922E-2</v>
      </c>
    </row>
    <row r="592" spans="1:5" x14ac:dyDescent="0.2">
      <c r="A592" s="38">
        <v>35370</v>
      </c>
      <c r="B592" s="48">
        <f>VLOOKUP(Table311[[#This Row],[Date]],'DB Details'!$A:$L,12)</f>
        <v>53</v>
      </c>
      <c r="C592" s="49">
        <f>VLOOKUP(Table311[[#This Row],[Date]],'DB Details'!$A:$T,20)</f>
        <v>0</v>
      </c>
      <c r="D592" s="49">
        <f>VLOOKUP(Table311[[#This Row],[Date]],'DB Details'!$A:$T,18)</f>
        <v>0</v>
      </c>
      <c r="E592" s="49">
        <f>VLOOKUP(Table311[[#This Row],[Date]],'DB Details'!$A:$T,19)</f>
        <v>0</v>
      </c>
    </row>
    <row r="593" spans="1:5" x14ac:dyDescent="0.2">
      <c r="A593" s="38">
        <v>35400</v>
      </c>
      <c r="B593" s="48">
        <f>VLOOKUP(Table311[[#This Row],[Date]],'DB Details'!$A:$L,12)</f>
        <v>55.2</v>
      </c>
      <c r="C593" s="49">
        <f>VLOOKUP(Table311[[#This Row],[Date]],'DB Details'!$A:$T,20)</f>
        <v>0</v>
      </c>
      <c r="D593" s="49">
        <f>VLOOKUP(Table311[[#This Row],[Date]],'DB Details'!$A:$T,18)</f>
        <v>0</v>
      </c>
      <c r="E593" s="49">
        <f>VLOOKUP(Table311[[#This Row],[Date]],'DB Details'!$A:$T,19)</f>
        <v>0</v>
      </c>
    </row>
    <row r="594" spans="1:5" x14ac:dyDescent="0.2">
      <c r="A594" s="38">
        <v>35431</v>
      </c>
      <c r="B594" s="48">
        <f>VLOOKUP(Table311[[#This Row],[Date]],'DB Details'!$A:$L,12)</f>
        <v>53.8</v>
      </c>
      <c r="C594" s="49">
        <f>VLOOKUP(Table311[[#This Row],[Date]],'DB Details'!$A:$T,20)</f>
        <v>4.314134541141839E-2</v>
      </c>
      <c r="D594" s="49">
        <f>VLOOKUP(Table311[[#This Row],[Date]],'DB Details'!$A:$T,18)</f>
        <v>6.4556077694404466E-3</v>
      </c>
      <c r="E594" s="49">
        <f>VLOOKUP(Table311[[#This Row],[Date]],'DB Details'!$A:$T,19)</f>
        <v>2.6073558191095358E-2</v>
      </c>
    </row>
    <row r="595" spans="1:5" x14ac:dyDescent="0.2">
      <c r="A595" s="38">
        <v>35462</v>
      </c>
      <c r="B595" s="48">
        <f>VLOOKUP(Table311[[#This Row],[Date]],'DB Details'!$A:$L,12)</f>
        <v>53.1</v>
      </c>
      <c r="C595" s="49">
        <f>VLOOKUP(Table311[[#This Row],[Date]],'DB Details'!$A:$T,20)</f>
        <v>0</v>
      </c>
      <c r="D595" s="49">
        <f>VLOOKUP(Table311[[#This Row],[Date]],'DB Details'!$A:$T,18)</f>
        <v>0</v>
      </c>
      <c r="E595" s="49">
        <f>VLOOKUP(Table311[[#This Row],[Date]],'DB Details'!$A:$T,19)</f>
        <v>0</v>
      </c>
    </row>
    <row r="596" spans="1:5" x14ac:dyDescent="0.2">
      <c r="A596" s="38">
        <v>35490</v>
      </c>
      <c r="B596" s="48">
        <f>VLOOKUP(Table311[[#This Row],[Date]],'DB Details'!$A:$L,12)</f>
        <v>53.8</v>
      </c>
      <c r="C596" s="49">
        <f>VLOOKUP(Table311[[#This Row],[Date]],'DB Details'!$A:$T,20)</f>
        <v>0</v>
      </c>
      <c r="D596" s="49">
        <f>VLOOKUP(Table311[[#This Row],[Date]],'DB Details'!$A:$T,18)</f>
        <v>0</v>
      </c>
      <c r="E596" s="49">
        <f>VLOOKUP(Table311[[#This Row],[Date]],'DB Details'!$A:$T,19)</f>
        <v>0</v>
      </c>
    </row>
    <row r="597" spans="1:5" x14ac:dyDescent="0.2">
      <c r="A597" s="38">
        <v>35521</v>
      </c>
      <c r="B597" s="48">
        <f>VLOOKUP(Table311[[#This Row],[Date]],'DB Details'!$A:$L,12)</f>
        <v>53.7</v>
      </c>
      <c r="C597" s="49">
        <f>VLOOKUP(Table311[[#This Row],[Date]],'DB Details'!$A:$T,20)</f>
        <v>4.3080749793484252E-2</v>
      </c>
      <c r="D597" s="49">
        <f>VLOOKUP(Table311[[#This Row],[Date]],'DB Details'!$A:$T,18)</f>
        <v>1.6619781050890112E-2</v>
      </c>
      <c r="E597" s="49">
        <f>VLOOKUP(Table311[[#This Row],[Date]],'DB Details'!$A:$T,19)</f>
        <v>6.8154865904908712E-2</v>
      </c>
    </row>
    <row r="598" spans="1:5" x14ac:dyDescent="0.2">
      <c r="A598" s="38">
        <v>35551</v>
      </c>
      <c r="B598" s="48">
        <f>VLOOKUP(Table311[[#This Row],[Date]],'DB Details'!$A:$L,12)</f>
        <v>56.1</v>
      </c>
      <c r="C598" s="49">
        <f>VLOOKUP(Table311[[#This Row],[Date]],'DB Details'!$A:$T,20)</f>
        <v>0</v>
      </c>
      <c r="D598" s="49">
        <f>VLOOKUP(Table311[[#This Row],[Date]],'DB Details'!$A:$T,18)</f>
        <v>0</v>
      </c>
      <c r="E598" s="49">
        <f>VLOOKUP(Table311[[#This Row],[Date]],'DB Details'!$A:$T,19)</f>
        <v>0</v>
      </c>
    </row>
    <row r="599" spans="1:5" x14ac:dyDescent="0.2">
      <c r="A599" s="38">
        <v>35582</v>
      </c>
      <c r="B599" s="48">
        <f>VLOOKUP(Table311[[#This Row],[Date]],'DB Details'!$A:$L,12)</f>
        <v>54.9</v>
      </c>
      <c r="C599" s="49">
        <f>VLOOKUP(Table311[[#This Row],[Date]],'DB Details'!$A:$T,20)</f>
        <v>0</v>
      </c>
      <c r="D599" s="49">
        <f>VLOOKUP(Table311[[#This Row],[Date]],'DB Details'!$A:$T,18)</f>
        <v>0</v>
      </c>
      <c r="E599" s="49">
        <f>VLOOKUP(Table311[[#This Row],[Date]],'DB Details'!$A:$T,19)</f>
        <v>0</v>
      </c>
    </row>
    <row r="600" spans="1:5" x14ac:dyDescent="0.2">
      <c r="A600" s="38">
        <v>35612</v>
      </c>
      <c r="B600" s="48">
        <f>VLOOKUP(Table311[[#This Row],[Date]],'DB Details'!$A:$L,12)</f>
        <v>57.7</v>
      </c>
      <c r="C600" s="49">
        <f>VLOOKUP(Table311[[#This Row],[Date]],'DB Details'!$A:$T,20)</f>
        <v>4.6738025753933231E-2</v>
      </c>
      <c r="D600" s="49">
        <f>VLOOKUP(Table311[[#This Row],[Date]],'DB Details'!$A:$T,18)</f>
        <v>1.2507785733139491E-2</v>
      </c>
      <c r="E600" s="49">
        <f>VLOOKUP(Table311[[#This Row],[Date]],'DB Details'!$A:$T,19)</f>
        <v>5.0977662738524332E-2</v>
      </c>
    </row>
    <row r="601" spans="1:5" x14ac:dyDescent="0.2">
      <c r="A601" s="38">
        <v>35643</v>
      </c>
      <c r="B601" s="48">
        <f>VLOOKUP(Table311[[#This Row],[Date]],'DB Details'!$A:$L,12)</f>
        <v>56.3</v>
      </c>
      <c r="C601" s="49">
        <f>VLOOKUP(Table311[[#This Row],[Date]],'DB Details'!$A:$T,20)</f>
        <v>0</v>
      </c>
      <c r="D601" s="49">
        <f>VLOOKUP(Table311[[#This Row],[Date]],'DB Details'!$A:$T,18)</f>
        <v>0</v>
      </c>
      <c r="E601" s="49">
        <f>VLOOKUP(Table311[[#This Row],[Date]],'DB Details'!$A:$T,19)</f>
        <v>0</v>
      </c>
    </row>
    <row r="602" spans="1:5" x14ac:dyDescent="0.2">
      <c r="A602" s="38">
        <v>35674</v>
      </c>
      <c r="B602" s="48">
        <f>VLOOKUP(Table311[[#This Row],[Date]],'DB Details'!$A:$L,12)</f>
        <v>53.9</v>
      </c>
      <c r="C602" s="49">
        <f>VLOOKUP(Table311[[#This Row],[Date]],'DB Details'!$A:$T,20)</f>
        <v>0</v>
      </c>
      <c r="D602" s="49">
        <f>VLOOKUP(Table311[[#This Row],[Date]],'DB Details'!$A:$T,18)</f>
        <v>0</v>
      </c>
      <c r="E602" s="49">
        <f>VLOOKUP(Table311[[#This Row],[Date]],'DB Details'!$A:$T,19)</f>
        <v>0</v>
      </c>
    </row>
    <row r="603" spans="1:5" x14ac:dyDescent="0.2">
      <c r="A603" s="38">
        <v>35704</v>
      </c>
      <c r="B603" s="48">
        <f>VLOOKUP(Table311[[#This Row],[Date]],'DB Details'!$A:$L,12)</f>
        <v>56.4</v>
      </c>
      <c r="C603" s="49">
        <f>VLOOKUP(Table311[[#This Row],[Date]],'DB Details'!$A:$T,20)</f>
        <v>4.4876844577145122E-2</v>
      </c>
      <c r="D603" s="49">
        <f>VLOOKUP(Table311[[#This Row],[Date]],'DB Details'!$A:$T,18)</f>
        <v>8.5874356260664548E-3</v>
      </c>
      <c r="E603" s="49">
        <f>VLOOKUP(Table311[[#This Row],[Date]],'DB Details'!$A:$T,19)</f>
        <v>3.4794745335392292E-2</v>
      </c>
    </row>
    <row r="604" spans="1:5" x14ac:dyDescent="0.2">
      <c r="A604" s="38">
        <v>35735</v>
      </c>
      <c r="B604" s="48">
        <f>VLOOKUP(Table311[[#This Row],[Date]],'DB Details'!$A:$L,12)</f>
        <v>55.7</v>
      </c>
      <c r="C604" s="49">
        <f>VLOOKUP(Table311[[#This Row],[Date]],'DB Details'!$A:$T,20)</f>
        <v>0</v>
      </c>
      <c r="D604" s="49">
        <f>VLOOKUP(Table311[[#This Row],[Date]],'DB Details'!$A:$T,18)</f>
        <v>0</v>
      </c>
      <c r="E604" s="49">
        <f>VLOOKUP(Table311[[#This Row],[Date]],'DB Details'!$A:$T,19)</f>
        <v>0</v>
      </c>
    </row>
    <row r="605" spans="1:5" x14ac:dyDescent="0.2">
      <c r="A605" s="38">
        <v>35765</v>
      </c>
      <c r="B605" s="48">
        <f>VLOOKUP(Table311[[#This Row],[Date]],'DB Details'!$A:$L,12)</f>
        <v>54.5</v>
      </c>
      <c r="C605" s="49">
        <f>VLOOKUP(Table311[[#This Row],[Date]],'DB Details'!$A:$T,20)</f>
        <v>0</v>
      </c>
      <c r="D605" s="49">
        <f>VLOOKUP(Table311[[#This Row],[Date]],'DB Details'!$A:$T,18)</f>
        <v>0</v>
      </c>
      <c r="E605" s="49">
        <f>VLOOKUP(Table311[[#This Row],[Date]],'DB Details'!$A:$T,19)</f>
        <v>0</v>
      </c>
    </row>
    <row r="606" spans="1:5" x14ac:dyDescent="0.2">
      <c r="A606" s="38">
        <v>35796</v>
      </c>
      <c r="B606" s="48">
        <f>VLOOKUP(Table311[[#This Row],[Date]],'DB Details'!$A:$L,12)</f>
        <v>53.8</v>
      </c>
      <c r="C606" s="49">
        <f>VLOOKUP(Table311[[#This Row],[Date]],'DB Details'!$A:$T,20)</f>
        <v>4.8550058826576883E-2</v>
      </c>
      <c r="D606" s="49">
        <f>VLOOKUP(Table311[[#This Row],[Date]],'DB Details'!$A:$T,18)</f>
        <v>9.9937540103740806E-3</v>
      </c>
      <c r="E606" s="49">
        <f>VLOOKUP(Table311[[#This Row],[Date]],'DB Details'!$A:$T,19)</f>
        <v>4.0578269241347893E-2</v>
      </c>
    </row>
    <row r="607" spans="1:5" x14ac:dyDescent="0.2">
      <c r="A607" s="38">
        <v>35827</v>
      </c>
      <c r="B607" s="48">
        <f>VLOOKUP(Table311[[#This Row],[Date]],'DB Details'!$A:$L,12)</f>
        <v>52.9</v>
      </c>
      <c r="C607" s="49">
        <f>VLOOKUP(Table311[[#This Row],[Date]],'DB Details'!$A:$T,20)</f>
        <v>0</v>
      </c>
      <c r="D607" s="49">
        <f>VLOOKUP(Table311[[#This Row],[Date]],'DB Details'!$A:$T,18)</f>
        <v>0</v>
      </c>
      <c r="E607" s="49">
        <f>VLOOKUP(Table311[[#This Row],[Date]],'DB Details'!$A:$T,19)</f>
        <v>0</v>
      </c>
    </row>
    <row r="608" spans="1:5" x14ac:dyDescent="0.2">
      <c r="A608" s="38">
        <v>35855</v>
      </c>
      <c r="B608" s="48">
        <f>VLOOKUP(Table311[[#This Row],[Date]],'DB Details'!$A:$L,12)</f>
        <v>52.9</v>
      </c>
      <c r="C608" s="49">
        <f>VLOOKUP(Table311[[#This Row],[Date]],'DB Details'!$A:$T,20)</f>
        <v>0</v>
      </c>
      <c r="D608" s="49">
        <f>VLOOKUP(Table311[[#This Row],[Date]],'DB Details'!$A:$T,18)</f>
        <v>0</v>
      </c>
      <c r="E608" s="49">
        <f>VLOOKUP(Table311[[#This Row],[Date]],'DB Details'!$A:$T,19)</f>
        <v>0</v>
      </c>
    </row>
    <row r="609" spans="1:5" x14ac:dyDescent="0.2">
      <c r="A609" s="38">
        <v>35886</v>
      </c>
      <c r="B609" s="48">
        <f>VLOOKUP(Table311[[#This Row],[Date]],'DB Details'!$A:$L,12)</f>
        <v>52.2</v>
      </c>
      <c r="C609" s="49">
        <f>VLOOKUP(Table311[[#This Row],[Date]],'DB Details'!$A:$T,20)</f>
        <v>4.0957268412006649E-2</v>
      </c>
      <c r="D609" s="49">
        <f>VLOOKUP(Table311[[#This Row],[Date]],'DB Details'!$A:$T,18)</f>
        <v>9.2582050690395729E-3</v>
      </c>
      <c r="E609" s="49">
        <f>VLOOKUP(Table311[[#This Row],[Date]],'DB Details'!$A:$T,19)</f>
        <v>3.7550288034241763E-2</v>
      </c>
    </row>
    <row r="610" spans="1:5" x14ac:dyDescent="0.2">
      <c r="A610" s="38">
        <v>35916</v>
      </c>
      <c r="B610" s="48">
        <f>VLOOKUP(Table311[[#This Row],[Date]],'DB Details'!$A:$L,12)</f>
        <v>50.9</v>
      </c>
      <c r="C610" s="49">
        <f>VLOOKUP(Table311[[#This Row],[Date]],'DB Details'!$A:$T,20)</f>
        <v>0</v>
      </c>
      <c r="D610" s="49">
        <f>VLOOKUP(Table311[[#This Row],[Date]],'DB Details'!$A:$T,18)</f>
        <v>0</v>
      </c>
      <c r="E610" s="49">
        <f>VLOOKUP(Table311[[#This Row],[Date]],'DB Details'!$A:$T,19)</f>
        <v>0</v>
      </c>
    </row>
    <row r="611" spans="1:5" x14ac:dyDescent="0.2">
      <c r="A611" s="38">
        <v>35947</v>
      </c>
      <c r="B611" s="48">
        <f>VLOOKUP(Table311[[#This Row],[Date]],'DB Details'!$A:$L,12)</f>
        <v>48.9</v>
      </c>
      <c r="C611" s="49">
        <f>VLOOKUP(Table311[[#This Row],[Date]],'DB Details'!$A:$T,20)</f>
        <v>0</v>
      </c>
      <c r="D611" s="49">
        <f>VLOOKUP(Table311[[#This Row],[Date]],'DB Details'!$A:$T,18)</f>
        <v>0</v>
      </c>
      <c r="E611" s="49">
        <f>VLOOKUP(Table311[[#This Row],[Date]],'DB Details'!$A:$T,19)</f>
        <v>0</v>
      </c>
    </row>
    <row r="612" spans="1:5" x14ac:dyDescent="0.2">
      <c r="A612" s="38">
        <v>35977</v>
      </c>
      <c r="B612" s="48">
        <f>VLOOKUP(Table311[[#This Row],[Date]],'DB Details'!$A:$L,12)</f>
        <v>49.2</v>
      </c>
      <c r="C612" s="49">
        <f>VLOOKUP(Table311[[#This Row],[Date]],'DB Details'!$A:$T,20)</f>
        <v>4.0977686226798142E-2</v>
      </c>
      <c r="D612" s="49">
        <f>VLOOKUP(Table311[[#This Row],[Date]],'DB Details'!$A:$T,18)</f>
        <v>1.252764552668854E-2</v>
      </c>
      <c r="E612" s="49">
        <f>VLOOKUP(Table311[[#This Row],[Date]],'DB Details'!$A:$T,19)</f>
        <v>5.1060122602257341E-2</v>
      </c>
    </row>
    <row r="613" spans="1:5" x14ac:dyDescent="0.2">
      <c r="A613" s="38">
        <v>36008</v>
      </c>
      <c r="B613" s="48">
        <f>VLOOKUP(Table311[[#This Row],[Date]],'DB Details'!$A:$L,12)</f>
        <v>49.3</v>
      </c>
      <c r="C613" s="49">
        <f>VLOOKUP(Table311[[#This Row],[Date]],'DB Details'!$A:$T,20)</f>
        <v>0</v>
      </c>
      <c r="D613" s="49">
        <f>VLOOKUP(Table311[[#This Row],[Date]],'DB Details'!$A:$T,18)</f>
        <v>0</v>
      </c>
      <c r="E613" s="49">
        <f>VLOOKUP(Table311[[#This Row],[Date]],'DB Details'!$A:$T,19)</f>
        <v>0</v>
      </c>
    </row>
    <row r="614" spans="1:5" x14ac:dyDescent="0.2">
      <c r="A614" s="38">
        <v>36039</v>
      </c>
      <c r="B614" s="48">
        <f>VLOOKUP(Table311[[#This Row],[Date]],'DB Details'!$A:$L,12)</f>
        <v>48.7</v>
      </c>
      <c r="C614" s="49">
        <f>VLOOKUP(Table311[[#This Row],[Date]],'DB Details'!$A:$T,20)</f>
        <v>0</v>
      </c>
      <c r="D614" s="49">
        <f>VLOOKUP(Table311[[#This Row],[Date]],'DB Details'!$A:$T,18)</f>
        <v>0</v>
      </c>
      <c r="E614" s="49">
        <f>VLOOKUP(Table311[[#This Row],[Date]],'DB Details'!$A:$T,19)</f>
        <v>0</v>
      </c>
    </row>
    <row r="615" spans="1:5" x14ac:dyDescent="0.2">
      <c r="A615" s="38">
        <v>36069</v>
      </c>
      <c r="B615" s="48">
        <f>VLOOKUP(Table311[[#This Row],[Date]],'DB Details'!$A:$L,12)</f>
        <v>48.7</v>
      </c>
      <c r="C615" s="49">
        <f>VLOOKUP(Table311[[#This Row],[Date]],'DB Details'!$A:$T,20)</f>
        <v>4.8795407755980173E-2</v>
      </c>
      <c r="D615" s="49">
        <f>VLOOKUP(Table311[[#This Row],[Date]],'DB Details'!$A:$T,18)</f>
        <v>1.6161907023370281E-2</v>
      </c>
      <c r="E615" s="49">
        <f>VLOOKUP(Table311[[#This Row],[Date]],'DB Details'!$A:$T,19)</f>
        <v>6.6231826182913345E-2</v>
      </c>
    </row>
    <row r="616" spans="1:5" x14ac:dyDescent="0.2">
      <c r="A616" s="38">
        <v>36100</v>
      </c>
      <c r="B616" s="48">
        <f>VLOOKUP(Table311[[#This Row],[Date]],'DB Details'!$A:$L,12)</f>
        <v>48.2</v>
      </c>
      <c r="C616" s="49">
        <f>VLOOKUP(Table311[[#This Row],[Date]],'DB Details'!$A:$T,20)</f>
        <v>0</v>
      </c>
      <c r="D616" s="49">
        <f>VLOOKUP(Table311[[#This Row],[Date]],'DB Details'!$A:$T,18)</f>
        <v>0</v>
      </c>
      <c r="E616" s="49">
        <f>VLOOKUP(Table311[[#This Row],[Date]],'DB Details'!$A:$T,19)</f>
        <v>0</v>
      </c>
    </row>
    <row r="617" spans="1:5" x14ac:dyDescent="0.2">
      <c r="A617" s="38">
        <v>36130</v>
      </c>
      <c r="B617" s="48">
        <f>VLOOKUP(Table311[[#This Row],[Date]],'DB Details'!$A:$L,12)</f>
        <v>46.8</v>
      </c>
      <c r="C617" s="49">
        <f>VLOOKUP(Table311[[#This Row],[Date]],'DB Details'!$A:$T,20)</f>
        <v>0</v>
      </c>
      <c r="D617" s="49">
        <f>VLOOKUP(Table311[[#This Row],[Date]],'DB Details'!$A:$T,18)</f>
        <v>0</v>
      </c>
      <c r="E617" s="49">
        <f>VLOOKUP(Table311[[#This Row],[Date]],'DB Details'!$A:$T,19)</f>
        <v>0</v>
      </c>
    </row>
    <row r="618" spans="1:5" x14ac:dyDescent="0.2">
      <c r="A618" s="38">
        <v>36161</v>
      </c>
      <c r="B618" s="48">
        <f>VLOOKUP(Table311[[#This Row],[Date]],'DB Details'!$A:$L,12)</f>
        <v>50.6</v>
      </c>
      <c r="C618" s="49">
        <f>VLOOKUP(Table311[[#This Row],[Date]],'DB Details'!$A:$T,20)</f>
        <v>4.8218579316202298E-2</v>
      </c>
      <c r="D618" s="49">
        <f>VLOOKUP(Table311[[#This Row],[Date]],'DB Details'!$A:$T,18)</f>
        <v>9.438266145912767E-3</v>
      </c>
      <c r="E618" s="49">
        <f>VLOOKUP(Table311[[#This Row],[Date]],'DB Details'!$A:$T,19)</f>
        <v>3.8290920801855137E-2</v>
      </c>
    </row>
    <row r="619" spans="1:5" x14ac:dyDescent="0.2">
      <c r="A619" s="38">
        <v>36192</v>
      </c>
      <c r="B619" s="48">
        <f>VLOOKUP(Table311[[#This Row],[Date]],'DB Details'!$A:$L,12)</f>
        <v>51.7</v>
      </c>
      <c r="C619" s="49">
        <f>VLOOKUP(Table311[[#This Row],[Date]],'DB Details'!$A:$T,20)</f>
        <v>0</v>
      </c>
      <c r="D619" s="49">
        <f>VLOOKUP(Table311[[#This Row],[Date]],'DB Details'!$A:$T,18)</f>
        <v>0</v>
      </c>
      <c r="E619" s="49">
        <f>VLOOKUP(Table311[[#This Row],[Date]],'DB Details'!$A:$T,19)</f>
        <v>0</v>
      </c>
    </row>
    <row r="620" spans="1:5" x14ac:dyDescent="0.2">
      <c r="A620" s="38">
        <v>36220</v>
      </c>
      <c r="B620" s="48">
        <f>VLOOKUP(Table311[[#This Row],[Date]],'DB Details'!$A:$L,12)</f>
        <v>52.4</v>
      </c>
      <c r="C620" s="49">
        <f>VLOOKUP(Table311[[#This Row],[Date]],'DB Details'!$A:$T,20)</f>
        <v>0</v>
      </c>
      <c r="D620" s="49">
        <f>VLOOKUP(Table311[[#This Row],[Date]],'DB Details'!$A:$T,18)</f>
        <v>0</v>
      </c>
      <c r="E620" s="49">
        <f>VLOOKUP(Table311[[#This Row],[Date]],'DB Details'!$A:$T,19)</f>
        <v>0</v>
      </c>
    </row>
    <row r="621" spans="1:5" x14ac:dyDescent="0.2">
      <c r="A621" s="38">
        <v>36251</v>
      </c>
      <c r="B621" s="48">
        <f>VLOOKUP(Table311[[#This Row],[Date]],'DB Details'!$A:$L,12)</f>
        <v>52.3</v>
      </c>
      <c r="C621" s="49">
        <f>VLOOKUP(Table311[[#This Row],[Date]],'DB Details'!$A:$T,20)</f>
        <v>4.7275315134735367E-2</v>
      </c>
      <c r="D621" s="49">
        <f>VLOOKUP(Table311[[#This Row],[Date]],'DB Details'!$A:$T,18)</f>
        <v>8.3500002981279006E-3</v>
      </c>
      <c r="E621" s="49">
        <f>VLOOKUP(Table311[[#This Row],[Date]],'DB Details'!$A:$T,19)</f>
        <v>3.3820669815360922E-2</v>
      </c>
    </row>
    <row r="622" spans="1:5" x14ac:dyDescent="0.2">
      <c r="A622" s="38">
        <v>36281</v>
      </c>
      <c r="B622" s="48">
        <f>VLOOKUP(Table311[[#This Row],[Date]],'DB Details'!$A:$L,12)</f>
        <v>54.3</v>
      </c>
      <c r="C622" s="49">
        <f>VLOOKUP(Table311[[#This Row],[Date]],'DB Details'!$A:$T,20)</f>
        <v>0</v>
      </c>
      <c r="D622" s="49">
        <f>VLOOKUP(Table311[[#This Row],[Date]],'DB Details'!$A:$T,18)</f>
        <v>0</v>
      </c>
      <c r="E622" s="49">
        <f>VLOOKUP(Table311[[#This Row],[Date]],'DB Details'!$A:$T,19)</f>
        <v>0</v>
      </c>
    </row>
    <row r="623" spans="1:5" x14ac:dyDescent="0.2">
      <c r="A623" s="38">
        <v>36312</v>
      </c>
      <c r="B623" s="48">
        <f>VLOOKUP(Table311[[#This Row],[Date]],'DB Details'!$A:$L,12)</f>
        <v>55.8</v>
      </c>
      <c r="C623" s="49">
        <f>VLOOKUP(Table311[[#This Row],[Date]],'DB Details'!$A:$T,20)</f>
        <v>0</v>
      </c>
      <c r="D623" s="49">
        <f>VLOOKUP(Table311[[#This Row],[Date]],'DB Details'!$A:$T,18)</f>
        <v>0</v>
      </c>
      <c r="E623" s="49">
        <f>VLOOKUP(Table311[[#This Row],[Date]],'DB Details'!$A:$T,19)</f>
        <v>0</v>
      </c>
    </row>
    <row r="624" spans="1:5" x14ac:dyDescent="0.2">
      <c r="A624" s="38">
        <v>36342</v>
      </c>
      <c r="B624" s="48">
        <f>VLOOKUP(Table311[[#This Row],[Date]],'DB Details'!$A:$L,12)</f>
        <v>53.6</v>
      </c>
      <c r="C624" s="49">
        <f>VLOOKUP(Table311[[#This Row],[Date]],'DB Details'!$A:$T,20)</f>
        <v>4.8002052368625307E-2</v>
      </c>
      <c r="D624" s="49">
        <f>VLOOKUP(Table311[[#This Row],[Date]],'DB Details'!$A:$T,18)</f>
        <v>1.3230270261286141E-2</v>
      </c>
      <c r="E624" s="49">
        <f>VLOOKUP(Table311[[#This Row],[Date]],'DB Details'!$A:$T,19)</f>
        <v>5.3980615300018853E-2</v>
      </c>
    </row>
    <row r="625" spans="1:5" x14ac:dyDescent="0.2">
      <c r="A625" s="38">
        <v>36373</v>
      </c>
      <c r="B625" s="48">
        <f>VLOOKUP(Table311[[#This Row],[Date]],'DB Details'!$A:$L,12)</f>
        <v>54.8</v>
      </c>
      <c r="C625" s="49">
        <f>VLOOKUP(Table311[[#This Row],[Date]],'DB Details'!$A:$T,20)</f>
        <v>0</v>
      </c>
      <c r="D625" s="49">
        <f>VLOOKUP(Table311[[#This Row],[Date]],'DB Details'!$A:$T,18)</f>
        <v>0</v>
      </c>
      <c r="E625" s="49">
        <f>VLOOKUP(Table311[[#This Row],[Date]],'DB Details'!$A:$T,19)</f>
        <v>0</v>
      </c>
    </row>
    <row r="626" spans="1:5" x14ac:dyDescent="0.2">
      <c r="A626" s="38">
        <v>36404</v>
      </c>
      <c r="B626" s="48">
        <f>VLOOKUP(Table311[[#This Row],[Date]],'DB Details'!$A:$L,12)</f>
        <v>57</v>
      </c>
      <c r="C626" s="49">
        <f>VLOOKUP(Table311[[#This Row],[Date]],'DB Details'!$A:$T,20)</f>
        <v>0</v>
      </c>
      <c r="D626" s="49">
        <f>VLOOKUP(Table311[[#This Row],[Date]],'DB Details'!$A:$T,18)</f>
        <v>0</v>
      </c>
      <c r="E626" s="49">
        <f>VLOOKUP(Table311[[#This Row],[Date]],'DB Details'!$A:$T,19)</f>
        <v>0</v>
      </c>
    </row>
    <row r="627" spans="1:5" x14ac:dyDescent="0.2">
      <c r="A627" s="38">
        <v>36434</v>
      </c>
      <c r="B627" s="48">
        <f>VLOOKUP(Table311[[#This Row],[Date]],'DB Details'!$A:$L,12)</f>
        <v>57.2</v>
      </c>
      <c r="C627" s="49">
        <f>VLOOKUP(Table311[[#This Row],[Date]],'DB Details'!$A:$T,20)</f>
        <v>4.827626650330151E-2</v>
      </c>
      <c r="D627" s="49">
        <f>VLOOKUP(Table311[[#This Row],[Date]],'DB Details'!$A:$T,18)</f>
        <v>1.6427790050407821E-2</v>
      </c>
      <c r="E627" s="49">
        <f>VLOOKUP(Table311[[#This Row],[Date]],'DB Details'!$A:$T,19)</f>
        <v>6.734820036933864E-2</v>
      </c>
    </row>
    <row r="628" spans="1:5" x14ac:dyDescent="0.2">
      <c r="A628" s="38">
        <v>36465</v>
      </c>
      <c r="B628" s="48">
        <f>VLOOKUP(Table311[[#This Row],[Date]],'DB Details'!$A:$L,12)</f>
        <v>58.1</v>
      </c>
      <c r="C628" s="49">
        <f>VLOOKUP(Table311[[#This Row],[Date]],'DB Details'!$A:$T,20)</f>
        <v>0</v>
      </c>
      <c r="D628" s="49">
        <f>VLOOKUP(Table311[[#This Row],[Date]],'DB Details'!$A:$T,18)</f>
        <v>0</v>
      </c>
      <c r="E628" s="49">
        <f>VLOOKUP(Table311[[#This Row],[Date]],'DB Details'!$A:$T,19)</f>
        <v>0</v>
      </c>
    </row>
    <row r="629" spans="1:5" x14ac:dyDescent="0.2">
      <c r="A629" s="38">
        <v>36495</v>
      </c>
      <c r="B629" s="48">
        <f>VLOOKUP(Table311[[#This Row],[Date]],'DB Details'!$A:$L,12)</f>
        <v>57.8</v>
      </c>
      <c r="C629" s="49">
        <f>VLOOKUP(Table311[[#This Row],[Date]],'DB Details'!$A:$T,20)</f>
        <v>0</v>
      </c>
      <c r="D629" s="49">
        <f>VLOOKUP(Table311[[#This Row],[Date]],'DB Details'!$A:$T,18)</f>
        <v>0</v>
      </c>
      <c r="E629" s="49">
        <f>VLOOKUP(Table311[[#This Row],[Date]],'DB Details'!$A:$T,19)</f>
        <v>0</v>
      </c>
    </row>
    <row r="630" spans="1:5" x14ac:dyDescent="0.2">
      <c r="A630" s="38">
        <v>36526</v>
      </c>
      <c r="B630" s="48">
        <f>VLOOKUP(Table311[[#This Row],[Date]],'DB Details'!$A:$L,12)</f>
        <v>56.7</v>
      </c>
      <c r="C630" s="49">
        <f>VLOOKUP(Table311[[#This Row],[Date]],'DB Details'!$A:$T,20)</f>
        <v>4.225955858689924E-2</v>
      </c>
      <c r="D630" s="49">
        <f>VLOOKUP(Table311[[#This Row],[Date]],'DB Details'!$A:$T,18)</f>
        <v>3.6444736113372721E-3</v>
      </c>
      <c r="E630" s="49">
        <f>VLOOKUP(Table311[[#This Row],[Date]],'DB Details'!$A:$T,19)</f>
        <v>1.46577813755211E-2</v>
      </c>
    </row>
    <row r="631" spans="1:5" x14ac:dyDescent="0.2">
      <c r="A631" s="38">
        <v>36557</v>
      </c>
      <c r="B631" s="48">
        <f>VLOOKUP(Table311[[#This Row],[Date]],'DB Details'!$A:$L,12)</f>
        <v>55.8</v>
      </c>
      <c r="C631" s="49">
        <f>VLOOKUP(Table311[[#This Row],[Date]],'DB Details'!$A:$T,20)</f>
        <v>0</v>
      </c>
      <c r="D631" s="49">
        <f>VLOOKUP(Table311[[#This Row],[Date]],'DB Details'!$A:$T,18)</f>
        <v>0</v>
      </c>
      <c r="E631" s="49">
        <f>VLOOKUP(Table311[[#This Row],[Date]],'DB Details'!$A:$T,19)</f>
        <v>0</v>
      </c>
    </row>
    <row r="632" spans="1:5" x14ac:dyDescent="0.2">
      <c r="A632" s="38">
        <v>36586</v>
      </c>
      <c r="B632" s="48">
        <f>VLOOKUP(Table311[[#This Row],[Date]],'DB Details'!$A:$L,12)</f>
        <v>54.9</v>
      </c>
      <c r="C632" s="49">
        <f>VLOOKUP(Table311[[#This Row],[Date]],'DB Details'!$A:$T,20)</f>
        <v>0</v>
      </c>
      <c r="D632" s="49">
        <f>VLOOKUP(Table311[[#This Row],[Date]],'DB Details'!$A:$T,18)</f>
        <v>0</v>
      </c>
      <c r="E632" s="49">
        <f>VLOOKUP(Table311[[#This Row],[Date]],'DB Details'!$A:$T,19)</f>
        <v>0</v>
      </c>
    </row>
    <row r="633" spans="1:5" x14ac:dyDescent="0.2">
      <c r="A633" s="38">
        <v>36617</v>
      </c>
      <c r="B633" s="48">
        <f>VLOOKUP(Table311[[#This Row],[Date]],'DB Details'!$A:$L,12)</f>
        <v>54.7</v>
      </c>
      <c r="C633" s="49">
        <f>VLOOKUP(Table311[[#This Row],[Date]],'DB Details'!$A:$T,20)</f>
        <v>5.2446827688533121E-2</v>
      </c>
      <c r="D633" s="49">
        <f>VLOOKUP(Table311[[#This Row],[Date]],'DB Details'!$A:$T,18)</f>
        <v>1.820583008355766E-2</v>
      </c>
      <c r="E633" s="49">
        <f>VLOOKUP(Table311[[#This Row],[Date]],'DB Details'!$A:$T,19)</f>
        <v>7.4836281142319105E-2</v>
      </c>
    </row>
    <row r="634" spans="1:5" x14ac:dyDescent="0.2">
      <c r="A634" s="38">
        <v>36647</v>
      </c>
      <c r="B634" s="48">
        <f>VLOOKUP(Table311[[#This Row],[Date]],'DB Details'!$A:$L,12)</f>
        <v>53.2</v>
      </c>
      <c r="C634" s="49">
        <f>VLOOKUP(Table311[[#This Row],[Date]],'DB Details'!$A:$T,20)</f>
        <v>0</v>
      </c>
      <c r="D634" s="49">
        <f>VLOOKUP(Table311[[#This Row],[Date]],'DB Details'!$A:$T,18)</f>
        <v>0</v>
      </c>
      <c r="E634" s="49">
        <f>VLOOKUP(Table311[[#This Row],[Date]],'DB Details'!$A:$T,19)</f>
        <v>0</v>
      </c>
    </row>
    <row r="635" spans="1:5" x14ac:dyDescent="0.2">
      <c r="A635" s="38">
        <v>36678</v>
      </c>
      <c r="B635" s="48">
        <f>VLOOKUP(Table311[[#This Row],[Date]],'DB Details'!$A:$L,12)</f>
        <v>51.4</v>
      </c>
      <c r="C635" s="49">
        <f>VLOOKUP(Table311[[#This Row],[Date]],'DB Details'!$A:$T,20)</f>
        <v>0</v>
      </c>
      <c r="D635" s="49">
        <f>VLOOKUP(Table311[[#This Row],[Date]],'DB Details'!$A:$T,18)</f>
        <v>0</v>
      </c>
      <c r="E635" s="49">
        <f>VLOOKUP(Table311[[#This Row],[Date]],'DB Details'!$A:$T,19)</f>
        <v>0</v>
      </c>
    </row>
    <row r="636" spans="1:5" x14ac:dyDescent="0.2">
      <c r="A636" s="38">
        <v>36708</v>
      </c>
      <c r="B636" s="48">
        <f>VLOOKUP(Table311[[#This Row],[Date]],'DB Details'!$A:$L,12)</f>
        <v>52.5</v>
      </c>
      <c r="C636" s="49">
        <f>VLOOKUP(Table311[[#This Row],[Date]],'DB Details'!$A:$T,20)</f>
        <v>3.9740844955791207E-2</v>
      </c>
      <c r="D636" s="49">
        <f>VLOOKUP(Table311[[#This Row],[Date]],'DB Details'!$A:$T,18)</f>
        <v>9.9774128259521319E-4</v>
      </c>
      <c r="E636" s="49">
        <f>VLOOKUP(Table311[[#This Row],[Date]],'DB Details'!$A:$T,19)</f>
        <v>3.9969420303305192E-3</v>
      </c>
    </row>
    <row r="637" spans="1:5" x14ac:dyDescent="0.2">
      <c r="A637" s="38">
        <v>36739</v>
      </c>
      <c r="B637" s="48">
        <f>VLOOKUP(Table311[[#This Row],[Date]],'DB Details'!$A:$L,12)</f>
        <v>49.9</v>
      </c>
      <c r="C637" s="49">
        <f>VLOOKUP(Table311[[#This Row],[Date]],'DB Details'!$A:$T,20)</f>
        <v>0</v>
      </c>
      <c r="D637" s="49">
        <f>VLOOKUP(Table311[[#This Row],[Date]],'DB Details'!$A:$T,18)</f>
        <v>0</v>
      </c>
      <c r="E637" s="49">
        <f>VLOOKUP(Table311[[#This Row],[Date]],'DB Details'!$A:$T,19)</f>
        <v>0</v>
      </c>
    </row>
    <row r="638" spans="1:5" x14ac:dyDescent="0.2">
      <c r="A638" s="38">
        <v>36770</v>
      </c>
      <c r="B638" s="48">
        <f>VLOOKUP(Table311[[#This Row],[Date]],'DB Details'!$A:$L,12)</f>
        <v>49.7</v>
      </c>
      <c r="C638" s="49">
        <f>VLOOKUP(Table311[[#This Row],[Date]],'DB Details'!$A:$T,20)</f>
        <v>0</v>
      </c>
      <c r="D638" s="49">
        <f>VLOOKUP(Table311[[#This Row],[Date]],'DB Details'!$A:$T,18)</f>
        <v>0</v>
      </c>
      <c r="E638" s="49">
        <f>VLOOKUP(Table311[[#This Row],[Date]],'DB Details'!$A:$T,19)</f>
        <v>0</v>
      </c>
    </row>
    <row r="639" spans="1:5" x14ac:dyDescent="0.2">
      <c r="A639" s="38">
        <v>36800</v>
      </c>
      <c r="B639" s="48">
        <f>VLOOKUP(Table311[[#This Row],[Date]],'DB Details'!$A:$L,12)</f>
        <v>48.7</v>
      </c>
      <c r="C639" s="49">
        <f>VLOOKUP(Table311[[#This Row],[Date]],'DB Details'!$A:$T,20)</f>
        <v>2.9016204721172601E-2</v>
      </c>
      <c r="D639" s="49">
        <f>VLOOKUP(Table311[[#This Row],[Date]],'DB Details'!$A:$T,18)</f>
        <v>5.9436175514207554E-3</v>
      </c>
      <c r="E639" s="49">
        <f>VLOOKUP(Table311[[#This Row],[Date]],'DB Details'!$A:$T,19)</f>
        <v>2.3987270862187989E-2</v>
      </c>
    </row>
    <row r="640" spans="1:5" x14ac:dyDescent="0.2">
      <c r="A640" s="38">
        <v>36831</v>
      </c>
      <c r="B640" s="48">
        <f>VLOOKUP(Table311[[#This Row],[Date]],'DB Details'!$A:$L,12)</f>
        <v>48.5</v>
      </c>
      <c r="C640" s="49">
        <f>VLOOKUP(Table311[[#This Row],[Date]],'DB Details'!$A:$T,20)</f>
        <v>0</v>
      </c>
      <c r="D640" s="49">
        <f>VLOOKUP(Table311[[#This Row],[Date]],'DB Details'!$A:$T,18)</f>
        <v>0</v>
      </c>
      <c r="E640" s="49">
        <f>VLOOKUP(Table311[[#This Row],[Date]],'DB Details'!$A:$T,19)</f>
        <v>0</v>
      </c>
    </row>
    <row r="641" spans="1:5" x14ac:dyDescent="0.2">
      <c r="A641" s="38">
        <v>36861</v>
      </c>
      <c r="B641" s="48">
        <f>VLOOKUP(Table311[[#This Row],[Date]],'DB Details'!$A:$L,12)</f>
        <v>43.9</v>
      </c>
      <c r="C641" s="49">
        <f>VLOOKUP(Table311[[#This Row],[Date]],'DB Details'!$A:$T,20)</f>
        <v>0</v>
      </c>
      <c r="D641" s="49">
        <f>VLOOKUP(Table311[[#This Row],[Date]],'DB Details'!$A:$T,18)</f>
        <v>0</v>
      </c>
      <c r="E641" s="49">
        <f>VLOOKUP(Table311[[#This Row],[Date]],'DB Details'!$A:$T,19)</f>
        <v>0</v>
      </c>
    </row>
    <row r="642" spans="1:5" x14ac:dyDescent="0.2">
      <c r="A642" s="38">
        <v>36892</v>
      </c>
      <c r="B642" s="48">
        <f>VLOOKUP(Table311[[#This Row],[Date]],'DB Details'!$A:$L,12)</f>
        <v>42.3</v>
      </c>
      <c r="C642" s="49">
        <f>VLOOKUP(Table311[[#This Row],[Date]],'DB Details'!$A:$T,20)</f>
        <v>2.1955428467879849E-2</v>
      </c>
      <c r="D642" s="49">
        <f>VLOOKUP(Table311[[#This Row],[Date]],'DB Details'!$A:$T,18)</f>
        <v>-3.2422100322343338E-3</v>
      </c>
      <c r="E642" s="49">
        <f>VLOOKUP(Table311[[#This Row],[Date]],'DB Details'!$A:$T,19)</f>
        <v>-1.2905904790564421E-2</v>
      </c>
    </row>
    <row r="643" spans="1:5" x14ac:dyDescent="0.2">
      <c r="A643" s="38">
        <v>36923</v>
      </c>
      <c r="B643" s="48">
        <f>VLOOKUP(Table311[[#This Row],[Date]],'DB Details'!$A:$L,12)</f>
        <v>42.1</v>
      </c>
      <c r="C643" s="49">
        <f>VLOOKUP(Table311[[#This Row],[Date]],'DB Details'!$A:$T,20)</f>
        <v>0</v>
      </c>
      <c r="D643" s="49">
        <f>VLOOKUP(Table311[[#This Row],[Date]],'DB Details'!$A:$T,18)</f>
        <v>0</v>
      </c>
      <c r="E643" s="49">
        <f>VLOOKUP(Table311[[#This Row],[Date]],'DB Details'!$A:$T,19)</f>
        <v>0</v>
      </c>
    </row>
    <row r="644" spans="1:5" x14ac:dyDescent="0.2">
      <c r="A644" s="38">
        <v>36951</v>
      </c>
      <c r="B644" s="48">
        <f>VLOOKUP(Table311[[#This Row],[Date]],'DB Details'!$A:$L,12)</f>
        <v>43.1</v>
      </c>
      <c r="C644" s="49">
        <f>VLOOKUP(Table311[[#This Row],[Date]],'DB Details'!$A:$T,20)</f>
        <v>0</v>
      </c>
      <c r="D644" s="49">
        <f>VLOOKUP(Table311[[#This Row],[Date]],'DB Details'!$A:$T,18)</f>
        <v>0</v>
      </c>
      <c r="E644" s="49">
        <f>VLOOKUP(Table311[[#This Row],[Date]],'DB Details'!$A:$T,19)</f>
        <v>0</v>
      </c>
    </row>
    <row r="645" spans="1:5" x14ac:dyDescent="0.2">
      <c r="A645" s="38">
        <v>36982</v>
      </c>
      <c r="B645" s="48">
        <f>VLOOKUP(Table311[[#This Row],[Date]],'DB Details'!$A:$L,12)</f>
        <v>42.7</v>
      </c>
      <c r="C645" s="49">
        <f>VLOOKUP(Table311[[#This Row],[Date]],'DB Details'!$A:$T,20)</f>
        <v>9.9193295688802842E-3</v>
      </c>
      <c r="D645" s="49">
        <f>VLOOKUP(Table311[[#This Row],[Date]],'DB Details'!$A:$T,18)</f>
        <v>6.2138921486550201E-3</v>
      </c>
      <c r="E645" s="49">
        <f>VLOOKUP(Table311[[#This Row],[Date]],'DB Details'!$A:$T,19)</f>
        <v>2.508820455389205E-2</v>
      </c>
    </row>
    <row r="646" spans="1:5" x14ac:dyDescent="0.2">
      <c r="A646" s="38">
        <v>37012</v>
      </c>
      <c r="B646" s="48">
        <f>VLOOKUP(Table311[[#This Row],[Date]],'DB Details'!$A:$L,12)</f>
        <v>41.3</v>
      </c>
      <c r="C646" s="49">
        <f>VLOOKUP(Table311[[#This Row],[Date]],'DB Details'!$A:$T,20)</f>
        <v>0</v>
      </c>
      <c r="D646" s="49">
        <f>VLOOKUP(Table311[[#This Row],[Date]],'DB Details'!$A:$T,18)</f>
        <v>0</v>
      </c>
      <c r="E646" s="49">
        <f>VLOOKUP(Table311[[#This Row],[Date]],'DB Details'!$A:$T,19)</f>
        <v>0</v>
      </c>
    </row>
    <row r="647" spans="1:5" x14ac:dyDescent="0.2">
      <c r="A647" s="38">
        <v>37043</v>
      </c>
      <c r="B647" s="48">
        <f>VLOOKUP(Table311[[#This Row],[Date]],'DB Details'!$A:$L,12)</f>
        <v>43.2</v>
      </c>
      <c r="C647" s="49">
        <f>VLOOKUP(Table311[[#This Row],[Date]],'DB Details'!$A:$T,20)</f>
        <v>0</v>
      </c>
      <c r="D647" s="49">
        <f>VLOOKUP(Table311[[#This Row],[Date]],'DB Details'!$A:$T,18)</f>
        <v>0</v>
      </c>
      <c r="E647" s="49">
        <f>VLOOKUP(Table311[[#This Row],[Date]],'DB Details'!$A:$T,19)</f>
        <v>0</v>
      </c>
    </row>
    <row r="648" spans="1:5" x14ac:dyDescent="0.2">
      <c r="A648" s="38">
        <v>37073</v>
      </c>
      <c r="B648" s="48">
        <f>VLOOKUP(Table311[[#This Row],[Date]],'DB Details'!$A:$L,12)</f>
        <v>43.5</v>
      </c>
      <c r="C648" s="49">
        <f>VLOOKUP(Table311[[#This Row],[Date]],'DB Details'!$A:$T,20)</f>
        <v>4.8735236716932872E-3</v>
      </c>
      <c r="D648" s="49">
        <f>VLOOKUP(Table311[[#This Row],[Date]],'DB Details'!$A:$T,18)</f>
        <v>-4.0034901605050122E-3</v>
      </c>
      <c r="E648" s="49">
        <f>VLOOKUP(Table311[[#This Row],[Date]],'DB Details'!$A:$T,19)</f>
        <v>-1.5918049455029729E-2</v>
      </c>
    </row>
    <row r="649" spans="1:5" x14ac:dyDescent="0.2">
      <c r="A649" s="38">
        <v>37104</v>
      </c>
      <c r="B649" s="48">
        <f>VLOOKUP(Table311[[#This Row],[Date]],'DB Details'!$A:$L,12)</f>
        <v>46.3</v>
      </c>
      <c r="C649" s="49">
        <f>VLOOKUP(Table311[[#This Row],[Date]],'DB Details'!$A:$T,20)</f>
        <v>0</v>
      </c>
      <c r="D649" s="49">
        <f>VLOOKUP(Table311[[#This Row],[Date]],'DB Details'!$A:$T,18)</f>
        <v>0</v>
      </c>
      <c r="E649" s="49">
        <f>VLOOKUP(Table311[[#This Row],[Date]],'DB Details'!$A:$T,19)</f>
        <v>0</v>
      </c>
    </row>
    <row r="650" spans="1:5" x14ac:dyDescent="0.2">
      <c r="A650" s="38">
        <v>37135</v>
      </c>
      <c r="B650" s="48">
        <f>VLOOKUP(Table311[[#This Row],[Date]],'DB Details'!$A:$L,12)</f>
        <v>46.2</v>
      </c>
      <c r="C650" s="49">
        <f>VLOOKUP(Table311[[#This Row],[Date]],'DB Details'!$A:$T,20)</f>
        <v>0</v>
      </c>
      <c r="D650" s="49">
        <f>VLOOKUP(Table311[[#This Row],[Date]],'DB Details'!$A:$T,18)</f>
        <v>0</v>
      </c>
      <c r="E650" s="49">
        <f>VLOOKUP(Table311[[#This Row],[Date]],'DB Details'!$A:$T,19)</f>
        <v>0</v>
      </c>
    </row>
    <row r="651" spans="1:5" x14ac:dyDescent="0.2">
      <c r="A651" s="38">
        <v>37165</v>
      </c>
      <c r="B651" s="48">
        <f>VLOOKUP(Table311[[#This Row],[Date]],'DB Details'!$A:$L,12)</f>
        <v>40.799999999999997</v>
      </c>
      <c r="C651" s="49">
        <f>VLOOKUP(Table311[[#This Row],[Date]],'DB Details'!$A:$T,20)</f>
        <v>1.706422364229252E-3</v>
      </c>
      <c r="D651" s="49">
        <f>VLOOKUP(Table311[[#This Row],[Date]],'DB Details'!$A:$T,18)</f>
        <v>2.7731435849645621E-3</v>
      </c>
      <c r="E651" s="49">
        <f>VLOOKUP(Table311[[#This Row],[Date]],'DB Details'!$A:$T,19)</f>
        <v>1.113880165656167E-2</v>
      </c>
    </row>
    <row r="652" spans="1:5" x14ac:dyDescent="0.2">
      <c r="A652" s="38">
        <v>37196</v>
      </c>
      <c r="B652" s="48">
        <f>VLOOKUP(Table311[[#This Row],[Date]],'DB Details'!$A:$L,12)</f>
        <v>44.1</v>
      </c>
      <c r="C652" s="49">
        <f>VLOOKUP(Table311[[#This Row],[Date]],'DB Details'!$A:$T,20)</f>
        <v>0</v>
      </c>
      <c r="D652" s="49">
        <f>VLOOKUP(Table311[[#This Row],[Date]],'DB Details'!$A:$T,18)</f>
        <v>0</v>
      </c>
      <c r="E652" s="49">
        <f>VLOOKUP(Table311[[#This Row],[Date]],'DB Details'!$A:$T,19)</f>
        <v>0</v>
      </c>
    </row>
    <row r="653" spans="1:5" x14ac:dyDescent="0.2">
      <c r="A653" s="38">
        <v>37226</v>
      </c>
      <c r="B653" s="48">
        <f>VLOOKUP(Table311[[#This Row],[Date]],'DB Details'!$A:$L,12)</f>
        <v>45.3</v>
      </c>
      <c r="C653" s="49">
        <f>VLOOKUP(Table311[[#This Row],[Date]],'DB Details'!$A:$T,20)</f>
        <v>0</v>
      </c>
      <c r="D653" s="49">
        <f>VLOOKUP(Table311[[#This Row],[Date]],'DB Details'!$A:$T,18)</f>
        <v>0</v>
      </c>
      <c r="E653" s="49">
        <f>VLOOKUP(Table311[[#This Row],[Date]],'DB Details'!$A:$T,19)</f>
        <v>0</v>
      </c>
    </row>
    <row r="654" spans="1:5" x14ac:dyDescent="0.2">
      <c r="A654" s="38">
        <v>37257</v>
      </c>
      <c r="B654" s="48">
        <f>VLOOKUP(Table311[[#This Row],[Date]],'DB Details'!$A:$L,12)</f>
        <v>47.5</v>
      </c>
      <c r="C654" s="49">
        <f>VLOOKUP(Table311[[#This Row],[Date]],'DB Details'!$A:$T,20)</f>
        <v>1.3288120484284601E-2</v>
      </c>
      <c r="D654" s="49">
        <f>VLOOKUP(Table311[[#This Row],[Date]],'DB Details'!$A:$T,18)</f>
        <v>8.2822721558439595E-3</v>
      </c>
      <c r="E654" s="49">
        <f>VLOOKUP(Table311[[#This Row],[Date]],'DB Details'!$A:$T,19)</f>
        <v>3.354294204519781E-2</v>
      </c>
    </row>
    <row r="655" spans="1:5" x14ac:dyDescent="0.2">
      <c r="A655" s="38">
        <v>37288</v>
      </c>
      <c r="B655" s="48">
        <f>VLOOKUP(Table311[[#This Row],[Date]],'DB Details'!$A:$L,12)</f>
        <v>50.7</v>
      </c>
      <c r="C655" s="49">
        <f>VLOOKUP(Table311[[#This Row],[Date]],'DB Details'!$A:$T,20)</f>
        <v>0</v>
      </c>
      <c r="D655" s="49">
        <f>VLOOKUP(Table311[[#This Row],[Date]],'DB Details'!$A:$T,18)</f>
        <v>0</v>
      </c>
      <c r="E655" s="49">
        <f>VLOOKUP(Table311[[#This Row],[Date]],'DB Details'!$A:$T,19)</f>
        <v>0</v>
      </c>
    </row>
    <row r="656" spans="1:5" x14ac:dyDescent="0.2">
      <c r="A656" s="38">
        <v>37316</v>
      </c>
      <c r="B656" s="48">
        <f>VLOOKUP(Table311[[#This Row],[Date]],'DB Details'!$A:$L,12)</f>
        <v>52.4</v>
      </c>
      <c r="C656" s="49">
        <f>VLOOKUP(Table311[[#This Row],[Date]],'DB Details'!$A:$T,20)</f>
        <v>0</v>
      </c>
      <c r="D656" s="49">
        <f>VLOOKUP(Table311[[#This Row],[Date]],'DB Details'!$A:$T,18)</f>
        <v>0</v>
      </c>
      <c r="E656" s="49">
        <f>VLOOKUP(Table311[[#This Row],[Date]],'DB Details'!$A:$T,19)</f>
        <v>0</v>
      </c>
    </row>
    <row r="657" spans="1:5" x14ac:dyDescent="0.2">
      <c r="A657" s="38">
        <v>37347</v>
      </c>
      <c r="B657" s="48">
        <f>VLOOKUP(Table311[[#This Row],[Date]],'DB Details'!$A:$L,12)</f>
        <v>52.4</v>
      </c>
      <c r="C657" s="49">
        <f>VLOOKUP(Table311[[#This Row],[Date]],'DB Details'!$A:$T,20)</f>
        <v>1.322883902243626E-2</v>
      </c>
      <c r="D657" s="49">
        <f>VLOOKUP(Table311[[#This Row],[Date]],'DB Details'!$A:$T,18)</f>
        <v>6.1550245578357683E-3</v>
      </c>
      <c r="E657" s="49">
        <f>VLOOKUP(Table311[[#This Row],[Date]],'DB Details'!$A:$T,19)</f>
        <v>2.484833834627009E-2</v>
      </c>
    </row>
    <row r="658" spans="1:5" x14ac:dyDescent="0.2">
      <c r="A658" s="38">
        <v>37377</v>
      </c>
      <c r="B658" s="48">
        <f>VLOOKUP(Table311[[#This Row],[Date]],'DB Details'!$A:$L,12)</f>
        <v>53.1</v>
      </c>
      <c r="C658" s="49">
        <f>VLOOKUP(Table311[[#This Row],[Date]],'DB Details'!$A:$T,20)</f>
        <v>0</v>
      </c>
      <c r="D658" s="49">
        <f>VLOOKUP(Table311[[#This Row],[Date]],'DB Details'!$A:$T,18)</f>
        <v>0</v>
      </c>
      <c r="E658" s="49">
        <f>VLOOKUP(Table311[[#This Row],[Date]],'DB Details'!$A:$T,19)</f>
        <v>0</v>
      </c>
    </row>
    <row r="659" spans="1:5" x14ac:dyDescent="0.2">
      <c r="A659" s="38">
        <v>37408</v>
      </c>
      <c r="B659" s="48">
        <f>VLOOKUP(Table311[[#This Row],[Date]],'DB Details'!$A:$L,12)</f>
        <v>53.6</v>
      </c>
      <c r="C659" s="49">
        <f>VLOOKUP(Table311[[#This Row],[Date]],'DB Details'!$A:$T,20)</f>
        <v>0</v>
      </c>
      <c r="D659" s="49">
        <f>VLOOKUP(Table311[[#This Row],[Date]],'DB Details'!$A:$T,18)</f>
        <v>0</v>
      </c>
      <c r="E659" s="49">
        <f>VLOOKUP(Table311[[#This Row],[Date]],'DB Details'!$A:$T,19)</f>
        <v>0</v>
      </c>
    </row>
    <row r="660" spans="1:5" x14ac:dyDescent="0.2">
      <c r="A660" s="38">
        <v>37438</v>
      </c>
      <c r="B660" s="48">
        <f>VLOOKUP(Table311[[#This Row],[Date]],'DB Details'!$A:$L,12)</f>
        <v>50.2</v>
      </c>
      <c r="C660" s="49">
        <f>VLOOKUP(Table311[[#This Row],[Date]],'DB Details'!$A:$T,20)</f>
        <v>2.140669989799325E-2</v>
      </c>
      <c r="D660" s="49">
        <f>VLOOKUP(Table311[[#This Row],[Date]],'DB Details'!$A:$T,18)</f>
        <v>4.0352870399802624E-3</v>
      </c>
      <c r="E660" s="49">
        <f>VLOOKUP(Table311[[#This Row],[Date]],'DB Details'!$A:$T,19)</f>
        <v>1.6239112509100821E-2</v>
      </c>
    </row>
    <row r="661" spans="1:5" x14ac:dyDescent="0.2">
      <c r="A661" s="38">
        <v>37469</v>
      </c>
      <c r="B661" s="48">
        <f>VLOOKUP(Table311[[#This Row],[Date]],'DB Details'!$A:$L,12)</f>
        <v>50.3</v>
      </c>
      <c r="C661" s="49">
        <f>VLOOKUP(Table311[[#This Row],[Date]],'DB Details'!$A:$T,20)</f>
        <v>0</v>
      </c>
      <c r="D661" s="49">
        <f>VLOOKUP(Table311[[#This Row],[Date]],'DB Details'!$A:$T,18)</f>
        <v>0</v>
      </c>
      <c r="E661" s="49">
        <f>VLOOKUP(Table311[[#This Row],[Date]],'DB Details'!$A:$T,19)</f>
        <v>0</v>
      </c>
    </row>
    <row r="662" spans="1:5" x14ac:dyDescent="0.2">
      <c r="A662" s="38">
        <v>37500</v>
      </c>
      <c r="B662" s="48">
        <f>VLOOKUP(Table311[[#This Row],[Date]],'DB Details'!$A:$L,12)</f>
        <v>50.5</v>
      </c>
      <c r="C662" s="49">
        <f>VLOOKUP(Table311[[#This Row],[Date]],'DB Details'!$A:$T,20)</f>
        <v>0</v>
      </c>
      <c r="D662" s="49">
        <f>VLOOKUP(Table311[[#This Row],[Date]],'DB Details'!$A:$T,18)</f>
        <v>0</v>
      </c>
      <c r="E662" s="49">
        <f>VLOOKUP(Table311[[#This Row],[Date]],'DB Details'!$A:$T,19)</f>
        <v>0</v>
      </c>
    </row>
    <row r="663" spans="1:5" x14ac:dyDescent="0.2">
      <c r="A663" s="38">
        <v>37530</v>
      </c>
      <c r="B663" s="48">
        <f>VLOOKUP(Table311[[#This Row],[Date]],'DB Details'!$A:$L,12)</f>
        <v>49</v>
      </c>
      <c r="C663" s="49">
        <f>VLOOKUP(Table311[[#This Row],[Date]],'DB Details'!$A:$T,20)</f>
        <v>1.9912861846485559E-2</v>
      </c>
      <c r="D663" s="49">
        <f>VLOOKUP(Table311[[#This Row],[Date]],'DB Details'!$A:$T,18)</f>
        <v>1.306557670590968E-3</v>
      </c>
      <c r="E663" s="49">
        <f>VLOOKUP(Table311[[#This Row],[Date]],'DB Details'!$A:$T,19)</f>
        <v>5.2364821646193596E-3</v>
      </c>
    </row>
    <row r="664" spans="1:5" x14ac:dyDescent="0.2">
      <c r="A664" s="38">
        <v>37561</v>
      </c>
      <c r="B664" s="48">
        <f>VLOOKUP(Table311[[#This Row],[Date]],'DB Details'!$A:$L,12)</f>
        <v>48.5</v>
      </c>
      <c r="C664" s="49">
        <f>VLOOKUP(Table311[[#This Row],[Date]],'DB Details'!$A:$T,20)</f>
        <v>0</v>
      </c>
      <c r="D664" s="49">
        <f>VLOOKUP(Table311[[#This Row],[Date]],'DB Details'!$A:$T,18)</f>
        <v>0</v>
      </c>
      <c r="E664" s="49">
        <f>VLOOKUP(Table311[[#This Row],[Date]],'DB Details'!$A:$T,19)</f>
        <v>0</v>
      </c>
    </row>
    <row r="665" spans="1:5" x14ac:dyDescent="0.2">
      <c r="A665" s="38">
        <v>37591</v>
      </c>
      <c r="B665" s="48">
        <f>VLOOKUP(Table311[[#This Row],[Date]],'DB Details'!$A:$L,12)</f>
        <v>51.6</v>
      </c>
      <c r="C665" s="49">
        <f>VLOOKUP(Table311[[#This Row],[Date]],'DB Details'!$A:$T,20)</f>
        <v>0</v>
      </c>
      <c r="D665" s="49">
        <f>VLOOKUP(Table311[[#This Row],[Date]],'DB Details'!$A:$T,18)</f>
        <v>0</v>
      </c>
      <c r="E665" s="49">
        <f>VLOOKUP(Table311[[#This Row],[Date]],'DB Details'!$A:$T,19)</f>
        <v>0</v>
      </c>
    </row>
    <row r="666" spans="1:5" x14ac:dyDescent="0.2">
      <c r="A666" s="38">
        <v>37622</v>
      </c>
      <c r="B666" s="48">
        <f>VLOOKUP(Table311[[#This Row],[Date]],'DB Details'!$A:$L,12)</f>
        <v>51.3</v>
      </c>
      <c r="C666" s="49">
        <f>VLOOKUP(Table311[[#This Row],[Date]],'DB Details'!$A:$T,20)</f>
        <v>1.676188940425874E-2</v>
      </c>
      <c r="D666" s="49">
        <f>VLOOKUP(Table311[[#This Row],[Date]],'DB Details'!$A:$T,18)</f>
        <v>5.1672318691698346E-3</v>
      </c>
      <c r="E666" s="49">
        <f>VLOOKUP(Table311[[#This Row],[Date]],'DB Details'!$A:$T,19)</f>
        <v>2.0829681766981079E-2</v>
      </c>
    </row>
    <row r="667" spans="1:5" x14ac:dyDescent="0.2">
      <c r="A667" s="38">
        <v>37653</v>
      </c>
      <c r="B667" s="48">
        <f>VLOOKUP(Table311[[#This Row],[Date]],'DB Details'!$A:$L,12)</f>
        <v>48.8</v>
      </c>
      <c r="C667" s="49">
        <f>VLOOKUP(Table311[[#This Row],[Date]],'DB Details'!$A:$T,20)</f>
        <v>0</v>
      </c>
      <c r="D667" s="49">
        <f>VLOOKUP(Table311[[#This Row],[Date]],'DB Details'!$A:$T,18)</f>
        <v>0</v>
      </c>
      <c r="E667" s="49">
        <f>VLOOKUP(Table311[[#This Row],[Date]],'DB Details'!$A:$T,19)</f>
        <v>0</v>
      </c>
    </row>
    <row r="668" spans="1:5" x14ac:dyDescent="0.2">
      <c r="A668" s="38">
        <v>37681</v>
      </c>
      <c r="B668" s="48">
        <f>VLOOKUP(Table311[[#This Row],[Date]],'DB Details'!$A:$L,12)</f>
        <v>46.3</v>
      </c>
      <c r="C668" s="49">
        <f>VLOOKUP(Table311[[#This Row],[Date]],'DB Details'!$A:$T,20)</f>
        <v>0</v>
      </c>
      <c r="D668" s="49">
        <f>VLOOKUP(Table311[[#This Row],[Date]],'DB Details'!$A:$T,18)</f>
        <v>0</v>
      </c>
      <c r="E668" s="49">
        <f>VLOOKUP(Table311[[#This Row],[Date]],'DB Details'!$A:$T,19)</f>
        <v>0</v>
      </c>
    </row>
    <row r="669" spans="1:5" x14ac:dyDescent="0.2">
      <c r="A669" s="38">
        <v>37712</v>
      </c>
      <c r="B669" s="48">
        <f>VLOOKUP(Table311[[#This Row],[Date]],'DB Details'!$A:$L,12)</f>
        <v>46.1</v>
      </c>
      <c r="C669" s="49">
        <f>VLOOKUP(Table311[[#This Row],[Date]],'DB Details'!$A:$T,20)</f>
        <v>1.9569936417795909E-2</v>
      </c>
      <c r="D669" s="49">
        <f>VLOOKUP(Table311[[#This Row],[Date]],'DB Details'!$A:$T,18)</f>
        <v>8.9337780116266717E-3</v>
      </c>
      <c r="E669" s="49">
        <f>VLOOKUP(Table311[[#This Row],[Date]],'DB Details'!$A:$T,19)</f>
        <v>3.621684485857446E-2</v>
      </c>
    </row>
    <row r="670" spans="1:5" x14ac:dyDescent="0.2">
      <c r="A670" s="38">
        <v>37742</v>
      </c>
      <c r="B670" s="48">
        <f>VLOOKUP(Table311[[#This Row],[Date]],'DB Details'!$A:$L,12)</f>
        <v>49</v>
      </c>
      <c r="C670" s="49">
        <f>VLOOKUP(Table311[[#This Row],[Date]],'DB Details'!$A:$T,20)</f>
        <v>0</v>
      </c>
      <c r="D670" s="49">
        <f>VLOOKUP(Table311[[#This Row],[Date]],'DB Details'!$A:$T,18)</f>
        <v>0</v>
      </c>
      <c r="E670" s="49">
        <f>VLOOKUP(Table311[[#This Row],[Date]],'DB Details'!$A:$T,19)</f>
        <v>0</v>
      </c>
    </row>
    <row r="671" spans="1:5" x14ac:dyDescent="0.2">
      <c r="A671" s="38">
        <v>37773</v>
      </c>
      <c r="B671" s="48">
        <f>VLOOKUP(Table311[[#This Row],[Date]],'DB Details'!$A:$L,12)</f>
        <v>49</v>
      </c>
      <c r="C671" s="49">
        <f>VLOOKUP(Table311[[#This Row],[Date]],'DB Details'!$A:$T,20)</f>
        <v>0</v>
      </c>
      <c r="D671" s="49">
        <f>VLOOKUP(Table311[[#This Row],[Date]],'DB Details'!$A:$T,18)</f>
        <v>0</v>
      </c>
      <c r="E671" s="49">
        <f>VLOOKUP(Table311[[#This Row],[Date]],'DB Details'!$A:$T,19)</f>
        <v>0</v>
      </c>
    </row>
    <row r="672" spans="1:5" x14ac:dyDescent="0.2">
      <c r="A672" s="38">
        <v>37803</v>
      </c>
      <c r="B672" s="48">
        <f>VLOOKUP(Table311[[#This Row],[Date]],'DB Details'!$A:$L,12)</f>
        <v>51</v>
      </c>
      <c r="C672" s="49">
        <f>VLOOKUP(Table311[[#This Row],[Date]],'DB Details'!$A:$T,20)</f>
        <v>3.2399083015260143E-2</v>
      </c>
      <c r="D672" s="49">
        <f>VLOOKUP(Table311[[#This Row],[Date]],'DB Details'!$A:$T,18)</f>
        <v>1.666896269711016E-2</v>
      </c>
      <c r="E672" s="49">
        <f>VLOOKUP(Table311[[#This Row],[Date]],'DB Details'!$A:$T,19)</f>
        <v>6.8361580068855954E-2</v>
      </c>
    </row>
    <row r="673" spans="1:5" x14ac:dyDescent="0.2">
      <c r="A673" s="38">
        <v>37834</v>
      </c>
      <c r="B673" s="48">
        <f>VLOOKUP(Table311[[#This Row],[Date]],'DB Details'!$A:$L,12)</f>
        <v>53.2</v>
      </c>
      <c r="C673" s="49">
        <f>VLOOKUP(Table311[[#This Row],[Date]],'DB Details'!$A:$T,20)</f>
        <v>0</v>
      </c>
      <c r="D673" s="49">
        <f>VLOOKUP(Table311[[#This Row],[Date]],'DB Details'!$A:$T,18)</f>
        <v>0</v>
      </c>
      <c r="E673" s="49">
        <f>VLOOKUP(Table311[[#This Row],[Date]],'DB Details'!$A:$T,19)</f>
        <v>0</v>
      </c>
    </row>
    <row r="674" spans="1:5" x14ac:dyDescent="0.2">
      <c r="A674" s="38">
        <v>37865</v>
      </c>
      <c r="B674" s="48">
        <f>VLOOKUP(Table311[[#This Row],[Date]],'DB Details'!$A:$L,12)</f>
        <v>52.4</v>
      </c>
      <c r="C674" s="49">
        <f>VLOOKUP(Table311[[#This Row],[Date]],'DB Details'!$A:$T,20)</f>
        <v>0</v>
      </c>
      <c r="D674" s="49">
        <f>VLOOKUP(Table311[[#This Row],[Date]],'DB Details'!$A:$T,18)</f>
        <v>0</v>
      </c>
      <c r="E674" s="49">
        <f>VLOOKUP(Table311[[#This Row],[Date]],'DB Details'!$A:$T,19)</f>
        <v>0</v>
      </c>
    </row>
    <row r="675" spans="1:5" x14ac:dyDescent="0.2">
      <c r="A675" s="38">
        <v>37895</v>
      </c>
      <c r="B675" s="48">
        <f>VLOOKUP(Table311[[#This Row],[Date]],'DB Details'!$A:$L,12)</f>
        <v>55.2</v>
      </c>
      <c r="C675" s="49">
        <f>VLOOKUP(Table311[[#This Row],[Date]],'DB Details'!$A:$T,20)</f>
        <v>4.2950765202439317E-2</v>
      </c>
      <c r="D675" s="49">
        <f>VLOOKUP(Table311[[#This Row],[Date]],'DB Details'!$A:$T,18)</f>
        <v>1.154045727617818E-2</v>
      </c>
      <c r="E675" s="49">
        <f>VLOOKUP(Table311[[#This Row],[Date]],'DB Details'!$A:$T,19)</f>
        <v>4.6967087698897902E-2</v>
      </c>
    </row>
    <row r="676" spans="1:5" x14ac:dyDescent="0.2">
      <c r="A676" s="38">
        <v>37926</v>
      </c>
      <c r="B676" s="48">
        <f>VLOOKUP(Table311[[#This Row],[Date]],'DB Details'!$A:$L,12)</f>
        <v>58.4</v>
      </c>
      <c r="C676" s="49">
        <f>VLOOKUP(Table311[[#This Row],[Date]],'DB Details'!$A:$T,20)</f>
        <v>0</v>
      </c>
      <c r="D676" s="49">
        <f>VLOOKUP(Table311[[#This Row],[Date]],'DB Details'!$A:$T,18)</f>
        <v>0</v>
      </c>
      <c r="E676" s="49">
        <f>VLOOKUP(Table311[[#This Row],[Date]],'DB Details'!$A:$T,19)</f>
        <v>0</v>
      </c>
    </row>
    <row r="677" spans="1:5" x14ac:dyDescent="0.2">
      <c r="A677" s="38">
        <v>37956</v>
      </c>
      <c r="B677" s="48">
        <f>VLOOKUP(Table311[[#This Row],[Date]],'DB Details'!$A:$L,12)</f>
        <v>60.1</v>
      </c>
      <c r="C677" s="49">
        <f>VLOOKUP(Table311[[#This Row],[Date]],'DB Details'!$A:$T,20)</f>
        <v>0</v>
      </c>
      <c r="D677" s="49">
        <f>VLOOKUP(Table311[[#This Row],[Date]],'DB Details'!$A:$T,18)</f>
        <v>0</v>
      </c>
      <c r="E677" s="49">
        <f>VLOOKUP(Table311[[#This Row],[Date]],'DB Details'!$A:$T,19)</f>
        <v>0</v>
      </c>
    </row>
    <row r="678" spans="1:5" x14ac:dyDescent="0.2">
      <c r="A678" s="38">
        <v>37987</v>
      </c>
      <c r="B678" s="48">
        <f>VLOOKUP(Table311[[#This Row],[Date]],'DB Details'!$A:$L,12)</f>
        <v>60.8</v>
      </c>
      <c r="C678" s="49">
        <f>VLOOKUP(Table311[[#This Row],[Date]],'DB Details'!$A:$T,20)</f>
        <v>4.3533820862159241E-2</v>
      </c>
      <c r="D678" s="49">
        <f>VLOOKUP(Table311[[#This Row],[Date]],'DB Details'!$A:$T,18)</f>
        <v>5.7291648606975533E-3</v>
      </c>
      <c r="E678" s="49">
        <f>VLOOKUP(Table311[[#This Row],[Date]],'DB Details'!$A:$T,19)</f>
        <v>2.3114352701243179E-2</v>
      </c>
    </row>
    <row r="679" spans="1:5" x14ac:dyDescent="0.2">
      <c r="A679" s="38">
        <v>38018</v>
      </c>
      <c r="B679" s="48">
        <f>VLOOKUP(Table311[[#This Row],[Date]],'DB Details'!$A:$L,12)</f>
        <v>59.9</v>
      </c>
      <c r="C679" s="49">
        <f>VLOOKUP(Table311[[#This Row],[Date]],'DB Details'!$A:$T,20)</f>
        <v>0</v>
      </c>
      <c r="D679" s="49">
        <f>VLOOKUP(Table311[[#This Row],[Date]],'DB Details'!$A:$T,18)</f>
        <v>0</v>
      </c>
      <c r="E679" s="49">
        <f>VLOOKUP(Table311[[#This Row],[Date]],'DB Details'!$A:$T,19)</f>
        <v>0</v>
      </c>
    </row>
    <row r="680" spans="1:5" x14ac:dyDescent="0.2">
      <c r="A680" s="38">
        <v>38047</v>
      </c>
      <c r="B680" s="48">
        <f>VLOOKUP(Table311[[#This Row],[Date]],'DB Details'!$A:$L,12)</f>
        <v>60.6</v>
      </c>
      <c r="C680" s="49">
        <f>VLOOKUP(Table311[[#This Row],[Date]],'DB Details'!$A:$T,20)</f>
        <v>0</v>
      </c>
      <c r="D680" s="49">
        <f>VLOOKUP(Table311[[#This Row],[Date]],'DB Details'!$A:$T,18)</f>
        <v>0</v>
      </c>
      <c r="E680" s="49">
        <f>VLOOKUP(Table311[[#This Row],[Date]],'DB Details'!$A:$T,19)</f>
        <v>0</v>
      </c>
    </row>
    <row r="681" spans="1:5" x14ac:dyDescent="0.2">
      <c r="A681" s="38">
        <v>38078</v>
      </c>
      <c r="B681" s="48">
        <f>VLOOKUP(Table311[[#This Row],[Date]],'DB Details'!$A:$L,12)</f>
        <v>60.6</v>
      </c>
      <c r="C681" s="49">
        <f>VLOOKUP(Table311[[#This Row],[Date]],'DB Details'!$A:$T,20)</f>
        <v>4.2348116494544417E-2</v>
      </c>
      <c r="D681" s="49">
        <f>VLOOKUP(Table311[[#This Row],[Date]],'DB Details'!$A:$T,18)</f>
        <v>7.7873875800888301E-3</v>
      </c>
      <c r="E681" s="49">
        <f>VLOOKUP(Table311[[#This Row],[Date]],'DB Details'!$A:$T,19)</f>
        <v>3.1515303444719089E-2</v>
      </c>
    </row>
    <row r="682" spans="1:5" x14ac:dyDescent="0.2">
      <c r="A682" s="38">
        <v>38108</v>
      </c>
      <c r="B682" s="48">
        <f>VLOOKUP(Table311[[#This Row],[Date]],'DB Details'!$A:$L,12)</f>
        <v>61.4</v>
      </c>
      <c r="C682" s="49">
        <f>VLOOKUP(Table311[[#This Row],[Date]],'DB Details'!$A:$T,20)</f>
        <v>0</v>
      </c>
      <c r="D682" s="49">
        <f>VLOOKUP(Table311[[#This Row],[Date]],'DB Details'!$A:$T,18)</f>
        <v>0</v>
      </c>
      <c r="E682" s="49">
        <f>VLOOKUP(Table311[[#This Row],[Date]],'DB Details'!$A:$T,19)</f>
        <v>0</v>
      </c>
    </row>
    <row r="683" spans="1:5" x14ac:dyDescent="0.2">
      <c r="A683" s="38">
        <v>38139</v>
      </c>
      <c r="B683" s="48">
        <f>VLOOKUP(Table311[[#This Row],[Date]],'DB Details'!$A:$L,12)</f>
        <v>60.5</v>
      </c>
      <c r="C683" s="49">
        <f>VLOOKUP(Table311[[#This Row],[Date]],'DB Details'!$A:$T,20)</f>
        <v>0</v>
      </c>
      <c r="D683" s="49">
        <f>VLOOKUP(Table311[[#This Row],[Date]],'DB Details'!$A:$T,18)</f>
        <v>0</v>
      </c>
      <c r="E683" s="49">
        <f>VLOOKUP(Table311[[#This Row],[Date]],'DB Details'!$A:$T,19)</f>
        <v>0</v>
      </c>
    </row>
    <row r="684" spans="1:5" x14ac:dyDescent="0.2">
      <c r="A684" s="38">
        <v>38169</v>
      </c>
      <c r="B684" s="48">
        <f>VLOOKUP(Table311[[#This Row],[Date]],'DB Details'!$A:$L,12)</f>
        <v>59.9</v>
      </c>
      <c r="C684" s="49">
        <f>VLOOKUP(Table311[[#This Row],[Date]],'DB Details'!$A:$T,20)</f>
        <v>3.4908340686507763E-2</v>
      </c>
      <c r="D684" s="49">
        <f>VLOOKUP(Table311[[#This Row],[Date]],'DB Details'!$A:$T,18)</f>
        <v>9.4124722465944513E-3</v>
      </c>
      <c r="E684" s="49">
        <f>VLOOKUP(Table311[[#This Row],[Date]],'DB Details'!$A:$T,19)</f>
        <v>3.8184800216271693E-2</v>
      </c>
    </row>
    <row r="685" spans="1:5" x14ac:dyDescent="0.2">
      <c r="A685" s="38">
        <v>38200</v>
      </c>
      <c r="B685" s="48">
        <f>VLOOKUP(Table311[[#This Row],[Date]],'DB Details'!$A:$L,12)</f>
        <v>58.5</v>
      </c>
      <c r="C685" s="49">
        <f>VLOOKUP(Table311[[#This Row],[Date]],'DB Details'!$A:$T,20)</f>
        <v>0</v>
      </c>
      <c r="D685" s="49">
        <f>VLOOKUP(Table311[[#This Row],[Date]],'DB Details'!$A:$T,18)</f>
        <v>0</v>
      </c>
      <c r="E685" s="49">
        <f>VLOOKUP(Table311[[#This Row],[Date]],'DB Details'!$A:$T,19)</f>
        <v>0</v>
      </c>
    </row>
    <row r="686" spans="1:5" x14ac:dyDescent="0.2">
      <c r="A686" s="38">
        <v>38231</v>
      </c>
      <c r="B686" s="48">
        <f>VLOOKUP(Table311[[#This Row],[Date]],'DB Details'!$A:$L,12)</f>
        <v>57.4</v>
      </c>
      <c r="C686" s="49">
        <f>VLOOKUP(Table311[[#This Row],[Date]],'DB Details'!$A:$T,20)</f>
        <v>0</v>
      </c>
      <c r="D686" s="49">
        <f>VLOOKUP(Table311[[#This Row],[Date]],'DB Details'!$A:$T,18)</f>
        <v>0</v>
      </c>
      <c r="E686" s="49">
        <f>VLOOKUP(Table311[[#This Row],[Date]],'DB Details'!$A:$T,19)</f>
        <v>0</v>
      </c>
    </row>
    <row r="687" spans="1:5" x14ac:dyDescent="0.2">
      <c r="A687" s="38">
        <v>38261</v>
      </c>
      <c r="B687" s="48">
        <f>VLOOKUP(Table311[[#This Row],[Date]],'DB Details'!$A:$L,12)</f>
        <v>56.3</v>
      </c>
      <c r="C687" s="49">
        <f>VLOOKUP(Table311[[#This Row],[Date]],'DB Details'!$A:$T,20)</f>
        <v>3.3557659164048917E-2</v>
      </c>
      <c r="D687" s="49">
        <f>VLOOKUP(Table311[[#This Row],[Date]],'DB Details'!$A:$T,18)</f>
        <v>1.0220273689720489E-2</v>
      </c>
      <c r="E687" s="49">
        <f>VLOOKUP(Table311[[#This Row],[Date]],'DB Details'!$A:$T,19)</f>
        <v>4.1512099828914462E-2</v>
      </c>
    </row>
    <row r="688" spans="1:5" x14ac:dyDescent="0.2">
      <c r="A688" s="38">
        <v>38292</v>
      </c>
      <c r="B688" s="48">
        <f>VLOOKUP(Table311[[#This Row],[Date]],'DB Details'!$A:$L,12)</f>
        <v>56.2</v>
      </c>
      <c r="C688" s="49">
        <f>VLOOKUP(Table311[[#This Row],[Date]],'DB Details'!$A:$T,20)</f>
        <v>0</v>
      </c>
      <c r="D688" s="49">
        <f>VLOOKUP(Table311[[#This Row],[Date]],'DB Details'!$A:$T,18)</f>
        <v>0</v>
      </c>
      <c r="E688" s="49">
        <f>VLOOKUP(Table311[[#This Row],[Date]],'DB Details'!$A:$T,19)</f>
        <v>0</v>
      </c>
    </row>
    <row r="689" spans="1:5" x14ac:dyDescent="0.2">
      <c r="A689" s="38">
        <v>38322</v>
      </c>
      <c r="B689" s="48">
        <f>VLOOKUP(Table311[[#This Row],[Date]],'DB Details'!$A:$L,12)</f>
        <v>57.2</v>
      </c>
      <c r="C689" s="49">
        <f>VLOOKUP(Table311[[#This Row],[Date]],'DB Details'!$A:$T,20)</f>
        <v>0</v>
      </c>
      <c r="D689" s="49">
        <f>VLOOKUP(Table311[[#This Row],[Date]],'DB Details'!$A:$T,18)</f>
        <v>0</v>
      </c>
      <c r="E689" s="49">
        <f>VLOOKUP(Table311[[#This Row],[Date]],'DB Details'!$A:$T,19)</f>
        <v>0</v>
      </c>
    </row>
    <row r="690" spans="1:5" x14ac:dyDescent="0.2">
      <c r="A690" s="38">
        <v>38353</v>
      </c>
      <c r="B690" s="48">
        <f>VLOOKUP(Table311[[#This Row],[Date]],'DB Details'!$A:$L,12)</f>
        <v>56.8</v>
      </c>
      <c r="C690" s="49">
        <f>VLOOKUP(Table311[[#This Row],[Date]],'DB Details'!$A:$T,20)</f>
        <v>3.9086174408999461E-2</v>
      </c>
      <c r="D690" s="49">
        <f>VLOOKUP(Table311[[#This Row],[Date]],'DB Details'!$A:$T,18)</f>
        <v>1.110882507696538E-2</v>
      </c>
      <c r="E690" s="49">
        <f>VLOOKUP(Table311[[#This Row],[Date]],'DB Details'!$A:$T,19)</f>
        <v>4.5181235086873883E-2</v>
      </c>
    </row>
    <row r="691" spans="1:5" x14ac:dyDescent="0.2">
      <c r="A691" s="38">
        <v>38384</v>
      </c>
      <c r="B691" s="48">
        <f>VLOOKUP(Table311[[#This Row],[Date]],'DB Details'!$A:$L,12)</f>
        <v>55.5</v>
      </c>
      <c r="C691" s="49">
        <f>VLOOKUP(Table311[[#This Row],[Date]],'DB Details'!$A:$T,20)</f>
        <v>0</v>
      </c>
      <c r="D691" s="49">
        <f>VLOOKUP(Table311[[#This Row],[Date]],'DB Details'!$A:$T,18)</f>
        <v>0</v>
      </c>
      <c r="E691" s="49">
        <f>VLOOKUP(Table311[[#This Row],[Date]],'DB Details'!$A:$T,19)</f>
        <v>0</v>
      </c>
    </row>
    <row r="692" spans="1:5" x14ac:dyDescent="0.2">
      <c r="A692" s="38">
        <v>38412</v>
      </c>
      <c r="B692" s="48">
        <f>VLOOKUP(Table311[[#This Row],[Date]],'DB Details'!$A:$L,12)</f>
        <v>55.2</v>
      </c>
      <c r="C692" s="49">
        <f>VLOOKUP(Table311[[#This Row],[Date]],'DB Details'!$A:$T,20)</f>
        <v>0</v>
      </c>
      <c r="D692" s="49">
        <f>VLOOKUP(Table311[[#This Row],[Date]],'DB Details'!$A:$T,18)</f>
        <v>0</v>
      </c>
      <c r="E692" s="49">
        <f>VLOOKUP(Table311[[#This Row],[Date]],'DB Details'!$A:$T,19)</f>
        <v>0</v>
      </c>
    </row>
    <row r="693" spans="1:5" x14ac:dyDescent="0.2">
      <c r="A693" s="38">
        <v>38443</v>
      </c>
      <c r="B693" s="48">
        <f>VLOOKUP(Table311[[#This Row],[Date]],'DB Details'!$A:$L,12)</f>
        <v>52.2</v>
      </c>
      <c r="C693" s="49">
        <f>VLOOKUP(Table311[[#This Row],[Date]],'DB Details'!$A:$T,20)</f>
        <v>3.6074103661260792E-2</v>
      </c>
      <c r="D693" s="49">
        <f>VLOOKUP(Table311[[#This Row],[Date]],'DB Details'!$A:$T,18)</f>
        <v>4.8660447840531912E-3</v>
      </c>
      <c r="E693" s="49">
        <f>VLOOKUP(Table311[[#This Row],[Date]],'DB Details'!$A:$T,19)</f>
        <v>1.9606710928381729E-2</v>
      </c>
    </row>
    <row r="694" spans="1:5" x14ac:dyDescent="0.2">
      <c r="A694" s="38">
        <v>38473</v>
      </c>
      <c r="B694" s="48">
        <f>VLOOKUP(Table311[[#This Row],[Date]],'DB Details'!$A:$L,12)</f>
        <v>50.8</v>
      </c>
      <c r="C694" s="49">
        <f>VLOOKUP(Table311[[#This Row],[Date]],'DB Details'!$A:$T,20)</f>
        <v>0</v>
      </c>
      <c r="D694" s="49">
        <f>VLOOKUP(Table311[[#This Row],[Date]],'DB Details'!$A:$T,18)</f>
        <v>0</v>
      </c>
      <c r="E694" s="49">
        <f>VLOOKUP(Table311[[#This Row],[Date]],'DB Details'!$A:$T,19)</f>
        <v>0</v>
      </c>
    </row>
    <row r="695" spans="1:5" x14ac:dyDescent="0.2">
      <c r="A695" s="38">
        <v>38504</v>
      </c>
      <c r="B695" s="48">
        <f>VLOOKUP(Table311[[#This Row],[Date]],'DB Details'!$A:$L,12)</f>
        <v>52.4</v>
      </c>
      <c r="C695" s="49">
        <f>VLOOKUP(Table311[[#This Row],[Date]],'DB Details'!$A:$T,20)</f>
        <v>0</v>
      </c>
      <c r="D695" s="49">
        <f>VLOOKUP(Table311[[#This Row],[Date]],'DB Details'!$A:$T,18)</f>
        <v>0</v>
      </c>
      <c r="E695" s="49">
        <f>VLOOKUP(Table311[[#This Row],[Date]],'DB Details'!$A:$T,19)</f>
        <v>0</v>
      </c>
    </row>
    <row r="696" spans="1:5" x14ac:dyDescent="0.2">
      <c r="A696" s="38">
        <v>38534</v>
      </c>
      <c r="B696" s="48">
        <f>VLOOKUP(Table311[[#This Row],[Date]],'DB Details'!$A:$L,12)</f>
        <v>52.8</v>
      </c>
      <c r="C696" s="49">
        <f>VLOOKUP(Table311[[#This Row],[Date]],'DB Details'!$A:$T,20)</f>
        <v>3.4476745891085119E-2</v>
      </c>
      <c r="D696" s="49">
        <f>VLOOKUP(Table311[[#This Row],[Date]],'DB Details'!$A:$T,18)</f>
        <v>7.8562198027224469E-3</v>
      </c>
      <c r="E696" s="49">
        <f>VLOOKUP(Table311[[#This Row],[Date]],'DB Details'!$A:$T,19)</f>
        <v>3.1797143707306803E-2</v>
      </c>
    </row>
    <row r="697" spans="1:5" x14ac:dyDescent="0.2">
      <c r="A697" s="38">
        <v>38565</v>
      </c>
      <c r="B697" s="48">
        <f>VLOOKUP(Table311[[#This Row],[Date]],'DB Details'!$A:$L,12)</f>
        <v>52.4</v>
      </c>
      <c r="C697" s="49">
        <f>VLOOKUP(Table311[[#This Row],[Date]],'DB Details'!$A:$T,20)</f>
        <v>0</v>
      </c>
      <c r="D697" s="49">
        <f>VLOOKUP(Table311[[#This Row],[Date]],'DB Details'!$A:$T,18)</f>
        <v>0</v>
      </c>
      <c r="E697" s="49">
        <f>VLOOKUP(Table311[[#This Row],[Date]],'DB Details'!$A:$T,19)</f>
        <v>0</v>
      </c>
    </row>
    <row r="698" spans="1:5" x14ac:dyDescent="0.2">
      <c r="A698" s="38">
        <v>38596</v>
      </c>
      <c r="B698" s="48">
        <f>VLOOKUP(Table311[[#This Row],[Date]],'DB Details'!$A:$L,12)</f>
        <v>56.8</v>
      </c>
      <c r="C698" s="49">
        <f>VLOOKUP(Table311[[#This Row],[Date]],'DB Details'!$A:$T,20)</f>
        <v>0</v>
      </c>
      <c r="D698" s="49">
        <f>VLOOKUP(Table311[[#This Row],[Date]],'DB Details'!$A:$T,18)</f>
        <v>0</v>
      </c>
      <c r="E698" s="49">
        <f>VLOOKUP(Table311[[#This Row],[Date]],'DB Details'!$A:$T,19)</f>
        <v>0</v>
      </c>
    </row>
    <row r="699" spans="1:5" x14ac:dyDescent="0.2">
      <c r="A699" s="38">
        <v>38626</v>
      </c>
      <c r="B699" s="48">
        <f>VLOOKUP(Table311[[#This Row],[Date]],'DB Details'!$A:$L,12)</f>
        <v>57.2</v>
      </c>
      <c r="C699" s="49">
        <f>VLOOKUP(Table311[[#This Row],[Date]],'DB Details'!$A:$T,20)</f>
        <v>2.9826720513611439E-2</v>
      </c>
      <c r="D699" s="49">
        <f>VLOOKUP(Table311[[#This Row],[Date]],'DB Details'!$A:$T,18)</f>
        <v>5.6792823835803089E-3</v>
      </c>
      <c r="E699" s="49">
        <f>VLOOKUP(Table311[[#This Row],[Date]],'DB Details'!$A:$T,19)</f>
        <v>2.2911388788951159E-2</v>
      </c>
    </row>
    <row r="700" spans="1:5" x14ac:dyDescent="0.2">
      <c r="A700" s="38">
        <v>38657</v>
      </c>
      <c r="B700" s="48">
        <f>VLOOKUP(Table311[[#This Row],[Date]],'DB Details'!$A:$L,12)</f>
        <v>56.7</v>
      </c>
      <c r="C700" s="49">
        <f>VLOOKUP(Table311[[#This Row],[Date]],'DB Details'!$A:$T,20)</f>
        <v>0</v>
      </c>
      <c r="D700" s="49">
        <f>VLOOKUP(Table311[[#This Row],[Date]],'DB Details'!$A:$T,18)</f>
        <v>0</v>
      </c>
      <c r="E700" s="49">
        <f>VLOOKUP(Table311[[#This Row],[Date]],'DB Details'!$A:$T,19)</f>
        <v>0</v>
      </c>
    </row>
    <row r="701" spans="1:5" x14ac:dyDescent="0.2">
      <c r="A701" s="38">
        <v>38687</v>
      </c>
      <c r="B701" s="48">
        <f>VLOOKUP(Table311[[#This Row],[Date]],'DB Details'!$A:$L,12)</f>
        <v>55.1</v>
      </c>
      <c r="C701" s="49">
        <f>VLOOKUP(Table311[[#This Row],[Date]],'DB Details'!$A:$T,20)</f>
        <v>0</v>
      </c>
      <c r="D701" s="49">
        <f>VLOOKUP(Table311[[#This Row],[Date]],'DB Details'!$A:$T,18)</f>
        <v>0</v>
      </c>
      <c r="E701" s="49">
        <f>VLOOKUP(Table311[[#This Row],[Date]],'DB Details'!$A:$T,19)</f>
        <v>0</v>
      </c>
    </row>
    <row r="702" spans="1:5" x14ac:dyDescent="0.2">
      <c r="A702" s="38">
        <v>38718</v>
      </c>
      <c r="B702" s="48">
        <f>VLOOKUP(Table311[[#This Row],[Date]],'DB Details'!$A:$L,12)</f>
        <v>55</v>
      </c>
      <c r="C702" s="49">
        <f>VLOOKUP(Table311[[#This Row],[Date]],'DB Details'!$A:$T,20)</f>
        <v>3.2248575723230061E-2</v>
      </c>
      <c r="D702" s="49">
        <f>VLOOKUP(Table311[[#This Row],[Date]],'DB Details'!$A:$T,18)</f>
        <v>1.3486661199029431E-2</v>
      </c>
      <c r="E702" s="49">
        <f>VLOOKUP(Table311[[#This Row],[Date]],'DB Details'!$A:$T,19)</f>
        <v>5.5047830418741617E-2</v>
      </c>
    </row>
    <row r="703" spans="1:5" x14ac:dyDescent="0.2">
      <c r="A703" s="38">
        <v>38749</v>
      </c>
      <c r="B703" s="48">
        <f>VLOOKUP(Table311[[#This Row],[Date]],'DB Details'!$A:$L,12)</f>
        <v>55.8</v>
      </c>
      <c r="C703" s="49">
        <f>VLOOKUP(Table311[[#This Row],[Date]],'DB Details'!$A:$T,20)</f>
        <v>0</v>
      </c>
      <c r="D703" s="49">
        <f>VLOOKUP(Table311[[#This Row],[Date]],'DB Details'!$A:$T,18)</f>
        <v>0</v>
      </c>
      <c r="E703" s="49">
        <f>VLOOKUP(Table311[[#This Row],[Date]],'DB Details'!$A:$T,19)</f>
        <v>0</v>
      </c>
    </row>
    <row r="704" spans="1:5" x14ac:dyDescent="0.2">
      <c r="A704" s="38">
        <v>38777</v>
      </c>
      <c r="B704" s="48">
        <f>VLOOKUP(Table311[[#This Row],[Date]],'DB Details'!$A:$L,12)</f>
        <v>54.3</v>
      </c>
      <c r="C704" s="49">
        <f>VLOOKUP(Table311[[#This Row],[Date]],'DB Details'!$A:$T,20)</f>
        <v>0</v>
      </c>
      <c r="D704" s="49">
        <f>VLOOKUP(Table311[[#This Row],[Date]],'DB Details'!$A:$T,18)</f>
        <v>0</v>
      </c>
      <c r="E704" s="49">
        <f>VLOOKUP(Table311[[#This Row],[Date]],'DB Details'!$A:$T,19)</f>
        <v>0</v>
      </c>
    </row>
    <row r="705" spans="1:5" x14ac:dyDescent="0.2">
      <c r="A705" s="38">
        <v>38808</v>
      </c>
      <c r="B705" s="48">
        <f>VLOOKUP(Table311[[#This Row],[Date]],'DB Details'!$A:$L,12)</f>
        <v>55.2</v>
      </c>
      <c r="C705" s="49">
        <f>VLOOKUP(Table311[[#This Row],[Date]],'DB Details'!$A:$T,20)</f>
        <v>2.977269025594638E-2</v>
      </c>
      <c r="D705" s="49">
        <f>VLOOKUP(Table311[[#This Row],[Date]],'DB Details'!$A:$T,18)</f>
        <v>2.4558373055836402E-3</v>
      </c>
      <c r="E705" s="49">
        <f>VLOOKUP(Table311[[#This Row],[Date]],'DB Details'!$A:$T,19)</f>
        <v>9.8595953259017488E-3</v>
      </c>
    </row>
    <row r="706" spans="1:5" x14ac:dyDescent="0.2">
      <c r="A706" s="38">
        <v>38838</v>
      </c>
      <c r="B706" s="48">
        <f>VLOOKUP(Table311[[#This Row],[Date]],'DB Details'!$A:$L,12)</f>
        <v>53.7</v>
      </c>
      <c r="C706" s="49">
        <f>VLOOKUP(Table311[[#This Row],[Date]],'DB Details'!$A:$T,20)</f>
        <v>0</v>
      </c>
      <c r="D706" s="49">
        <f>VLOOKUP(Table311[[#This Row],[Date]],'DB Details'!$A:$T,18)</f>
        <v>0</v>
      </c>
      <c r="E706" s="49">
        <f>VLOOKUP(Table311[[#This Row],[Date]],'DB Details'!$A:$T,19)</f>
        <v>0</v>
      </c>
    </row>
    <row r="707" spans="1:5" x14ac:dyDescent="0.2">
      <c r="A707" s="38">
        <v>38869</v>
      </c>
      <c r="B707" s="48">
        <f>VLOOKUP(Table311[[#This Row],[Date]],'DB Details'!$A:$L,12)</f>
        <v>52</v>
      </c>
      <c r="C707" s="49">
        <f>VLOOKUP(Table311[[#This Row],[Date]],'DB Details'!$A:$T,20)</f>
        <v>0</v>
      </c>
      <c r="D707" s="49">
        <f>VLOOKUP(Table311[[#This Row],[Date]],'DB Details'!$A:$T,18)</f>
        <v>0</v>
      </c>
      <c r="E707" s="49">
        <f>VLOOKUP(Table311[[#This Row],[Date]],'DB Details'!$A:$T,19)</f>
        <v>0</v>
      </c>
    </row>
    <row r="708" spans="1:5" x14ac:dyDescent="0.2">
      <c r="A708" s="38">
        <v>38899</v>
      </c>
      <c r="B708" s="48">
        <f>VLOOKUP(Table311[[#This Row],[Date]],'DB Details'!$A:$L,12)</f>
        <v>53</v>
      </c>
      <c r="C708" s="49">
        <f>VLOOKUP(Table311[[#This Row],[Date]],'DB Details'!$A:$T,20)</f>
        <v>2.328291151863791E-2</v>
      </c>
      <c r="D708" s="49">
        <f>VLOOKUP(Table311[[#This Row],[Date]],'DB Details'!$A:$T,18)</f>
        <v>1.5045618810949951E-3</v>
      </c>
      <c r="E708" s="49">
        <f>VLOOKUP(Table311[[#This Row],[Date]],'DB Details'!$A:$T,19)</f>
        <v>6.0318433917740943E-3</v>
      </c>
    </row>
    <row r="709" spans="1:5" x14ac:dyDescent="0.2">
      <c r="A709" s="38">
        <v>38930</v>
      </c>
      <c r="B709" s="48">
        <f>VLOOKUP(Table311[[#This Row],[Date]],'DB Details'!$A:$L,12)</f>
        <v>53.7</v>
      </c>
      <c r="C709" s="49">
        <f>VLOOKUP(Table311[[#This Row],[Date]],'DB Details'!$A:$T,20)</f>
        <v>0</v>
      </c>
      <c r="D709" s="49">
        <f>VLOOKUP(Table311[[#This Row],[Date]],'DB Details'!$A:$T,18)</f>
        <v>0</v>
      </c>
      <c r="E709" s="49">
        <f>VLOOKUP(Table311[[#This Row],[Date]],'DB Details'!$A:$T,19)</f>
        <v>0</v>
      </c>
    </row>
    <row r="710" spans="1:5" x14ac:dyDescent="0.2">
      <c r="A710" s="38">
        <v>38961</v>
      </c>
      <c r="B710" s="48">
        <f>VLOOKUP(Table311[[#This Row],[Date]],'DB Details'!$A:$L,12)</f>
        <v>52.2</v>
      </c>
      <c r="C710" s="49">
        <f>VLOOKUP(Table311[[#This Row],[Date]],'DB Details'!$A:$T,20)</f>
        <v>0</v>
      </c>
      <c r="D710" s="49">
        <f>VLOOKUP(Table311[[#This Row],[Date]],'DB Details'!$A:$T,18)</f>
        <v>0</v>
      </c>
      <c r="E710" s="49">
        <f>VLOOKUP(Table311[[#This Row],[Date]],'DB Details'!$A:$T,19)</f>
        <v>0</v>
      </c>
    </row>
    <row r="711" spans="1:5" x14ac:dyDescent="0.2">
      <c r="A711" s="38">
        <v>38991</v>
      </c>
      <c r="B711" s="48">
        <f>VLOOKUP(Table311[[#This Row],[Date]],'DB Details'!$A:$L,12)</f>
        <v>51.4</v>
      </c>
      <c r="C711" s="49">
        <f>VLOOKUP(Table311[[#This Row],[Date]],'DB Details'!$A:$T,20)</f>
        <v>2.6089019835609219E-2</v>
      </c>
      <c r="D711" s="49">
        <f>VLOOKUP(Table311[[#This Row],[Date]],'DB Details'!$A:$T,18)</f>
        <v>8.4371169635735783E-3</v>
      </c>
      <c r="E711" s="49">
        <f>VLOOKUP(Table311[[#This Row],[Date]],'DB Details'!$A:$T,19)</f>
        <v>3.4177984960281238E-2</v>
      </c>
    </row>
    <row r="712" spans="1:5" x14ac:dyDescent="0.2">
      <c r="A712" s="38">
        <v>39022</v>
      </c>
      <c r="B712" s="48">
        <f>VLOOKUP(Table311[[#This Row],[Date]],'DB Details'!$A:$L,12)</f>
        <v>50.3</v>
      </c>
      <c r="C712" s="49">
        <f>VLOOKUP(Table311[[#This Row],[Date]],'DB Details'!$A:$T,20)</f>
        <v>0</v>
      </c>
      <c r="D712" s="49">
        <f>VLOOKUP(Table311[[#This Row],[Date]],'DB Details'!$A:$T,18)</f>
        <v>0</v>
      </c>
      <c r="E712" s="49">
        <f>VLOOKUP(Table311[[#This Row],[Date]],'DB Details'!$A:$T,19)</f>
        <v>0</v>
      </c>
    </row>
    <row r="713" spans="1:5" x14ac:dyDescent="0.2">
      <c r="A713" s="38">
        <v>39052</v>
      </c>
      <c r="B713" s="48">
        <f>VLOOKUP(Table311[[#This Row],[Date]],'DB Details'!$A:$L,12)</f>
        <v>51.4</v>
      </c>
      <c r="C713" s="49">
        <f>VLOOKUP(Table311[[#This Row],[Date]],'DB Details'!$A:$T,20)</f>
        <v>0</v>
      </c>
      <c r="D713" s="49">
        <f>VLOOKUP(Table311[[#This Row],[Date]],'DB Details'!$A:$T,18)</f>
        <v>0</v>
      </c>
      <c r="E713" s="49">
        <f>VLOOKUP(Table311[[#This Row],[Date]],'DB Details'!$A:$T,19)</f>
        <v>0</v>
      </c>
    </row>
    <row r="714" spans="1:5" x14ac:dyDescent="0.2">
      <c r="A714" s="38">
        <v>39083</v>
      </c>
      <c r="B714" s="48">
        <f>VLOOKUP(Table311[[#This Row],[Date]],'DB Details'!$A:$L,12)</f>
        <v>50.4</v>
      </c>
      <c r="C714" s="49">
        <f>VLOOKUP(Table311[[#This Row],[Date]],'DB Details'!$A:$T,20)</f>
        <v>1.540715325180492E-2</v>
      </c>
      <c r="D714" s="49">
        <f>VLOOKUP(Table311[[#This Row],[Date]],'DB Details'!$A:$T,18)</f>
        <v>2.9359886061897439E-3</v>
      </c>
      <c r="E714" s="49">
        <f>VLOOKUP(Table311[[#This Row],[Date]],'DB Details'!$A:$T,19)</f>
        <v>1.1795775906866529E-2</v>
      </c>
    </row>
    <row r="715" spans="1:5" x14ac:dyDescent="0.2">
      <c r="A715" s="38">
        <v>39114</v>
      </c>
      <c r="B715" s="48">
        <f>VLOOKUP(Table311[[#This Row],[Date]],'DB Details'!$A:$L,12)</f>
        <v>54.1</v>
      </c>
      <c r="C715" s="49">
        <f>VLOOKUP(Table311[[#This Row],[Date]],'DB Details'!$A:$T,20)</f>
        <v>0</v>
      </c>
      <c r="D715" s="49">
        <f>VLOOKUP(Table311[[#This Row],[Date]],'DB Details'!$A:$T,18)</f>
        <v>0</v>
      </c>
      <c r="E715" s="49">
        <f>VLOOKUP(Table311[[#This Row],[Date]],'DB Details'!$A:$T,19)</f>
        <v>0</v>
      </c>
    </row>
    <row r="716" spans="1:5" x14ac:dyDescent="0.2">
      <c r="A716" s="38">
        <v>39142</v>
      </c>
      <c r="B716" s="48">
        <f>VLOOKUP(Table311[[#This Row],[Date]],'DB Details'!$A:$L,12)</f>
        <v>52.8</v>
      </c>
      <c r="C716" s="49">
        <f>VLOOKUP(Table311[[#This Row],[Date]],'DB Details'!$A:$T,20)</f>
        <v>0</v>
      </c>
      <c r="D716" s="49">
        <f>VLOOKUP(Table311[[#This Row],[Date]],'DB Details'!$A:$T,18)</f>
        <v>0</v>
      </c>
      <c r="E716" s="49">
        <f>VLOOKUP(Table311[[#This Row],[Date]],'DB Details'!$A:$T,19)</f>
        <v>0</v>
      </c>
    </row>
    <row r="717" spans="1:5" x14ac:dyDescent="0.2">
      <c r="A717" s="38">
        <v>39173</v>
      </c>
      <c r="B717" s="48">
        <f>VLOOKUP(Table311[[#This Row],[Date]],'DB Details'!$A:$L,12)</f>
        <v>52.7</v>
      </c>
      <c r="C717" s="49">
        <f>VLOOKUP(Table311[[#This Row],[Date]],'DB Details'!$A:$T,20)</f>
        <v>1.938641594997887E-2</v>
      </c>
      <c r="D717" s="49">
        <f>VLOOKUP(Table311[[#This Row],[Date]],'DB Details'!$A:$T,18)</f>
        <v>6.3843453008071297E-3</v>
      </c>
      <c r="E717" s="49">
        <f>VLOOKUP(Table311[[#This Row],[Date]],'DB Details'!$A:$T,19)</f>
        <v>2.578298295432346E-2</v>
      </c>
    </row>
    <row r="718" spans="1:5" x14ac:dyDescent="0.2">
      <c r="A718" s="38">
        <v>39203</v>
      </c>
      <c r="B718" s="48">
        <f>VLOOKUP(Table311[[#This Row],[Date]],'DB Details'!$A:$L,12)</f>
        <v>53.1</v>
      </c>
      <c r="C718" s="49">
        <f>VLOOKUP(Table311[[#This Row],[Date]],'DB Details'!$A:$T,20)</f>
        <v>0</v>
      </c>
      <c r="D718" s="49">
        <f>VLOOKUP(Table311[[#This Row],[Date]],'DB Details'!$A:$T,18)</f>
        <v>0</v>
      </c>
      <c r="E718" s="49">
        <f>VLOOKUP(Table311[[#This Row],[Date]],'DB Details'!$A:$T,19)</f>
        <v>0</v>
      </c>
    </row>
    <row r="719" spans="1:5" x14ac:dyDescent="0.2">
      <c r="A719" s="38">
        <v>39234</v>
      </c>
      <c r="B719" s="48">
        <f>VLOOKUP(Table311[[#This Row],[Date]],'DB Details'!$A:$L,12)</f>
        <v>54</v>
      </c>
      <c r="C719" s="49">
        <f>VLOOKUP(Table311[[#This Row],[Date]],'DB Details'!$A:$T,20)</f>
        <v>0</v>
      </c>
      <c r="D719" s="49">
        <f>VLOOKUP(Table311[[#This Row],[Date]],'DB Details'!$A:$T,18)</f>
        <v>0</v>
      </c>
      <c r="E719" s="49">
        <f>VLOOKUP(Table311[[#This Row],[Date]],'DB Details'!$A:$T,19)</f>
        <v>0</v>
      </c>
    </row>
    <row r="720" spans="1:5" x14ac:dyDescent="0.2">
      <c r="A720" s="38">
        <v>39264</v>
      </c>
      <c r="B720" s="48">
        <f>VLOOKUP(Table311[[#This Row],[Date]],'DB Details'!$A:$L,12)</f>
        <v>51.8</v>
      </c>
      <c r="C720" s="49">
        <f>VLOOKUP(Table311[[#This Row],[Date]],'DB Details'!$A:$T,20)</f>
        <v>2.3985598500102932E-2</v>
      </c>
      <c r="D720" s="49">
        <f>VLOOKUP(Table311[[#This Row],[Date]],'DB Details'!$A:$T,18)</f>
        <v>6.0230665745096982E-3</v>
      </c>
      <c r="E720" s="49">
        <f>VLOOKUP(Table311[[#This Row],[Date]],'DB Details'!$A:$T,19)</f>
        <v>2.4310805602967941E-2</v>
      </c>
    </row>
    <row r="721" spans="1:5" x14ac:dyDescent="0.2">
      <c r="A721" s="38">
        <v>39295</v>
      </c>
      <c r="B721" s="48">
        <f>VLOOKUP(Table311[[#This Row],[Date]],'DB Details'!$A:$L,12)</f>
        <v>52.2</v>
      </c>
      <c r="C721" s="49">
        <f>VLOOKUP(Table311[[#This Row],[Date]],'DB Details'!$A:$T,20)</f>
        <v>0</v>
      </c>
      <c r="D721" s="49">
        <f>VLOOKUP(Table311[[#This Row],[Date]],'DB Details'!$A:$T,18)</f>
        <v>0</v>
      </c>
      <c r="E721" s="49">
        <f>VLOOKUP(Table311[[#This Row],[Date]],'DB Details'!$A:$T,19)</f>
        <v>0</v>
      </c>
    </row>
    <row r="722" spans="1:5" x14ac:dyDescent="0.2">
      <c r="A722" s="38">
        <v>39326</v>
      </c>
      <c r="B722" s="48">
        <f>VLOOKUP(Table311[[#This Row],[Date]],'DB Details'!$A:$L,12)</f>
        <v>53.8</v>
      </c>
      <c r="C722" s="49">
        <f>VLOOKUP(Table311[[#This Row],[Date]],'DB Details'!$A:$T,20)</f>
        <v>0</v>
      </c>
      <c r="D722" s="49">
        <f>VLOOKUP(Table311[[#This Row],[Date]],'DB Details'!$A:$T,18)</f>
        <v>0</v>
      </c>
      <c r="E722" s="49">
        <f>VLOOKUP(Table311[[#This Row],[Date]],'DB Details'!$A:$T,19)</f>
        <v>0</v>
      </c>
    </row>
    <row r="723" spans="1:5" x14ac:dyDescent="0.2">
      <c r="A723" s="38">
        <v>39356</v>
      </c>
      <c r="B723" s="48">
        <f>VLOOKUP(Table311[[#This Row],[Date]],'DB Details'!$A:$L,12)</f>
        <v>52.8</v>
      </c>
      <c r="C723" s="49">
        <f>VLOOKUP(Table311[[#This Row],[Date]],'DB Details'!$A:$T,20)</f>
        <v>2.1608832081965391E-2</v>
      </c>
      <c r="D723" s="49">
        <f>VLOOKUP(Table311[[#This Row],[Date]],'DB Details'!$A:$T,18)</f>
        <v>6.0964400264045121E-3</v>
      </c>
      <c r="E723" s="49">
        <f>VLOOKUP(Table311[[#This Row],[Date]],'DB Details'!$A:$T,19)</f>
        <v>2.46096673082743E-2</v>
      </c>
    </row>
    <row r="724" spans="1:5" x14ac:dyDescent="0.2">
      <c r="A724" s="38">
        <v>39387</v>
      </c>
      <c r="B724" s="48">
        <f>VLOOKUP(Table311[[#This Row],[Date]],'DB Details'!$A:$L,12)</f>
        <v>51.5</v>
      </c>
      <c r="C724" s="49">
        <f>VLOOKUP(Table311[[#This Row],[Date]],'DB Details'!$A:$T,20)</f>
        <v>0</v>
      </c>
      <c r="D724" s="49">
        <f>VLOOKUP(Table311[[#This Row],[Date]],'DB Details'!$A:$T,18)</f>
        <v>0</v>
      </c>
      <c r="E724" s="49">
        <f>VLOOKUP(Table311[[#This Row],[Date]],'DB Details'!$A:$T,19)</f>
        <v>0</v>
      </c>
    </row>
    <row r="725" spans="1:5" x14ac:dyDescent="0.2">
      <c r="A725" s="38">
        <v>39417</v>
      </c>
      <c r="B725" s="48">
        <f>VLOOKUP(Table311[[#This Row],[Date]],'DB Details'!$A:$L,12)</f>
        <v>50.1</v>
      </c>
      <c r="C725" s="49">
        <f>VLOOKUP(Table311[[#This Row],[Date]],'DB Details'!$A:$T,20)</f>
        <v>0</v>
      </c>
      <c r="D725" s="49">
        <f>VLOOKUP(Table311[[#This Row],[Date]],'DB Details'!$A:$T,18)</f>
        <v>0</v>
      </c>
      <c r="E725" s="49">
        <f>VLOOKUP(Table311[[#This Row],[Date]],'DB Details'!$A:$T,19)</f>
        <v>0</v>
      </c>
    </row>
    <row r="726" spans="1:5" x14ac:dyDescent="0.2">
      <c r="A726" s="38">
        <v>39448</v>
      </c>
      <c r="B726" s="48">
        <f>VLOOKUP(Table311[[#This Row],[Date]],'DB Details'!$A:$L,12)</f>
        <v>50.9</v>
      </c>
      <c r="C726" s="49">
        <f>VLOOKUP(Table311[[#This Row],[Date]],'DB Details'!$A:$T,20)</f>
        <v>1.4468030014427379E-2</v>
      </c>
      <c r="D726" s="49">
        <f>VLOOKUP(Table311[[#This Row],[Date]],'DB Details'!$A:$T,18)</f>
        <v>-4.0742947392000926E-3</v>
      </c>
      <c r="E726" s="49">
        <f>VLOOKUP(Table311[[#This Row],[Date]],'DB Details'!$A:$T,19)</f>
        <v>-1.619784994668938E-2</v>
      </c>
    </row>
    <row r="727" spans="1:5" x14ac:dyDescent="0.2">
      <c r="A727" s="38">
        <v>39479</v>
      </c>
      <c r="B727" s="48">
        <f>VLOOKUP(Table311[[#This Row],[Date]],'DB Details'!$A:$L,12)</f>
        <v>48.8</v>
      </c>
      <c r="C727" s="49">
        <f>VLOOKUP(Table311[[#This Row],[Date]],'DB Details'!$A:$T,20)</f>
        <v>0</v>
      </c>
      <c r="D727" s="49">
        <f>VLOOKUP(Table311[[#This Row],[Date]],'DB Details'!$A:$T,18)</f>
        <v>0</v>
      </c>
      <c r="E727" s="49">
        <f>VLOOKUP(Table311[[#This Row],[Date]],'DB Details'!$A:$T,19)</f>
        <v>0</v>
      </c>
    </row>
    <row r="728" spans="1:5" x14ac:dyDescent="0.2">
      <c r="A728" s="38">
        <v>39508</v>
      </c>
      <c r="B728" s="48">
        <f>VLOOKUP(Table311[[#This Row],[Date]],'DB Details'!$A:$L,12)</f>
        <v>49.7</v>
      </c>
      <c r="C728" s="49">
        <f>VLOOKUP(Table311[[#This Row],[Date]],'DB Details'!$A:$T,20)</f>
        <v>0</v>
      </c>
      <c r="D728" s="49">
        <f>VLOOKUP(Table311[[#This Row],[Date]],'DB Details'!$A:$T,18)</f>
        <v>0</v>
      </c>
      <c r="E728" s="49">
        <f>VLOOKUP(Table311[[#This Row],[Date]],'DB Details'!$A:$T,19)</f>
        <v>0</v>
      </c>
    </row>
    <row r="729" spans="1:5" x14ac:dyDescent="0.2">
      <c r="A729" s="38">
        <v>39539</v>
      </c>
      <c r="B729" s="48">
        <f>VLOOKUP(Table311[[#This Row],[Date]],'DB Details'!$A:$L,12)</f>
        <v>48.5</v>
      </c>
      <c r="C729" s="49">
        <f>VLOOKUP(Table311[[#This Row],[Date]],'DB Details'!$A:$T,20)</f>
        <v>1.3801325593333859E-2</v>
      </c>
      <c r="D729" s="49">
        <f>VLOOKUP(Table311[[#This Row],[Date]],'DB Details'!$A:$T,18)</f>
        <v>5.7229534456869546E-3</v>
      </c>
      <c r="E729" s="49">
        <f>VLOOKUP(Table311[[#This Row],[Date]],'DB Details'!$A:$T,19)</f>
        <v>2.3089077789477889E-2</v>
      </c>
    </row>
    <row r="730" spans="1:5" x14ac:dyDescent="0.2">
      <c r="A730" s="38">
        <v>39569</v>
      </c>
      <c r="B730" s="48">
        <f>VLOOKUP(Table311[[#This Row],[Date]],'DB Details'!$A:$L,12)</f>
        <v>48.9</v>
      </c>
      <c r="C730" s="49">
        <f>VLOOKUP(Table311[[#This Row],[Date]],'DB Details'!$A:$T,20)</f>
        <v>0</v>
      </c>
      <c r="D730" s="49">
        <f>VLOOKUP(Table311[[#This Row],[Date]],'DB Details'!$A:$T,18)</f>
        <v>0</v>
      </c>
      <c r="E730" s="49">
        <f>VLOOKUP(Table311[[#This Row],[Date]],'DB Details'!$A:$T,19)</f>
        <v>0</v>
      </c>
    </row>
    <row r="731" spans="1:5" x14ac:dyDescent="0.2">
      <c r="A731" s="38">
        <v>39600</v>
      </c>
      <c r="B731" s="48">
        <f>VLOOKUP(Table311[[#This Row],[Date]],'DB Details'!$A:$L,12)</f>
        <v>49.9</v>
      </c>
      <c r="C731" s="49">
        <f>VLOOKUP(Table311[[#This Row],[Date]],'DB Details'!$A:$T,20)</f>
        <v>0</v>
      </c>
      <c r="D731" s="49">
        <f>VLOOKUP(Table311[[#This Row],[Date]],'DB Details'!$A:$T,18)</f>
        <v>0</v>
      </c>
      <c r="E731" s="49">
        <f>VLOOKUP(Table311[[#This Row],[Date]],'DB Details'!$A:$T,19)</f>
        <v>0</v>
      </c>
    </row>
    <row r="732" spans="1:5" x14ac:dyDescent="0.2">
      <c r="A732" s="38">
        <v>39630</v>
      </c>
      <c r="B732" s="48">
        <f>VLOOKUP(Table311[[#This Row],[Date]],'DB Details'!$A:$L,12)</f>
        <v>50.8</v>
      </c>
      <c r="C732" s="49">
        <f>VLOOKUP(Table311[[#This Row],[Date]],'DB Details'!$A:$T,20)</f>
        <v>2.4220237812272792E-3</v>
      </c>
      <c r="D732" s="49">
        <f>VLOOKUP(Table311[[#This Row],[Date]],'DB Details'!$A:$T,18)</f>
        <v>-5.2689290221545849E-3</v>
      </c>
      <c r="E732" s="49">
        <f>VLOOKUP(Table311[[#This Row],[Date]],'DB Details'!$A:$T,19)</f>
        <v>-2.0909730735542809E-2</v>
      </c>
    </row>
    <row r="733" spans="1:5" x14ac:dyDescent="0.2">
      <c r="A733" s="38">
        <v>39661</v>
      </c>
      <c r="B733" s="48">
        <f>VLOOKUP(Table311[[#This Row],[Date]],'DB Details'!$A:$L,12)</f>
        <v>50.1</v>
      </c>
      <c r="C733" s="49">
        <f>VLOOKUP(Table311[[#This Row],[Date]],'DB Details'!$A:$T,20)</f>
        <v>0</v>
      </c>
      <c r="D733" s="49">
        <f>VLOOKUP(Table311[[#This Row],[Date]],'DB Details'!$A:$T,18)</f>
        <v>0</v>
      </c>
      <c r="E733" s="49">
        <f>VLOOKUP(Table311[[#This Row],[Date]],'DB Details'!$A:$T,19)</f>
        <v>0</v>
      </c>
    </row>
    <row r="734" spans="1:5" x14ac:dyDescent="0.2">
      <c r="A734" s="38">
        <v>39692</v>
      </c>
      <c r="B734" s="48">
        <f>VLOOKUP(Table311[[#This Row],[Date]],'DB Details'!$A:$L,12)</f>
        <v>47.2</v>
      </c>
      <c r="C734" s="49">
        <f>VLOOKUP(Table311[[#This Row],[Date]],'DB Details'!$A:$T,20)</f>
        <v>0</v>
      </c>
      <c r="D734" s="49">
        <f>VLOOKUP(Table311[[#This Row],[Date]],'DB Details'!$A:$T,18)</f>
        <v>0</v>
      </c>
      <c r="E734" s="49">
        <f>VLOOKUP(Table311[[#This Row],[Date]],'DB Details'!$A:$T,19)</f>
        <v>0</v>
      </c>
    </row>
    <row r="735" spans="1:5" x14ac:dyDescent="0.2">
      <c r="A735" s="38">
        <v>39722</v>
      </c>
      <c r="B735" s="48">
        <f>VLOOKUP(Table311[[#This Row],[Date]],'DB Details'!$A:$L,12)</f>
        <v>38.200000000000003</v>
      </c>
      <c r="C735" s="49">
        <f>VLOOKUP(Table311[[#This Row],[Date]],'DB Details'!$A:$T,20)</f>
        <v>-2.5403392598762051E-2</v>
      </c>
      <c r="D735" s="49">
        <f>VLOOKUP(Table311[[#This Row],[Date]],'DB Details'!$A:$T,18)</f>
        <v>-2.1830971480936261E-2</v>
      </c>
      <c r="E735" s="49">
        <f>VLOOKUP(Table311[[#This Row],[Date]],'DB Details'!$A:$T,19)</f>
        <v>-8.4505728695347337E-2</v>
      </c>
    </row>
    <row r="736" spans="1:5" x14ac:dyDescent="0.2">
      <c r="A736" s="38">
        <v>39753</v>
      </c>
      <c r="B736" s="48">
        <f>VLOOKUP(Table311[[#This Row],[Date]],'DB Details'!$A:$L,12)</f>
        <v>39</v>
      </c>
      <c r="C736" s="49">
        <f>VLOOKUP(Table311[[#This Row],[Date]],'DB Details'!$A:$T,20)</f>
        <v>0</v>
      </c>
      <c r="D736" s="49">
        <f>VLOOKUP(Table311[[#This Row],[Date]],'DB Details'!$A:$T,18)</f>
        <v>0</v>
      </c>
      <c r="E736" s="49">
        <f>VLOOKUP(Table311[[#This Row],[Date]],'DB Details'!$A:$T,19)</f>
        <v>0</v>
      </c>
    </row>
    <row r="737" spans="1:5" x14ac:dyDescent="0.2">
      <c r="A737" s="38">
        <v>39783</v>
      </c>
      <c r="B737" s="48">
        <f>VLOOKUP(Table311[[#This Row],[Date]],'DB Details'!$A:$L,12)</f>
        <v>34.5</v>
      </c>
      <c r="C737" s="49">
        <f>VLOOKUP(Table311[[#This Row],[Date]],'DB Details'!$A:$T,20)</f>
        <v>0</v>
      </c>
      <c r="D737" s="49">
        <f>VLOOKUP(Table311[[#This Row],[Date]],'DB Details'!$A:$T,18)</f>
        <v>0</v>
      </c>
      <c r="E737" s="49">
        <f>VLOOKUP(Table311[[#This Row],[Date]],'DB Details'!$A:$T,19)</f>
        <v>0</v>
      </c>
    </row>
    <row r="738" spans="1:5" x14ac:dyDescent="0.2">
      <c r="A738" s="38">
        <v>39814</v>
      </c>
      <c r="B738" s="48">
        <f>VLOOKUP(Table311[[#This Row],[Date]],'DB Details'!$A:$L,12)</f>
        <v>36.4</v>
      </c>
      <c r="C738" s="49">
        <f>VLOOKUP(Table311[[#This Row],[Date]],'DB Details'!$A:$T,20)</f>
        <v>-3.2823924437935283E-2</v>
      </c>
      <c r="D738" s="49">
        <f>VLOOKUP(Table311[[#This Row],[Date]],'DB Details'!$A:$T,18)</f>
        <v>-1.165722530679672E-2</v>
      </c>
      <c r="E738" s="49">
        <f>VLOOKUP(Table311[[#This Row],[Date]],'DB Details'!$A:$T,19)</f>
        <v>-4.5819873793169208E-2</v>
      </c>
    </row>
    <row r="739" spans="1:5" x14ac:dyDescent="0.2">
      <c r="A739" s="38">
        <v>39845</v>
      </c>
      <c r="B739" s="48">
        <f>VLOOKUP(Table311[[#This Row],[Date]],'DB Details'!$A:$L,12)</f>
        <v>36.6</v>
      </c>
      <c r="C739" s="49">
        <f>VLOOKUP(Table311[[#This Row],[Date]],'DB Details'!$A:$T,20)</f>
        <v>0</v>
      </c>
      <c r="D739" s="49">
        <f>VLOOKUP(Table311[[#This Row],[Date]],'DB Details'!$A:$T,18)</f>
        <v>0</v>
      </c>
      <c r="E739" s="49">
        <f>VLOOKUP(Table311[[#This Row],[Date]],'DB Details'!$A:$T,19)</f>
        <v>0</v>
      </c>
    </row>
    <row r="740" spans="1:5" x14ac:dyDescent="0.2">
      <c r="A740" s="38">
        <v>39873</v>
      </c>
      <c r="B740" s="48">
        <f>VLOOKUP(Table311[[#This Row],[Date]],'DB Details'!$A:$L,12)</f>
        <v>37.200000000000003</v>
      </c>
      <c r="C740" s="49">
        <f>VLOOKUP(Table311[[#This Row],[Date]],'DB Details'!$A:$T,20)</f>
        <v>0</v>
      </c>
      <c r="D740" s="49">
        <f>VLOOKUP(Table311[[#This Row],[Date]],'DB Details'!$A:$T,18)</f>
        <v>0</v>
      </c>
      <c r="E740" s="49">
        <f>VLOOKUP(Table311[[#This Row],[Date]],'DB Details'!$A:$T,19)</f>
        <v>0</v>
      </c>
    </row>
    <row r="741" spans="1:5" x14ac:dyDescent="0.2">
      <c r="A741" s="38">
        <v>39904</v>
      </c>
      <c r="B741" s="48">
        <f>VLOOKUP(Table311[[#This Row],[Date]],'DB Details'!$A:$L,12)</f>
        <v>39.9</v>
      </c>
      <c r="C741" s="49">
        <f>VLOOKUP(Table311[[#This Row],[Date]],'DB Details'!$A:$T,20)</f>
        <v>-3.995504779306322E-2</v>
      </c>
      <c r="D741" s="49">
        <f>VLOOKUP(Table311[[#This Row],[Date]],'DB Details'!$A:$T,18)</f>
        <v>-1.692381386635996E-3</v>
      </c>
      <c r="E741" s="49">
        <f>VLOOKUP(Table311[[#This Row],[Date]],'DB Details'!$A:$T,19)</f>
        <v>-6.7523599987623362E-3</v>
      </c>
    </row>
    <row r="742" spans="1:5" x14ac:dyDescent="0.2">
      <c r="A742" s="38">
        <v>39934</v>
      </c>
      <c r="B742" s="48">
        <f>VLOOKUP(Table311[[#This Row],[Date]],'DB Details'!$A:$L,12)</f>
        <v>44.1</v>
      </c>
      <c r="C742" s="49">
        <f>VLOOKUP(Table311[[#This Row],[Date]],'DB Details'!$A:$T,20)</f>
        <v>0</v>
      </c>
      <c r="D742" s="49">
        <f>VLOOKUP(Table311[[#This Row],[Date]],'DB Details'!$A:$T,18)</f>
        <v>0</v>
      </c>
      <c r="E742" s="49">
        <f>VLOOKUP(Table311[[#This Row],[Date]],'DB Details'!$A:$T,19)</f>
        <v>0</v>
      </c>
    </row>
    <row r="743" spans="1:5" x14ac:dyDescent="0.2">
      <c r="A743" s="38">
        <v>39965</v>
      </c>
      <c r="B743" s="48">
        <f>VLOOKUP(Table311[[#This Row],[Date]],'DB Details'!$A:$L,12)</f>
        <v>46.3</v>
      </c>
      <c r="C743" s="49">
        <f>VLOOKUP(Table311[[#This Row],[Date]],'DB Details'!$A:$T,20)</f>
        <v>0</v>
      </c>
      <c r="D743" s="49">
        <f>VLOOKUP(Table311[[#This Row],[Date]],'DB Details'!$A:$T,18)</f>
        <v>0</v>
      </c>
      <c r="E743" s="49">
        <f>VLOOKUP(Table311[[#This Row],[Date]],'DB Details'!$A:$T,19)</f>
        <v>0</v>
      </c>
    </row>
    <row r="744" spans="1:5" x14ac:dyDescent="0.2">
      <c r="A744" s="38">
        <v>39995</v>
      </c>
      <c r="B744" s="48">
        <f>VLOOKUP(Table311[[#This Row],[Date]],'DB Details'!$A:$L,12)</f>
        <v>49.7</v>
      </c>
      <c r="C744" s="49">
        <f>VLOOKUP(Table311[[#This Row],[Date]],'DB Details'!$A:$T,20)</f>
        <v>-3.1376750032878008E-2</v>
      </c>
      <c r="D744" s="49">
        <f>VLOOKUP(Table311[[#This Row],[Date]],'DB Details'!$A:$T,18)</f>
        <v>3.6192999076888901E-3</v>
      </c>
      <c r="E744" s="49">
        <f>VLOOKUP(Table311[[#This Row],[Date]],'DB Details'!$A:$T,19)</f>
        <v>1.4555985434920871E-2</v>
      </c>
    </row>
    <row r="745" spans="1:5" x14ac:dyDescent="0.2">
      <c r="A745" s="38">
        <v>40026</v>
      </c>
      <c r="B745" s="48">
        <f>VLOOKUP(Table311[[#This Row],[Date]],'DB Details'!$A:$L,12)</f>
        <v>53.4</v>
      </c>
      <c r="C745" s="49">
        <f>VLOOKUP(Table311[[#This Row],[Date]],'DB Details'!$A:$T,20)</f>
        <v>0</v>
      </c>
      <c r="D745" s="49">
        <f>VLOOKUP(Table311[[#This Row],[Date]],'DB Details'!$A:$T,18)</f>
        <v>0</v>
      </c>
      <c r="E745" s="49">
        <f>VLOOKUP(Table311[[#This Row],[Date]],'DB Details'!$A:$T,19)</f>
        <v>0</v>
      </c>
    </row>
    <row r="746" spans="1:5" x14ac:dyDescent="0.2">
      <c r="A746" s="38">
        <v>40057</v>
      </c>
      <c r="B746" s="48">
        <f>VLOOKUP(Table311[[#This Row],[Date]],'DB Details'!$A:$L,12)</f>
        <v>54.9</v>
      </c>
      <c r="C746" s="49">
        <f>VLOOKUP(Table311[[#This Row],[Date]],'DB Details'!$A:$T,20)</f>
        <v>0</v>
      </c>
      <c r="D746" s="49">
        <f>VLOOKUP(Table311[[#This Row],[Date]],'DB Details'!$A:$T,18)</f>
        <v>0</v>
      </c>
      <c r="E746" s="49">
        <f>VLOOKUP(Table311[[#This Row],[Date]],'DB Details'!$A:$T,19)</f>
        <v>0</v>
      </c>
    </row>
    <row r="747" spans="1:5" x14ac:dyDescent="0.2">
      <c r="A747" s="38">
        <v>40087</v>
      </c>
      <c r="B747" s="48">
        <f>VLOOKUP(Table311[[#This Row],[Date]],'DB Details'!$A:$L,12)</f>
        <v>57.6</v>
      </c>
      <c r="C747" s="49">
        <f>VLOOKUP(Table311[[#This Row],[Date]],'DB Details'!$A:$T,20)</f>
        <v>8.1657583876523191E-4</v>
      </c>
      <c r="D747" s="49">
        <f>VLOOKUP(Table311[[#This Row],[Date]],'DB Details'!$A:$T,18)</f>
        <v>1.0679619498303389E-2</v>
      </c>
      <c r="E747" s="49">
        <f>VLOOKUP(Table311[[#This Row],[Date]],'DB Details'!$A:$T,19)</f>
        <v>4.34076888622974E-2</v>
      </c>
    </row>
    <row r="748" spans="1:5" x14ac:dyDescent="0.2">
      <c r="A748" s="38">
        <v>40118</v>
      </c>
      <c r="B748" s="48">
        <f>VLOOKUP(Table311[[#This Row],[Date]],'DB Details'!$A:$L,12)</f>
        <v>55.4</v>
      </c>
      <c r="C748" s="49">
        <f>VLOOKUP(Table311[[#This Row],[Date]],'DB Details'!$A:$T,20)</f>
        <v>0</v>
      </c>
      <c r="D748" s="49">
        <f>VLOOKUP(Table311[[#This Row],[Date]],'DB Details'!$A:$T,18)</f>
        <v>0</v>
      </c>
      <c r="E748" s="49">
        <f>VLOOKUP(Table311[[#This Row],[Date]],'DB Details'!$A:$T,19)</f>
        <v>0</v>
      </c>
    </row>
    <row r="749" spans="1:5" x14ac:dyDescent="0.2">
      <c r="A749" s="38">
        <v>40148</v>
      </c>
      <c r="B749" s="48">
        <f>VLOOKUP(Table311[[#This Row],[Date]],'DB Details'!$A:$L,12)</f>
        <v>55.8</v>
      </c>
      <c r="C749" s="49">
        <f>VLOOKUP(Table311[[#This Row],[Date]],'DB Details'!$A:$T,20)</f>
        <v>0</v>
      </c>
      <c r="D749" s="49">
        <f>VLOOKUP(Table311[[#This Row],[Date]],'DB Details'!$A:$T,18)</f>
        <v>0</v>
      </c>
      <c r="E749" s="49">
        <f>VLOOKUP(Table311[[#This Row],[Date]],'DB Details'!$A:$T,19)</f>
        <v>0</v>
      </c>
    </row>
    <row r="750" spans="1:5" x14ac:dyDescent="0.2">
      <c r="A750" s="38">
        <v>40179</v>
      </c>
      <c r="B750" s="48">
        <f>VLOOKUP(Table311[[#This Row],[Date]],'DB Details'!$A:$L,12)</f>
        <v>56.3</v>
      </c>
      <c r="C750" s="49">
        <f>VLOOKUP(Table311[[#This Row],[Date]],'DB Details'!$A:$T,20)</f>
        <v>1.768457232028358E-2</v>
      </c>
      <c r="D750" s="49">
        <f>VLOOKUP(Table311[[#This Row],[Date]],'DB Details'!$A:$T,18)</f>
        <v>5.0005348148190604E-3</v>
      </c>
      <c r="E750" s="49">
        <f>VLOOKUP(Table311[[#This Row],[Date]],'DB Details'!$A:$T,19)</f>
        <v>2.0152672135610231E-2</v>
      </c>
    </row>
    <row r="751" spans="1:5" x14ac:dyDescent="0.2">
      <c r="A751" s="38">
        <v>40210</v>
      </c>
      <c r="B751" s="48">
        <f>VLOOKUP(Table311[[#This Row],[Date]],'DB Details'!$A:$L,12)</f>
        <v>55.5</v>
      </c>
      <c r="C751" s="49">
        <f>VLOOKUP(Table311[[#This Row],[Date]],'DB Details'!$A:$T,20)</f>
        <v>0</v>
      </c>
      <c r="D751" s="49">
        <f>VLOOKUP(Table311[[#This Row],[Date]],'DB Details'!$A:$T,18)</f>
        <v>0</v>
      </c>
      <c r="E751" s="49">
        <f>VLOOKUP(Table311[[#This Row],[Date]],'DB Details'!$A:$T,19)</f>
        <v>0</v>
      </c>
    </row>
    <row r="752" spans="1:5" x14ac:dyDescent="0.2">
      <c r="A752" s="38">
        <v>40238</v>
      </c>
      <c r="B752" s="48">
        <f>VLOOKUP(Table311[[#This Row],[Date]],'DB Details'!$A:$L,12)</f>
        <v>58.8</v>
      </c>
      <c r="C752" s="49">
        <f>VLOOKUP(Table311[[#This Row],[Date]],'DB Details'!$A:$T,20)</f>
        <v>0</v>
      </c>
      <c r="D752" s="49">
        <f>VLOOKUP(Table311[[#This Row],[Date]],'DB Details'!$A:$T,18)</f>
        <v>0</v>
      </c>
      <c r="E752" s="49">
        <f>VLOOKUP(Table311[[#This Row],[Date]],'DB Details'!$A:$T,19)</f>
        <v>0</v>
      </c>
    </row>
    <row r="753" spans="1:5" x14ac:dyDescent="0.2">
      <c r="A753" s="38">
        <v>40269</v>
      </c>
      <c r="B753" s="48">
        <f>VLOOKUP(Table311[[#This Row],[Date]],'DB Details'!$A:$L,12)</f>
        <v>58.1</v>
      </c>
      <c r="C753" s="49">
        <f>VLOOKUP(Table311[[#This Row],[Date]],'DB Details'!$A:$T,20)</f>
        <v>2.9274678447875339E-2</v>
      </c>
      <c r="D753" s="49">
        <f>VLOOKUP(Table311[[#This Row],[Date]],'DB Details'!$A:$T,18)</f>
        <v>9.6770463932624312E-3</v>
      </c>
      <c r="E753" s="49">
        <f>VLOOKUP(Table311[[#This Row],[Date]],'DB Details'!$A:$T,19)</f>
        <v>3.9273690540683408E-2</v>
      </c>
    </row>
    <row r="754" spans="1:5" x14ac:dyDescent="0.2">
      <c r="A754" s="38">
        <v>40299</v>
      </c>
      <c r="B754" s="48">
        <f>VLOOKUP(Table311[[#This Row],[Date]],'DB Details'!$A:$L,12)</f>
        <v>57.4</v>
      </c>
      <c r="C754" s="49">
        <f>VLOOKUP(Table311[[#This Row],[Date]],'DB Details'!$A:$T,20)</f>
        <v>0</v>
      </c>
      <c r="D754" s="49">
        <f>VLOOKUP(Table311[[#This Row],[Date]],'DB Details'!$A:$T,18)</f>
        <v>0</v>
      </c>
      <c r="E754" s="49">
        <f>VLOOKUP(Table311[[#This Row],[Date]],'DB Details'!$A:$T,19)</f>
        <v>0</v>
      </c>
    </row>
    <row r="755" spans="1:5" x14ac:dyDescent="0.2">
      <c r="A755" s="38">
        <v>40330</v>
      </c>
      <c r="B755" s="48">
        <f>VLOOKUP(Table311[[#This Row],[Date]],'DB Details'!$A:$L,12)</f>
        <v>56.5</v>
      </c>
      <c r="C755" s="49">
        <f>VLOOKUP(Table311[[#This Row],[Date]],'DB Details'!$A:$T,20)</f>
        <v>0</v>
      </c>
      <c r="D755" s="49">
        <f>VLOOKUP(Table311[[#This Row],[Date]],'DB Details'!$A:$T,18)</f>
        <v>0</v>
      </c>
      <c r="E755" s="49">
        <f>VLOOKUP(Table311[[#This Row],[Date]],'DB Details'!$A:$T,19)</f>
        <v>0</v>
      </c>
    </row>
    <row r="756" spans="1:5" x14ac:dyDescent="0.2">
      <c r="A756" s="38">
        <v>40360</v>
      </c>
      <c r="B756" s="48">
        <f>VLOOKUP(Table311[[#This Row],[Date]],'DB Details'!$A:$L,12)</f>
        <v>56.1</v>
      </c>
      <c r="C756" s="49">
        <f>VLOOKUP(Table311[[#This Row],[Date]],'DB Details'!$A:$T,20)</f>
        <v>3.3491938138539873E-2</v>
      </c>
      <c r="D756" s="49">
        <f>VLOOKUP(Table311[[#This Row],[Date]],'DB Details'!$A:$T,18)</f>
        <v>7.7314415030268974E-3</v>
      </c>
      <c r="E756" s="49">
        <f>VLOOKUP(Table311[[#This Row],[Date]],'DB Details'!$A:$T,19)</f>
        <v>3.128626930493783E-2</v>
      </c>
    </row>
    <row r="757" spans="1:5" x14ac:dyDescent="0.2">
      <c r="A757" s="38">
        <v>40391</v>
      </c>
      <c r="B757" s="48">
        <f>VLOOKUP(Table311[[#This Row],[Date]],'DB Details'!$A:$L,12)</f>
        <v>56.4</v>
      </c>
      <c r="C757" s="49">
        <f>VLOOKUP(Table311[[#This Row],[Date]],'DB Details'!$A:$T,20)</f>
        <v>0</v>
      </c>
      <c r="D757" s="49">
        <f>VLOOKUP(Table311[[#This Row],[Date]],'DB Details'!$A:$T,18)</f>
        <v>0</v>
      </c>
      <c r="E757" s="49">
        <f>VLOOKUP(Table311[[#This Row],[Date]],'DB Details'!$A:$T,19)</f>
        <v>0</v>
      </c>
    </row>
    <row r="758" spans="1:5" x14ac:dyDescent="0.2">
      <c r="A758" s="38">
        <v>40422</v>
      </c>
      <c r="B758" s="48">
        <f>VLOOKUP(Table311[[#This Row],[Date]],'DB Details'!$A:$L,12)</f>
        <v>55.3</v>
      </c>
      <c r="C758" s="49">
        <f>VLOOKUP(Table311[[#This Row],[Date]],'DB Details'!$A:$T,20)</f>
        <v>0</v>
      </c>
      <c r="D758" s="49">
        <f>VLOOKUP(Table311[[#This Row],[Date]],'DB Details'!$A:$T,18)</f>
        <v>0</v>
      </c>
      <c r="E758" s="49">
        <f>VLOOKUP(Table311[[#This Row],[Date]],'DB Details'!$A:$T,19)</f>
        <v>0</v>
      </c>
    </row>
    <row r="759" spans="1:5" x14ac:dyDescent="0.2">
      <c r="A759" s="38">
        <v>40452</v>
      </c>
      <c r="B759" s="48">
        <f>VLOOKUP(Table311[[#This Row],[Date]],'DB Details'!$A:$L,12)</f>
        <v>56.9</v>
      </c>
      <c r="C759" s="49">
        <f>VLOOKUP(Table311[[#This Row],[Date]],'DB Details'!$A:$T,20)</f>
        <v>2.7884496905064039E-2</v>
      </c>
      <c r="D759" s="49">
        <f>VLOOKUP(Table311[[#This Row],[Date]],'DB Details'!$A:$T,18)</f>
        <v>5.1959515923726638E-3</v>
      </c>
      <c r="E759" s="49">
        <f>VLOOKUP(Table311[[#This Row],[Date]],'DB Details'!$A:$T,19)</f>
        <v>2.094635569547498E-2</v>
      </c>
    </row>
    <row r="760" spans="1:5" x14ac:dyDescent="0.2">
      <c r="A760" s="38">
        <v>40483</v>
      </c>
      <c r="B760" s="48">
        <f>VLOOKUP(Table311[[#This Row],[Date]],'DB Details'!$A:$L,12)</f>
        <v>57.3</v>
      </c>
      <c r="C760" s="49">
        <f>VLOOKUP(Table311[[#This Row],[Date]],'DB Details'!$A:$T,20)</f>
        <v>0</v>
      </c>
      <c r="D760" s="49">
        <f>VLOOKUP(Table311[[#This Row],[Date]],'DB Details'!$A:$T,18)</f>
        <v>0</v>
      </c>
      <c r="E760" s="49">
        <f>VLOOKUP(Table311[[#This Row],[Date]],'DB Details'!$A:$T,19)</f>
        <v>0</v>
      </c>
    </row>
    <row r="761" spans="1:5" x14ac:dyDescent="0.2">
      <c r="A761" s="38">
        <v>40513</v>
      </c>
      <c r="B761" s="48">
        <f>VLOOKUP(Table311[[#This Row],[Date]],'DB Details'!$A:$L,12)</f>
        <v>56.6</v>
      </c>
      <c r="C761" s="49">
        <f>VLOOKUP(Table311[[#This Row],[Date]],'DB Details'!$A:$T,20)</f>
        <v>0</v>
      </c>
      <c r="D761" s="49">
        <f>VLOOKUP(Table311[[#This Row],[Date]],'DB Details'!$A:$T,18)</f>
        <v>0</v>
      </c>
      <c r="E761" s="49">
        <f>VLOOKUP(Table311[[#This Row],[Date]],'DB Details'!$A:$T,19)</f>
        <v>0</v>
      </c>
    </row>
    <row r="762" spans="1:5" x14ac:dyDescent="0.2">
      <c r="A762" s="38">
        <v>40544</v>
      </c>
      <c r="B762" s="48">
        <f>VLOOKUP(Table311[[#This Row],[Date]],'DB Details'!$A:$L,12)</f>
        <v>59.1</v>
      </c>
      <c r="C762" s="49">
        <f>VLOOKUP(Table311[[#This Row],[Date]],'DB Details'!$A:$T,20)</f>
        <v>2.0306081906131489E-2</v>
      </c>
      <c r="D762" s="49">
        <f>VLOOKUP(Table311[[#This Row],[Date]],'DB Details'!$A:$T,18)</f>
        <v>-2.409160681035181E-3</v>
      </c>
      <c r="E762" s="49">
        <f>VLOOKUP(Table311[[#This Row],[Date]],'DB Details'!$A:$T,19)</f>
        <v>-9.6018742909373955E-3</v>
      </c>
    </row>
    <row r="763" spans="1:5" x14ac:dyDescent="0.2">
      <c r="A763" s="38">
        <v>40575</v>
      </c>
      <c r="B763" s="48">
        <f>VLOOKUP(Table311[[#This Row],[Date]],'DB Details'!$A:$L,12)</f>
        <v>59.2</v>
      </c>
      <c r="C763" s="49">
        <f>VLOOKUP(Table311[[#This Row],[Date]],'DB Details'!$A:$T,20)</f>
        <v>0</v>
      </c>
      <c r="D763" s="49">
        <f>VLOOKUP(Table311[[#This Row],[Date]],'DB Details'!$A:$T,18)</f>
        <v>0</v>
      </c>
      <c r="E763" s="49">
        <f>VLOOKUP(Table311[[#This Row],[Date]],'DB Details'!$A:$T,19)</f>
        <v>0</v>
      </c>
    </row>
    <row r="764" spans="1:5" x14ac:dyDescent="0.2">
      <c r="A764" s="38">
        <v>40603</v>
      </c>
      <c r="B764" s="48">
        <f>VLOOKUP(Table311[[#This Row],[Date]],'DB Details'!$A:$L,12)</f>
        <v>58.4</v>
      </c>
      <c r="C764" s="49">
        <f>VLOOKUP(Table311[[#This Row],[Date]],'DB Details'!$A:$T,20)</f>
        <v>0</v>
      </c>
      <c r="D764" s="49">
        <f>VLOOKUP(Table311[[#This Row],[Date]],'DB Details'!$A:$T,18)</f>
        <v>0</v>
      </c>
      <c r="E764" s="49">
        <f>VLOOKUP(Table311[[#This Row],[Date]],'DB Details'!$A:$T,19)</f>
        <v>0</v>
      </c>
    </row>
    <row r="765" spans="1:5" x14ac:dyDescent="0.2">
      <c r="A765" s="38">
        <v>40634</v>
      </c>
      <c r="B765" s="48">
        <f>VLOOKUP(Table311[[#This Row],[Date]],'DB Details'!$A:$L,12)</f>
        <v>57.9</v>
      </c>
      <c r="C765" s="49">
        <f>VLOOKUP(Table311[[#This Row],[Date]],'DB Details'!$A:$T,20)</f>
        <v>1.7379050686072959E-2</v>
      </c>
      <c r="D765" s="49">
        <f>VLOOKUP(Table311[[#This Row],[Date]],'DB Details'!$A:$T,18)</f>
        <v>6.7805075120588752E-3</v>
      </c>
      <c r="E765" s="49">
        <f>VLOOKUP(Table311[[#This Row],[Date]],'DB Details'!$A:$T,19)</f>
        <v>2.739913079767153E-2</v>
      </c>
    </row>
    <row r="766" spans="1:5" x14ac:dyDescent="0.2">
      <c r="A766" s="38">
        <v>40664</v>
      </c>
      <c r="B766" s="48">
        <f>VLOOKUP(Table311[[#This Row],[Date]],'DB Details'!$A:$L,12)</f>
        <v>54.8</v>
      </c>
      <c r="C766" s="49">
        <f>VLOOKUP(Table311[[#This Row],[Date]],'DB Details'!$A:$T,20)</f>
        <v>0</v>
      </c>
      <c r="D766" s="49">
        <f>VLOOKUP(Table311[[#This Row],[Date]],'DB Details'!$A:$T,18)</f>
        <v>0</v>
      </c>
      <c r="E766" s="49">
        <f>VLOOKUP(Table311[[#This Row],[Date]],'DB Details'!$A:$T,19)</f>
        <v>0</v>
      </c>
    </row>
    <row r="767" spans="1:5" x14ac:dyDescent="0.2">
      <c r="A767" s="38">
        <v>40695</v>
      </c>
      <c r="B767" s="48">
        <f>VLOOKUP(Table311[[#This Row],[Date]],'DB Details'!$A:$L,12)</f>
        <v>55.8</v>
      </c>
      <c r="C767" s="49">
        <f>VLOOKUP(Table311[[#This Row],[Date]],'DB Details'!$A:$T,20)</f>
        <v>0</v>
      </c>
      <c r="D767" s="49">
        <f>VLOOKUP(Table311[[#This Row],[Date]],'DB Details'!$A:$T,18)</f>
        <v>0</v>
      </c>
      <c r="E767" s="49">
        <f>VLOOKUP(Table311[[#This Row],[Date]],'DB Details'!$A:$T,19)</f>
        <v>0</v>
      </c>
    </row>
    <row r="768" spans="1:5" x14ac:dyDescent="0.2">
      <c r="A768" s="38">
        <v>40725</v>
      </c>
      <c r="B768" s="48">
        <f>VLOOKUP(Table311[[#This Row],[Date]],'DB Details'!$A:$L,12)</f>
        <v>52.9</v>
      </c>
      <c r="C768" s="49">
        <f>VLOOKUP(Table311[[#This Row],[Date]],'DB Details'!$A:$T,20)</f>
        <v>9.1822084838616043E-3</v>
      </c>
      <c r="D768" s="49">
        <f>VLOOKUP(Table311[[#This Row],[Date]],'DB Details'!$A:$T,18)</f>
        <v>-3.8767162657507928E-4</v>
      </c>
      <c r="E768" s="49">
        <f>VLOOKUP(Table311[[#This Row],[Date]],'DB Details'!$A:$T,19)</f>
        <v>-1.5497850035888221E-3</v>
      </c>
    </row>
    <row r="769" spans="1:5" x14ac:dyDescent="0.2">
      <c r="A769" s="38">
        <v>40756</v>
      </c>
      <c r="B769" s="48">
        <f>VLOOKUP(Table311[[#This Row],[Date]],'DB Details'!$A:$L,12)</f>
        <v>52.6</v>
      </c>
      <c r="C769" s="49">
        <f>VLOOKUP(Table311[[#This Row],[Date]],'DB Details'!$A:$T,20)</f>
        <v>0</v>
      </c>
      <c r="D769" s="49">
        <f>VLOOKUP(Table311[[#This Row],[Date]],'DB Details'!$A:$T,18)</f>
        <v>0</v>
      </c>
      <c r="E769" s="49">
        <f>VLOOKUP(Table311[[#This Row],[Date]],'DB Details'!$A:$T,19)</f>
        <v>0</v>
      </c>
    </row>
    <row r="770" spans="1:5" x14ac:dyDescent="0.2">
      <c r="A770" s="38">
        <v>40787</v>
      </c>
      <c r="B770" s="48">
        <f>VLOOKUP(Table311[[#This Row],[Date]],'DB Details'!$A:$L,12)</f>
        <v>53.7</v>
      </c>
      <c r="C770" s="49">
        <f>VLOOKUP(Table311[[#This Row],[Date]],'DB Details'!$A:$T,20)</f>
        <v>0</v>
      </c>
      <c r="D770" s="49">
        <f>VLOOKUP(Table311[[#This Row],[Date]],'DB Details'!$A:$T,18)</f>
        <v>0</v>
      </c>
      <c r="E770" s="49">
        <f>VLOOKUP(Table311[[#This Row],[Date]],'DB Details'!$A:$T,19)</f>
        <v>0</v>
      </c>
    </row>
    <row r="771" spans="1:5" x14ac:dyDescent="0.2">
      <c r="A771" s="38">
        <v>40817</v>
      </c>
      <c r="B771" s="48">
        <f>VLOOKUP(Table311[[#This Row],[Date]],'DB Details'!$A:$L,12)</f>
        <v>51.4</v>
      </c>
      <c r="C771" s="49">
        <f>VLOOKUP(Table311[[#This Row],[Date]],'DB Details'!$A:$T,20)</f>
        <v>1.52269152413066E-2</v>
      </c>
      <c r="D771" s="49">
        <f>VLOOKUP(Table311[[#This Row],[Date]],'DB Details'!$A:$T,18)</f>
        <v>1.121678183498582E-2</v>
      </c>
      <c r="E771" s="49">
        <f>VLOOKUP(Table311[[#This Row],[Date]],'DB Details'!$A:$T,19)</f>
        <v>4.5627685349290507E-2</v>
      </c>
    </row>
    <row r="772" spans="1:5" x14ac:dyDescent="0.2">
      <c r="A772" s="38">
        <v>40848</v>
      </c>
      <c r="B772" s="48">
        <f>VLOOKUP(Table311[[#This Row],[Date]],'DB Details'!$A:$L,12)</f>
        <v>51.8</v>
      </c>
      <c r="C772" s="49">
        <f>VLOOKUP(Table311[[#This Row],[Date]],'DB Details'!$A:$T,20)</f>
        <v>0</v>
      </c>
      <c r="D772" s="49">
        <f>VLOOKUP(Table311[[#This Row],[Date]],'DB Details'!$A:$T,18)</f>
        <v>0</v>
      </c>
      <c r="E772" s="49">
        <f>VLOOKUP(Table311[[#This Row],[Date]],'DB Details'!$A:$T,19)</f>
        <v>0</v>
      </c>
    </row>
    <row r="773" spans="1:5" x14ac:dyDescent="0.2">
      <c r="A773" s="38">
        <v>40878</v>
      </c>
      <c r="B773" s="48">
        <f>VLOOKUP(Table311[[#This Row],[Date]],'DB Details'!$A:$L,12)</f>
        <v>53</v>
      </c>
      <c r="C773" s="49">
        <f>VLOOKUP(Table311[[#This Row],[Date]],'DB Details'!$A:$T,20)</f>
        <v>0</v>
      </c>
      <c r="D773" s="49">
        <f>VLOOKUP(Table311[[#This Row],[Date]],'DB Details'!$A:$T,18)</f>
        <v>0</v>
      </c>
      <c r="E773" s="49">
        <f>VLOOKUP(Table311[[#This Row],[Date]],'DB Details'!$A:$T,19)</f>
        <v>0</v>
      </c>
    </row>
    <row r="774" spans="1:5" x14ac:dyDescent="0.2">
      <c r="A774" s="38">
        <v>40909</v>
      </c>
      <c r="B774" s="48">
        <f>VLOOKUP(Table311[[#This Row],[Date]],'DB Details'!$A:$L,12)</f>
        <v>52.6</v>
      </c>
      <c r="C774" s="49">
        <f>VLOOKUP(Table311[[#This Row],[Date]],'DB Details'!$A:$T,20)</f>
        <v>2.6002492975388428E-2</v>
      </c>
      <c r="D774" s="49">
        <f>VLOOKUP(Table311[[#This Row],[Date]],'DB Details'!$A:$T,18)</f>
        <v>8.1792284509988062E-3</v>
      </c>
      <c r="E774" s="49">
        <f>VLOOKUP(Table311[[#This Row],[Date]],'DB Details'!$A:$T,19)</f>
        <v>3.3120505702169067E-2</v>
      </c>
    </row>
    <row r="775" spans="1:5" x14ac:dyDescent="0.2">
      <c r="A775" s="38">
        <v>40940</v>
      </c>
      <c r="B775" s="48">
        <f>VLOOKUP(Table311[[#This Row],[Date]],'DB Details'!$A:$L,12)</f>
        <v>53.1</v>
      </c>
      <c r="C775" s="49">
        <f>VLOOKUP(Table311[[#This Row],[Date]],'DB Details'!$A:$T,20)</f>
        <v>0</v>
      </c>
      <c r="D775" s="49">
        <f>VLOOKUP(Table311[[#This Row],[Date]],'DB Details'!$A:$T,18)</f>
        <v>0</v>
      </c>
      <c r="E775" s="49">
        <f>VLOOKUP(Table311[[#This Row],[Date]],'DB Details'!$A:$T,19)</f>
        <v>0</v>
      </c>
    </row>
    <row r="776" spans="1:5" x14ac:dyDescent="0.2">
      <c r="A776" s="38">
        <v>40969</v>
      </c>
      <c r="B776" s="48">
        <f>VLOOKUP(Table311[[#This Row],[Date]],'DB Details'!$A:$L,12)</f>
        <v>53.5</v>
      </c>
      <c r="C776" s="49">
        <f>VLOOKUP(Table311[[#This Row],[Date]],'DB Details'!$A:$T,20)</f>
        <v>0</v>
      </c>
      <c r="D776" s="49">
        <f>VLOOKUP(Table311[[#This Row],[Date]],'DB Details'!$A:$T,18)</f>
        <v>0</v>
      </c>
      <c r="E776" s="49">
        <f>VLOOKUP(Table311[[#This Row],[Date]],'DB Details'!$A:$T,19)</f>
        <v>0</v>
      </c>
    </row>
    <row r="777" spans="1:5" x14ac:dyDescent="0.2">
      <c r="A777" s="38">
        <v>41000</v>
      </c>
      <c r="B777" s="48">
        <f>VLOOKUP(Table311[[#This Row],[Date]],'DB Details'!$A:$L,12)</f>
        <v>53.5</v>
      </c>
      <c r="C777" s="49">
        <f>VLOOKUP(Table311[[#This Row],[Date]],'DB Details'!$A:$T,20)</f>
        <v>2.3738163497154609E-2</v>
      </c>
      <c r="D777" s="49">
        <f>VLOOKUP(Table311[[#This Row],[Date]],'DB Details'!$A:$T,18)</f>
        <v>4.5585998686771077E-3</v>
      </c>
      <c r="E777" s="49">
        <f>VLOOKUP(Table311[[#This Row],[Date]],'DB Details'!$A:$T,19)</f>
        <v>1.8359463829133341E-2</v>
      </c>
    </row>
    <row r="778" spans="1:5" x14ac:dyDescent="0.2">
      <c r="A778" s="38">
        <v>41030</v>
      </c>
      <c r="B778" s="48">
        <f>VLOOKUP(Table311[[#This Row],[Date]],'DB Details'!$A:$L,12)</f>
        <v>52.6</v>
      </c>
      <c r="C778" s="49">
        <f>VLOOKUP(Table311[[#This Row],[Date]],'DB Details'!$A:$T,20)</f>
        <v>0</v>
      </c>
      <c r="D778" s="49">
        <f>VLOOKUP(Table311[[#This Row],[Date]],'DB Details'!$A:$T,18)</f>
        <v>0</v>
      </c>
      <c r="E778" s="49">
        <f>VLOOKUP(Table311[[#This Row],[Date]],'DB Details'!$A:$T,19)</f>
        <v>0</v>
      </c>
    </row>
    <row r="779" spans="1:5" x14ac:dyDescent="0.2">
      <c r="A779" s="38">
        <v>41061</v>
      </c>
      <c r="B779" s="48">
        <f>VLOOKUP(Table311[[#This Row],[Date]],'DB Details'!$A:$L,12)</f>
        <v>49.7</v>
      </c>
      <c r="C779" s="49">
        <f>VLOOKUP(Table311[[#This Row],[Date]],'DB Details'!$A:$T,20)</f>
        <v>0</v>
      </c>
      <c r="D779" s="49">
        <f>VLOOKUP(Table311[[#This Row],[Date]],'DB Details'!$A:$T,18)</f>
        <v>0</v>
      </c>
      <c r="E779" s="49">
        <f>VLOOKUP(Table311[[#This Row],[Date]],'DB Details'!$A:$T,19)</f>
        <v>0</v>
      </c>
    </row>
    <row r="780" spans="1:5" x14ac:dyDescent="0.2">
      <c r="A780" s="38">
        <v>41091</v>
      </c>
      <c r="B780" s="48">
        <f>VLOOKUP(Table311[[#This Row],[Date]],'DB Details'!$A:$L,12)</f>
        <v>50</v>
      </c>
      <c r="C780" s="49">
        <f>VLOOKUP(Table311[[#This Row],[Date]],'DB Details'!$A:$T,20)</f>
        <v>2.5926229770563171E-2</v>
      </c>
      <c r="D780" s="49">
        <f>VLOOKUP(Table311[[#This Row],[Date]],'DB Details'!$A:$T,18)</f>
        <v>1.748829776015621E-3</v>
      </c>
      <c r="E780" s="49">
        <f>VLOOKUP(Table311[[#This Row],[Date]],'DB Details'!$A:$T,19)</f>
        <v>7.0136909414519888E-3</v>
      </c>
    </row>
    <row r="781" spans="1:5" x14ac:dyDescent="0.2">
      <c r="A781" s="38">
        <v>41122</v>
      </c>
      <c r="B781" s="48">
        <f>VLOOKUP(Table311[[#This Row],[Date]],'DB Details'!$A:$L,12)</f>
        <v>50.2</v>
      </c>
      <c r="C781" s="49">
        <f>VLOOKUP(Table311[[#This Row],[Date]],'DB Details'!$A:$T,20)</f>
        <v>0</v>
      </c>
      <c r="D781" s="49">
        <f>VLOOKUP(Table311[[#This Row],[Date]],'DB Details'!$A:$T,18)</f>
        <v>0</v>
      </c>
      <c r="E781" s="49">
        <f>VLOOKUP(Table311[[#This Row],[Date]],'DB Details'!$A:$T,19)</f>
        <v>0</v>
      </c>
    </row>
    <row r="782" spans="1:5" x14ac:dyDescent="0.2">
      <c r="A782" s="38">
        <v>41153</v>
      </c>
      <c r="B782" s="48">
        <f>VLOOKUP(Table311[[#This Row],[Date]],'DB Details'!$A:$L,12)</f>
        <v>51.8</v>
      </c>
      <c r="C782" s="49">
        <f>VLOOKUP(Table311[[#This Row],[Date]],'DB Details'!$A:$T,20)</f>
        <v>0</v>
      </c>
      <c r="D782" s="49">
        <f>VLOOKUP(Table311[[#This Row],[Date]],'DB Details'!$A:$T,18)</f>
        <v>0</v>
      </c>
      <c r="E782" s="49">
        <f>VLOOKUP(Table311[[#This Row],[Date]],'DB Details'!$A:$T,19)</f>
        <v>0</v>
      </c>
    </row>
    <row r="783" spans="1:5" x14ac:dyDescent="0.2">
      <c r="A783" s="38">
        <v>41183</v>
      </c>
      <c r="B783" s="48">
        <f>VLOOKUP(Table311[[#This Row],[Date]],'DB Details'!$A:$L,12)</f>
        <v>50.7</v>
      </c>
      <c r="C783" s="49">
        <f>VLOOKUP(Table311[[#This Row],[Date]],'DB Details'!$A:$T,20)</f>
        <v>1.56606434588916E-2</v>
      </c>
      <c r="D783" s="49">
        <f>VLOOKUP(Table311[[#This Row],[Date]],'DB Details'!$A:$T,18)</f>
        <v>1.0983806746418219E-3</v>
      </c>
      <c r="E783" s="49">
        <f>VLOOKUP(Table311[[#This Row],[Date]],'DB Details'!$A:$T,19)</f>
        <v>4.4007666411833854E-3</v>
      </c>
    </row>
    <row r="784" spans="1:5" x14ac:dyDescent="0.2">
      <c r="A784" s="38">
        <v>41214</v>
      </c>
      <c r="B784" s="48">
        <f>VLOOKUP(Table311[[#This Row],[Date]],'DB Details'!$A:$L,12)</f>
        <v>48.9</v>
      </c>
      <c r="C784" s="49">
        <f>VLOOKUP(Table311[[#This Row],[Date]],'DB Details'!$A:$T,20)</f>
        <v>0</v>
      </c>
      <c r="D784" s="49">
        <f>VLOOKUP(Table311[[#This Row],[Date]],'DB Details'!$A:$T,18)</f>
        <v>0</v>
      </c>
      <c r="E784" s="49">
        <f>VLOOKUP(Table311[[#This Row],[Date]],'DB Details'!$A:$T,19)</f>
        <v>0</v>
      </c>
    </row>
    <row r="785" spans="1:5" x14ac:dyDescent="0.2">
      <c r="A785" s="38">
        <v>41244</v>
      </c>
      <c r="B785" s="48">
        <f>VLOOKUP(Table311[[#This Row],[Date]],'DB Details'!$A:$L,12)</f>
        <v>49.8</v>
      </c>
      <c r="C785" s="49">
        <f>VLOOKUP(Table311[[#This Row],[Date]],'DB Details'!$A:$T,20)</f>
        <v>0</v>
      </c>
      <c r="D785" s="49">
        <f>VLOOKUP(Table311[[#This Row],[Date]],'DB Details'!$A:$T,18)</f>
        <v>0</v>
      </c>
      <c r="E785" s="49">
        <f>VLOOKUP(Table311[[#This Row],[Date]],'DB Details'!$A:$T,19)</f>
        <v>0</v>
      </c>
    </row>
    <row r="786" spans="1:5" x14ac:dyDescent="0.2">
      <c r="A786" s="38">
        <v>41275</v>
      </c>
      <c r="B786" s="48">
        <f>VLOOKUP(Table311[[#This Row],[Date]],'DB Details'!$A:$L,12)</f>
        <v>52</v>
      </c>
      <c r="C786" s="49">
        <f>VLOOKUP(Table311[[#This Row],[Date]],'DB Details'!$A:$T,20)</f>
        <v>1.6163010952802859E-2</v>
      </c>
      <c r="D786" s="49">
        <f>VLOOKUP(Table311[[#This Row],[Date]],'DB Details'!$A:$T,18)</f>
        <v>8.6778954769115967E-3</v>
      </c>
      <c r="E786" s="49">
        <f>VLOOKUP(Table311[[#This Row],[Date]],'DB Details'!$A:$T,19)</f>
        <v>3.5166036783941028E-2</v>
      </c>
    </row>
    <row r="787" spans="1:5" x14ac:dyDescent="0.2">
      <c r="A787" s="38">
        <v>41306</v>
      </c>
      <c r="B787" s="48">
        <f>VLOOKUP(Table311[[#This Row],[Date]],'DB Details'!$A:$L,12)</f>
        <v>53.6</v>
      </c>
      <c r="C787" s="49">
        <f>VLOOKUP(Table311[[#This Row],[Date]],'DB Details'!$A:$T,20)</f>
        <v>0</v>
      </c>
      <c r="D787" s="49">
        <f>VLOOKUP(Table311[[#This Row],[Date]],'DB Details'!$A:$T,18)</f>
        <v>0</v>
      </c>
      <c r="E787" s="49">
        <f>VLOOKUP(Table311[[#This Row],[Date]],'DB Details'!$A:$T,19)</f>
        <v>0</v>
      </c>
    </row>
    <row r="788" spans="1:5" x14ac:dyDescent="0.2">
      <c r="A788" s="38">
        <v>41334</v>
      </c>
      <c r="B788" s="48">
        <f>VLOOKUP(Table311[[#This Row],[Date]],'DB Details'!$A:$L,12)</f>
        <v>52</v>
      </c>
      <c r="C788" s="49">
        <f>VLOOKUP(Table311[[#This Row],[Date]],'DB Details'!$A:$T,20)</f>
        <v>0</v>
      </c>
      <c r="D788" s="49">
        <f>VLOOKUP(Table311[[#This Row],[Date]],'DB Details'!$A:$T,18)</f>
        <v>0</v>
      </c>
      <c r="E788" s="49">
        <f>VLOOKUP(Table311[[#This Row],[Date]],'DB Details'!$A:$T,19)</f>
        <v>0</v>
      </c>
    </row>
    <row r="789" spans="1:5" x14ac:dyDescent="0.2">
      <c r="A789" s="38">
        <v>41365</v>
      </c>
      <c r="B789" s="48">
        <f>VLOOKUP(Table311[[#This Row],[Date]],'DB Details'!$A:$L,12)</f>
        <v>49.7</v>
      </c>
      <c r="C789" s="49">
        <f>VLOOKUP(Table311[[#This Row],[Date]],'DB Details'!$A:$T,20)</f>
        <v>1.2961704903847749E-2</v>
      </c>
      <c r="D789" s="49">
        <f>VLOOKUP(Table311[[#This Row],[Date]],'DB Details'!$A:$T,18)</f>
        <v>1.393852197657185E-3</v>
      </c>
      <c r="E789" s="49">
        <f>VLOOKUP(Table311[[#This Row],[Date]],'DB Details'!$A:$T,19)</f>
        <v>5.5870765701340197E-3</v>
      </c>
    </row>
    <row r="790" spans="1:5" x14ac:dyDescent="0.2">
      <c r="A790" s="38">
        <v>41395</v>
      </c>
      <c r="B790" s="48">
        <f>VLOOKUP(Table311[[#This Row],[Date]],'DB Details'!$A:$L,12)</f>
        <v>50.5</v>
      </c>
      <c r="C790" s="49">
        <f>VLOOKUP(Table311[[#This Row],[Date]],'DB Details'!$A:$T,20)</f>
        <v>0</v>
      </c>
      <c r="D790" s="49">
        <f>VLOOKUP(Table311[[#This Row],[Date]],'DB Details'!$A:$T,18)</f>
        <v>0</v>
      </c>
      <c r="E790" s="49">
        <f>VLOOKUP(Table311[[#This Row],[Date]],'DB Details'!$A:$T,19)</f>
        <v>0</v>
      </c>
    </row>
    <row r="791" spans="1:5" x14ac:dyDescent="0.2">
      <c r="A791" s="38">
        <v>41426</v>
      </c>
      <c r="B791" s="48">
        <f>VLOOKUP(Table311[[#This Row],[Date]],'DB Details'!$A:$L,12)</f>
        <v>51.5</v>
      </c>
      <c r="C791" s="49">
        <f>VLOOKUP(Table311[[#This Row],[Date]],'DB Details'!$A:$T,20)</f>
        <v>0</v>
      </c>
      <c r="D791" s="49">
        <f>VLOOKUP(Table311[[#This Row],[Date]],'DB Details'!$A:$T,18)</f>
        <v>0</v>
      </c>
      <c r="E791" s="49">
        <f>VLOOKUP(Table311[[#This Row],[Date]],'DB Details'!$A:$T,19)</f>
        <v>0</v>
      </c>
    </row>
    <row r="792" spans="1:5" x14ac:dyDescent="0.2">
      <c r="A792" s="38">
        <v>41456</v>
      </c>
      <c r="B792" s="48">
        <f>VLOOKUP(Table311[[#This Row],[Date]],'DB Details'!$A:$L,12)</f>
        <v>53.5</v>
      </c>
      <c r="C792" s="49">
        <f>VLOOKUP(Table311[[#This Row],[Date]],'DB Details'!$A:$T,20)</f>
        <v>1.919844620038217E-2</v>
      </c>
      <c r="D792" s="49">
        <f>VLOOKUP(Table311[[#This Row],[Date]],'DB Details'!$A:$T,18)</f>
        <v>7.9165341079500094E-3</v>
      </c>
      <c r="E792" s="49">
        <f>VLOOKUP(Table311[[#This Row],[Date]],'DB Details'!$A:$T,19)</f>
        <v>3.2044153997870417E-2</v>
      </c>
    </row>
    <row r="793" spans="1:5" x14ac:dyDescent="0.2">
      <c r="A793" s="38">
        <v>41487</v>
      </c>
      <c r="B793" s="48">
        <f>VLOOKUP(Table311[[#This Row],[Date]],'DB Details'!$A:$L,12)</f>
        <v>55.9</v>
      </c>
      <c r="C793" s="49">
        <f>VLOOKUP(Table311[[#This Row],[Date]],'DB Details'!$A:$T,20)</f>
        <v>0</v>
      </c>
      <c r="D793" s="49">
        <f>VLOOKUP(Table311[[#This Row],[Date]],'DB Details'!$A:$T,18)</f>
        <v>0</v>
      </c>
      <c r="E793" s="49">
        <f>VLOOKUP(Table311[[#This Row],[Date]],'DB Details'!$A:$T,19)</f>
        <v>0</v>
      </c>
    </row>
    <row r="794" spans="1:5" x14ac:dyDescent="0.2">
      <c r="A794" s="38">
        <v>41518</v>
      </c>
      <c r="B794" s="48">
        <f>VLOOKUP(Table311[[#This Row],[Date]],'DB Details'!$A:$L,12)</f>
        <v>54.8</v>
      </c>
      <c r="C794" s="49">
        <f>VLOOKUP(Table311[[#This Row],[Date]],'DB Details'!$A:$T,20)</f>
        <v>0</v>
      </c>
      <c r="D794" s="49">
        <f>VLOOKUP(Table311[[#This Row],[Date]],'DB Details'!$A:$T,18)</f>
        <v>0</v>
      </c>
      <c r="E794" s="49">
        <f>VLOOKUP(Table311[[#This Row],[Date]],'DB Details'!$A:$T,19)</f>
        <v>0</v>
      </c>
    </row>
    <row r="795" spans="1:5" x14ac:dyDescent="0.2">
      <c r="A795" s="38">
        <v>41548</v>
      </c>
      <c r="B795" s="48">
        <f>VLOOKUP(Table311[[#This Row],[Date]],'DB Details'!$A:$L,12)</f>
        <v>55.3</v>
      </c>
      <c r="C795" s="49">
        <f>VLOOKUP(Table311[[#This Row],[Date]],'DB Details'!$A:$T,20)</f>
        <v>2.532049777807217E-2</v>
      </c>
      <c r="D795" s="49">
        <f>VLOOKUP(Table311[[#This Row],[Date]],'DB Details'!$A:$T,18)</f>
        <v>7.1117100156356649E-3</v>
      </c>
      <c r="E795" s="49">
        <f>VLOOKUP(Table311[[#This Row],[Date]],'DB Details'!$A:$T,19)</f>
        <v>2.875173987590807E-2</v>
      </c>
    </row>
    <row r="796" spans="1:5" x14ac:dyDescent="0.2">
      <c r="A796" s="38">
        <v>41579</v>
      </c>
      <c r="B796" s="48">
        <f>VLOOKUP(Table311[[#This Row],[Date]],'DB Details'!$A:$L,12)</f>
        <v>56.3</v>
      </c>
      <c r="C796" s="49">
        <f>VLOOKUP(Table311[[#This Row],[Date]],'DB Details'!$A:$T,20)</f>
        <v>0</v>
      </c>
      <c r="D796" s="49">
        <f>VLOOKUP(Table311[[#This Row],[Date]],'DB Details'!$A:$T,18)</f>
        <v>0</v>
      </c>
      <c r="E796" s="49">
        <f>VLOOKUP(Table311[[#This Row],[Date]],'DB Details'!$A:$T,19)</f>
        <v>0</v>
      </c>
    </row>
    <row r="797" spans="1:5" x14ac:dyDescent="0.2">
      <c r="A797" s="38">
        <v>41609</v>
      </c>
      <c r="B797" s="48">
        <f>VLOOKUP(Table311[[#This Row],[Date]],'DB Details'!$A:$L,12)</f>
        <v>55.9</v>
      </c>
      <c r="C797" s="49">
        <f>VLOOKUP(Table311[[#This Row],[Date]],'DB Details'!$A:$T,20)</f>
        <v>0</v>
      </c>
      <c r="D797" s="49">
        <f>VLOOKUP(Table311[[#This Row],[Date]],'DB Details'!$A:$T,18)</f>
        <v>0</v>
      </c>
      <c r="E797" s="49">
        <f>VLOOKUP(Table311[[#This Row],[Date]],'DB Details'!$A:$T,19)</f>
        <v>0</v>
      </c>
    </row>
    <row r="798" spans="1:5" x14ac:dyDescent="0.2">
      <c r="A798" s="38">
        <v>41640</v>
      </c>
      <c r="B798" s="48">
        <f>VLOOKUP(Table311[[#This Row],[Date]],'DB Details'!$A:$L,12)</f>
        <v>51.7</v>
      </c>
      <c r="C798" s="49">
        <f>VLOOKUP(Table311[[#This Row],[Date]],'DB Details'!$A:$T,20)</f>
        <v>1.294055859309538E-2</v>
      </c>
      <c r="D798" s="49">
        <f>VLOOKUP(Table311[[#This Row],[Date]],'DB Details'!$A:$T,18)</f>
        <v>-3.5010973651269459E-3</v>
      </c>
      <c r="E798" s="49">
        <f>VLOOKUP(Table311[[#This Row],[Date]],'DB Details'!$A:$T,19)</f>
        <v>-1.393101487505966E-2</v>
      </c>
    </row>
    <row r="799" spans="1:5" x14ac:dyDescent="0.2">
      <c r="A799" s="38">
        <v>41671</v>
      </c>
      <c r="B799" s="48">
        <f>VLOOKUP(Table311[[#This Row],[Date]],'DB Details'!$A:$L,12)</f>
        <v>54.6</v>
      </c>
      <c r="C799" s="49">
        <f>VLOOKUP(Table311[[#This Row],[Date]],'DB Details'!$A:$T,20)</f>
        <v>0</v>
      </c>
      <c r="D799" s="49">
        <f>VLOOKUP(Table311[[#This Row],[Date]],'DB Details'!$A:$T,18)</f>
        <v>0</v>
      </c>
      <c r="E799" s="49">
        <f>VLOOKUP(Table311[[#This Row],[Date]],'DB Details'!$A:$T,19)</f>
        <v>0</v>
      </c>
    </row>
    <row r="800" spans="1:5" x14ac:dyDescent="0.2">
      <c r="A800" s="38">
        <v>41699</v>
      </c>
      <c r="B800" s="48">
        <f>VLOOKUP(Table311[[#This Row],[Date]],'DB Details'!$A:$L,12)</f>
        <v>55.3</v>
      </c>
      <c r="C800" s="49">
        <f>VLOOKUP(Table311[[#This Row],[Date]],'DB Details'!$A:$T,20)</f>
        <v>0</v>
      </c>
      <c r="D800" s="49">
        <f>VLOOKUP(Table311[[#This Row],[Date]],'DB Details'!$A:$T,18)</f>
        <v>0</v>
      </c>
      <c r="E800" s="49">
        <f>VLOOKUP(Table311[[#This Row],[Date]],'DB Details'!$A:$T,19)</f>
        <v>0</v>
      </c>
    </row>
    <row r="801" spans="1:5" x14ac:dyDescent="0.2">
      <c r="A801" s="38">
        <v>41730</v>
      </c>
      <c r="B801" s="48">
        <f>VLOOKUP(Table311[[#This Row],[Date]],'DB Details'!$A:$L,12)</f>
        <v>55.7</v>
      </c>
      <c r="C801" s="49">
        <f>VLOOKUP(Table311[[#This Row],[Date]],'DB Details'!$A:$T,20)</f>
        <v>2.45199916765882E-2</v>
      </c>
      <c r="D801" s="49">
        <f>VLOOKUP(Table311[[#This Row],[Date]],'DB Details'!$A:$T,18)</f>
        <v>1.2841289071790579E-2</v>
      </c>
      <c r="E801" s="49">
        <f>VLOOKUP(Table311[[#This Row],[Date]],'DB Details'!$A:$T,19)</f>
        <v>5.2363045756652182E-2</v>
      </c>
    </row>
    <row r="802" spans="1:5" x14ac:dyDescent="0.2">
      <c r="A802" s="38">
        <v>41760</v>
      </c>
      <c r="B802" s="48">
        <f>VLOOKUP(Table311[[#This Row],[Date]],'DB Details'!$A:$L,12)</f>
        <v>55.8</v>
      </c>
      <c r="C802" s="49">
        <f>VLOOKUP(Table311[[#This Row],[Date]],'DB Details'!$A:$T,20)</f>
        <v>0</v>
      </c>
      <c r="D802" s="49">
        <f>VLOOKUP(Table311[[#This Row],[Date]],'DB Details'!$A:$T,18)</f>
        <v>0</v>
      </c>
      <c r="E802" s="49">
        <f>VLOOKUP(Table311[[#This Row],[Date]],'DB Details'!$A:$T,19)</f>
        <v>0</v>
      </c>
    </row>
    <row r="803" spans="1:5" x14ac:dyDescent="0.2">
      <c r="A803" s="38">
        <v>41791</v>
      </c>
      <c r="B803" s="48">
        <f>VLOOKUP(Table311[[#This Row],[Date]],'DB Details'!$A:$L,12)</f>
        <v>54.9</v>
      </c>
      <c r="C803" s="49">
        <f>VLOOKUP(Table311[[#This Row],[Date]],'DB Details'!$A:$T,20)</f>
        <v>0</v>
      </c>
      <c r="D803" s="49">
        <f>VLOOKUP(Table311[[#This Row],[Date]],'DB Details'!$A:$T,18)</f>
        <v>0</v>
      </c>
      <c r="E803" s="49">
        <f>VLOOKUP(Table311[[#This Row],[Date]],'DB Details'!$A:$T,19)</f>
        <v>0</v>
      </c>
    </row>
    <row r="804" spans="1:5" x14ac:dyDescent="0.2">
      <c r="A804" s="38">
        <v>41821</v>
      </c>
      <c r="B804" s="48">
        <f>VLOOKUP(Table311[[#This Row],[Date]],'DB Details'!$A:$L,12)</f>
        <v>55.3</v>
      </c>
      <c r="C804" s="49">
        <f>VLOOKUP(Table311[[#This Row],[Date]],'DB Details'!$A:$T,20)</f>
        <v>2.831456925846958E-2</v>
      </c>
      <c r="D804" s="49">
        <f>VLOOKUP(Table311[[#This Row],[Date]],'DB Details'!$A:$T,18)</f>
        <v>1.1649616444854689E-2</v>
      </c>
      <c r="E804" s="49">
        <f>VLOOKUP(Table311[[#This Row],[Date]],'DB Details'!$A:$T,19)</f>
        <v>4.7419089621299371E-2</v>
      </c>
    </row>
    <row r="805" spans="1:5" x14ac:dyDescent="0.2">
      <c r="A805" s="38">
        <v>41852</v>
      </c>
      <c r="B805" s="48">
        <f>VLOOKUP(Table311[[#This Row],[Date]],'DB Details'!$A:$L,12)</f>
        <v>58.2</v>
      </c>
      <c r="C805" s="49">
        <f>VLOOKUP(Table311[[#This Row],[Date]],'DB Details'!$A:$T,20)</f>
        <v>0</v>
      </c>
      <c r="D805" s="49">
        <f>VLOOKUP(Table311[[#This Row],[Date]],'DB Details'!$A:$T,18)</f>
        <v>0</v>
      </c>
      <c r="E805" s="49">
        <f>VLOOKUP(Table311[[#This Row],[Date]],'DB Details'!$A:$T,19)</f>
        <v>0</v>
      </c>
    </row>
    <row r="806" spans="1:5" x14ac:dyDescent="0.2">
      <c r="A806" s="38">
        <v>41883</v>
      </c>
      <c r="B806" s="48">
        <f>VLOOKUP(Table311[[#This Row],[Date]],'DB Details'!$A:$L,12)</f>
        <v>55.5</v>
      </c>
      <c r="C806" s="49">
        <f>VLOOKUP(Table311[[#This Row],[Date]],'DB Details'!$A:$T,20)</f>
        <v>0</v>
      </c>
      <c r="D806" s="49">
        <f>VLOOKUP(Table311[[#This Row],[Date]],'DB Details'!$A:$T,18)</f>
        <v>0</v>
      </c>
      <c r="E806" s="49">
        <f>VLOOKUP(Table311[[#This Row],[Date]],'DB Details'!$A:$T,19)</f>
        <v>0</v>
      </c>
    </row>
    <row r="807" spans="1:5" x14ac:dyDescent="0.2">
      <c r="A807" s="38">
        <v>41913</v>
      </c>
      <c r="B807" s="48">
        <f>VLOOKUP(Table311[[#This Row],[Date]],'DB Details'!$A:$L,12)</f>
        <v>56.8</v>
      </c>
      <c r="C807" s="49">
        <f>VLOOKUP(Table311[[#This Row],[Date]],'DB Details'!$A:$T,20)</f>
        <v>2.5637596662669859E-2</v>
      </c>
      <c r="D807" s="49">
        <f>VLOOKUP(Table311[[#This Row],[Date]],'DB Details'!$A:$T,18)</f>
        <v>4.4899340248851054E-3</v>
      </c>
      <c r="E807" s="49">
        <f>VLOOKUP(Table311[[#This Row],[Date]],'DB Details'!$A:$T,19)</f>
        <v>1.808105561066875E-2</v>
      </c>
    </row>
    <row r="808" spans="1:5" x14ac:dyDescent="0.2">
      <c r="A808" s="38">
        <v>41944</v>
      </c>
      <c r="B808" s="48">
        <f>VLOOKUP(Table311[[#This Row],[Date]],'DB Details'!$A:$L,12)</f>
        <v>57</v>
      </c>
      <c r="C808" s="49">
        <f>VLOOKUP(Table311[[#This Row],[Date]],'DB Details'!$A:$T,20)</f>
        <v>0</v>
      </c>
      <c r="D808" s="49">
        <f>VLOOKUP(Table311[[#This Row],[Date]],'DB Details'!$A:$T,18)</f>
        <v>0</v>
      </c>
      <c r="E808" s="49">
        <f>VLOOKUP(Table311[[#This Row],[Date]],'DB Details'!$A:$T,19)</f>
        <v>0</v>
      </c>
    </row>
    <row r="809" spans="1:5" x14ac:dyDescent="0.2">
      <c r="A809" s="38">
        <v>41974</v>
      </c>
      <c r="B809" s="48">
        <f>VLOOKUP(Table311[[#This Row],[Date]],'DB Details'!$A:$L,12)</f>
        <v>54.7</v>
      </c>
      <c r="C809" s="49">
        <f>VLOOKUP(Table311[[#This Row],[Date]],'DB Details'!$A:$T,20)</f>
        <v>0</v>
      </c>
      <c r="D809" s="49">
        <f>VLOOKUP(Table311[[#This Row],[Date]],'DB Details'!$A:$T,18)</f>
        <v>0</v>
      </c>
      <c r="E809" s="49">
        <f>VLOOKUP(Table311[[#This Row],[Date]],'DB Details'!$A:$T,19)</f>
        <v>0</v>
      </c>
    </row>
    <row r="810" spans="1:5" x14ac:dyDescent="0.2">
      <c r="A810" s="38">
        <v>42005</v>
      </c>
      <c r="B810" s="48">
        <f>VLOOKUP(Table311[[#This Row],[Date]],'DB Details'!$A:$L,12)</f>
        <v>53.9</v>
      </c>
      <c r="C810" s="49">
        <f>VLOOKUP(Table311[[#This Row],[Date]],'DB Details'!$A:$T,20)</f>
        <v>3.7612027730824553E-2</v>
      </c>
      <c r="D810" s="49">
        <f>VLOOKUP(Table311[[#This Row],[Date]],'DB Details'!$A:$T,18)</f>
        <v>8.1331362646857273E-3</v>
      </c>
      <c r="E810" s="49">
        <f>VLOOKUP(Table311[[#This Row],[Date]],'DB Details'!$A:$T,19)</f>
        <v>3.2931588827004088E-2</v>
      </c>
    </row>
    <row r="811" spans="1:5" x14ac:dyDescent="0.2">
      <c r="A811" s="38">
        <v>42036</v>
      </c>
      <c r="B811" s="48">
        <f>VLOOKUP(Table311[[#This Row],[Date]],'DB Details'!$A:$L,12)</f>
        <v>53</v>
      </c>
      <c r="C811" s="49">
        <f>VLOOKUP(Table311[[#This Row],[Date]],'DB Details'!$A:$T,20)</f>
        <v>0</v>
      </c>
      <c r="D811" s="49">
        <f>VLOOKUP(Table311[[#This Row],[Date]],'DB Details'!$A:$T,18)</f>
        <v>0</v>
      </c>
      <c r="E811" s="49">
        <f>VLOOKUP(Table311[[#This Row],[Date]],'DB Details'!$A:$T,19)</f>
        <v>0</v>
      </c>
    </row>
    <row r="812" spans="1:5" x14ac:dyDescent="0.2">
      <c r="A812" s="38">
        <v>42064</v>
      </c>
      <c r="B812" s="48">
        <f>VLOOKUP(Table311[[#This Row],[Date]],'DB Details'!$A:$L,12)</f>
        <v>51.8</v>
      </c>
      <c r="C812" s="49">
        <f>VLOOKUP(Table311[[#This Row],[Date]],'DB Details'!$A:$T,20)</f>
        <v>0</v>
      </c>
      <c r="D812" s="49">
        <f>VLOOKUP(Table311[[#This Row],[Date]],'DB Details'!$A:$T,18)</f>
        <v>0</v>
      </c>
      <c r="E812" s="49">
        <f>VLOOKUP(Table311[[#This Row],[Date]],'DB Details'!$A:$T,19)</f>
        <v>0</v>
      </c>
    </row>
    <row r="813" spans="1:5" x14ac:dyDescent="0.2">
      <c r="A813" s="38">
        <v>42095</v>
      </c>
      <c r="B813" s="48">
        <f>VLOOKUP(Table311[[#This Row],[Date]],'DB Details'!$A:$L,12)</f>
        <v>51.6</v>
      </c>
      <c r="C813" s="49">
        <f>VLOOKUP(Table311[[#This Row],[Date]],'DB Details'!$A:$T,20)</f>
        <v>3.0398546748778989E-2</v>
      </c>
      <c r="D813" s="49">
        <f>VLOOKUP(Table311[[#This Row],[Date]],'DB Details'!$A:$T,18)</f>
        <v>5.800014316593537E-3</v>
      </c>
      <c r="E813" s="49">
        <f>VLOOKUP(Table311[[#This Row],[Date]],'DB Details'!$A:$T,19)</f>
        <v>2.3402679848250289E-2</v>
      </c>
    </row>
    <row r="814" spans="1:5" x14ac:dyDescent="0.2">
      <c r="A814" s="38">
        <v>42125</v>
      </c>
      <c r="B814" s="48">
        <f>VLOOKUP(Table311[[#This Row],[Date]],'DB Details'!$A:$L,12)</f>
        <v>52.9</v>
      </c>
      <c r="C814" s="49">
        <f>VLOOKUP(Table311[[#This Row],[Date]],'DB Details'!$A:$T,20)</f>
        <v>0</v>
      </c>
      <c r="D814" s="49">
        <f>VLOOKUP(Table311[[#This Row],[Date]],'DB Details'!$A:$T,18)</f>
        <v>0</v>
      </c>
      <c r="E814" s="49">
        <f>VLOOKUP(Table311[[#This Row],[Date]],'DB Details'!$A:$T,19)</f>
        <v>0</v>
      </c>
    </row>
    <row r="815" spans="1:5" x14ac:dyDescent="0.2">
      <c r="A815" s="38">
        <v>42156</v>
      </c>
      <c r="B815" s="48">
        <f>VLOOKUP(Table311[[#This Row],[Date]],'DB Details'!$A:$L,12)</f>
        <v>52.3</v>
      </c>
      <c r="C815" s="49">
        <f>VLOOKUP(Table311[[#This Row],[Date]],'DB Details'!$A:$T,20)</f>
        <v>0</v>
      </c>
      <c r="D815" s="49">
        <f>VLOOKUP(Table311[[#This Row],[Date]],'DB Details'!$A:$T,18)</f>
        <v>0</v>
      </c>
      <c r="E815" s="49">
        <f>VLOOKUP(Table311[[#This Row],[Date]],'DB Details'!$A:$T,19)</f>
        <v>0</v>
      </c>
    </row>
    <row r="816" spans="1:5" x14ac:dyDescent="0.2">
      <c r="A816" s="38">
        <v>42186</v>
      </c>
      <c r="B816" s="48">
        <f>VLOOKUP(Table311[[#This Row],[Date]],'DB Details'!$A:$L,12)</f>
        <v>51.9</v>
      </c>
      <c r="C816" s="49">
        <f>VLOOKUP(Table311[[#This Row],[Date]],'DB Details'!$A:$T,20)</f>
        <v>2.1826685112633061E-2</v>
      </c>
      <c r="D816" s="49">
        <f>VLOOKUP(Table311[[#This Row],[Date]],'DB Details'!$A:$T,18)</f>
        <v>3.233726725495796E-3</v>
      </c>
      <c r="E816" s="49">
        <f>VLOOKUP(Table311[[#This Row],[Date]],'DB Details'!$A:$T,19)</f>
        <v>1.299778420271624E-2</v>
      </c>
    </row>
    <row r="817" spans="1:5" x14ac:dyDescent="0.2">
      <c r="A817" s="38">
        <v>42217</v>
      </c>
      <c r="B817" s="48">
        <f>VLOOKUP(Table311[[#This Row],[Date]],'DB Details'!$A:$L,12)</f>
        <v>50.8</v>
      </c>
      <c r="C817" s="49">
        <f>VLOOKUP(Table311[[#This Row],[Date]],'DB Details'!$A:$T,20)</f>
        <v>0</v>
      </c>
      <c r="D817" s="49">
        <f>VLOOKUP(Table311[[#This Row],[Date]],'DB Details'!$A:$T,18)</f>
        <v>0</v>
      </c>
      <c r="E817" s="49">
        <f>VLOOKUP(Table311[[#This Row],[Date]],'DB Details'!$A:$T,19)</f>
        <v>0</v>
      </c>
    </row>
    <row r="818" spans="1:5" x14ac:dyDescent="0.2">
      <c r="A818" s="38">
        <v>42248</v>
      </c>
      <c r="B818" s="48">
        <f>VLOOKUP(Table311[[#This Row],[Date]],'DB Details'!$A:$L,12)</f>
        <v>50.1</v>
      </c>
      <c r="C818" s="49">
        <f>VLOOKUP(Table311[[#This Row],[Date]],'DB Details'!$A:$T,20)</f>
        <v>0</v>
      </c>
      <c r="D818" s="49">
        <f>VLOOKUP(Table311[[#This Row],[Date]],'DB Details'!$A:$T,18)</f>
        <v>0</v>
      </c>
      <c r="E818" s="49">
        <f>VLOOKUP(Table311[[#This Row],[Date]],'DB Details'!$A:$T,19)</f>
        <v>0</v>
      </c>
    </row>
    <row r="819" spans="1:5" x14ac:dyDescent="0.2">
      <c r="A819" s="38">
        <v>42278</v>
      </c>
      <c r="B819" s="48">
        <f>VLOOKUP(Table311[[#This Row],[Date]],'DB Details'!$A:$L,12)</f>
        <v>49.6</v>
      </c>
      <c r="C819" s="49">
        <f>VLOOKUP(Table311[[#This Row],[Date]],'DB Details'!$A:$T,20)</f>
        <v>1.874684058645722E-2</v>
      </c>
      <c r="D819" s="49">
        <f>VLOOKUP(Table311[[#This Row],[Date]],'DB Details'!$A:$T,18)</f>
        <v>1.462343465763751E-3</v>
      </c>
      <c r="E819" s="49">
        <f>VLOOKUP(Table311[[#This Row],[Date]],'DB Details'!$A:$T,19)</f>
        <v>5.8622170666831064E-3</v>
      </c>
    </row>
    <row r="820" spans="1:5" x14ac:dyDescent="0.2">
      <c r="A820" s="38">
        <v>42309</v>
      </c>
      <c r="B820" s="48">
        <f>VLOOKUP(Table311[[#This Row],[Date]],'DB Details'!$A:$L,12)</f>
        <v>49.1</v>
      </c>
      <c r="C820" s="49">
        <f>VLOOKUP(Table311[[#This Row],[Date]],'DB Details'!$A:$T,20)</f>
        <v>0</v>
      </c>
      <c r="D820" s="49">
        <f>VLOOKUP(Table311[[#This Row],[Date]],'DB Details'!$A:$T,18)</f>
        <v>0</v>
      </c>
      <c r="E820" s="49">
        <f>VLOOKUP(Table311[[#This Row],[Date]],'DB Details'!$A:$T,19)</f>
        <v>0</v>
      </c>
    </row>
    <row r="821" spans="1:5" x14ac:dyDescent="0.2">
      <c r="A821" s="38">
        <v>42339</v>
      </c>
      <c r="B821" s="48">
        <f>VLOOKUP(Table311[[#This Row],[Date]],'DB Details'!$A:$L,12)</f>
        <v>48.4</v>
      </c>
      <c r="C821" s="49">
        <f>VLOOKUP(Table311[[#This Row],[Date]],'DB Details'!$A:$T,20)</f>
        <v>0</v>
      </c>
      <c r="D821" s="49">
        <f>VLOOKUP(Table311[[#This Row],[Date]],'DB Details'!$A:$T,18)</f>
        <v>0</v>
      </c>
      <c r="E821" s="49">
        <f>VLOOKUP(Table311[[#This Row],[Date]],'DB Details'!$A:$T,19)</f>
        <v>0</v>
      </c>
    </row>
    <row r="822" spans="1:5" x14ac:dyDescent="0.2">
      <c r="A822" s="38">
        <v>42370</v>
      </c>
      <c r="B822" s="48">
        <f>VLOOKUP(Table311[[#This Row],[Date]],'DB Details'!$A:$L,12)</f>
        <v>47.8</v>
      </c>
      <c r="C822" s="49">
        <f>VLOOKUP(Table311[[#This Row],[Date]],'DB Details'!$A:$T,20)</f>
        <v>1.6481906030485969E-2</v>
      </c>
      <c r="D822" s="49">
        <f>VLOOKUP(Table311[[#This Row],[Date]],'DB Details'!$A:$T,18)</f>
        <v>5.8917986856350706E-3</v>
      </c>
      <c r="E822" s="49">
        <f>VLOOKUP(Table311[[#This Row],[Date]],'DB Details'!$A:$T,19)</f>
        <v>2.377629379297197E-2</v>
      </c>
    </row>
    <row r="823" spans="1:5" x14ac:dyDescent="0.2">
      <c r="A823" s="38">
        <v>42401</v>
      </c>
      <c r="B823" s="48">
        <f>VLOOKUP(Table311[[#This Row],[Date]],'DB Details'!$A:$L,12)</f>
        <v>49.4</v>
      </c>
      <c r="C823" s="49">
        <f>VLOOKUP(Table311[[#This Row],[Date]],'DB Details'!$A:$T,20)</f>
        <v>0</v>
      </c>
      <c r="D823" s="49">
        <f>VLOOKUP(Table311[[#This Row],[Date]],'DB Details'!$A:$T,18)</f>
        <v>0</v>
      </c>
      <c r="E823" s="49">
        <f>VLOOKUP(Table311[[#This Row],[Date]],'DB Details'!$A:$T,19)</f>
        <v>0</v>
      </c>
    </row>
    <row r="824" spans="1:5" x14ac:dyDescent="0.2">
      <c r="A824" s="38">
        <v>42430</v>
      </c>
      <c r="B824" s="48">
        <f>VLOOKUP(Table311[[#This Row],[Date]],'DB Details'!$A:$L,12)</f>
        <v>51.2</v>
      </c>
      <c r="C824" s="49">
        <f>VLOOKUP(Table311[[#This Row],[Date]],'DB Details'!$A:$T,20)</f>
        <v>0</v>
      </c>
      <c r="D824" s="49">
        <f>VLOOKUP(Table311[[#This Row],[Date]],'DB Details'!$A:$T,18)</f>
        <v>0</v>
      </c>
      <c r="E824" s="49">
        <f>VLOOKUP(Table311[[#This Row],[Date]],'DB Details'!$A:$T,19)</f>
        <v>0</v>
      </c>
    </row>
    <row r="825" spans="1:5" x14ac:dyDescent="0.2">
      <c r="A825" s="38">
        <v>42461</v>
      </c>
      <c r="B825" s="48">
        <f>VLOOKUP(Table311[[#This Row],[Date]],'DB Details'!$A:$L,12)</f>
        <v>50.8</v>
      </c>
      <c r="C825" s="49">
        <f>VLOOKUP(Table311[[#This Row],[Date]],'DB Details'!$A:$T,20)</f>
        <v>1.367629650405968E-2</v>
      </c>
      <c r="D825" s="49">
        <f>VLOOKUP(Table311[[#This Row],[Date]],'DB Details'!$A:$T,18)</f>
        <v>3.0238880667262818E-3</v>
      </c>
      <c r="E825" s="49">
        <f>VLOOKUP(Table311[[#This Row],[Date]],'DB Details'!$A:$T,19)</f>
        <v>1.21505263452657E-2</v>
      </c>
    </row>
    <row r="826" spans="1:5" x14ac:dyDescent="0.2">
      <c r="A826" s="38">
        <v>42491</v>
      </c>
      <c r="B826" s="48">
        <f>VLOOKUP(Table311[[#This Row],[Date]],'DB Details'!$A:$L,12)</f>
        <v>50.9</v>
      </c>
      <c r="C826" s="49">
        <f>VLOOKUP(Table311[[#This Row],[Date]],'DB Details'!$A:$T,20)</f>
        <v>0</v>
      </c>
      <c r="D826" s="49">
        <f>VLOOKUP(Table311[[#This Row],[Date]],'DB Details'!$A:$T,18)</f>
        <v>0</v>
      </c>
      <c r="E826" s="49">
        <f>VLOOKUP(Table311[[#This Row],[Date]],'DB Details'!$A:$T,19)</f>
        <v>0</v>
      </c>
    </row>
    <row r="827" spans="1:5" x14ac:dyDescent="0.2">
      <c r="A827" s="38">
        <v>42522</v>
      </c>
      <c r="B827" s="48">
        <f>VLOOKUP(Table311[[#This Row],[Date]],'DB Details'!$A:$L,12)</f>
        <v>52.5</v>
      </c>
      <c r="C827" s="49">
        <f>VLOOKUP(Table311[[#This Row],[Date]],'DB Details'!$A:$T,20)</f>
        <v>0</v>
      </c>
      <c r="D827" s="49">
        <f>VLOOKUP(Table311[[#This Row],[Date]],'DB Details'!$A:$T,18)</f>
        <v>0</v>
      </c>
      <c r="E827" s="49">
        <f>VLOOKUP(Table311[[#This Row],[Date]],'DB Details'!$A:$T,19)</f>
        <v>0</v>
      </c>
    </row>
    <row r="828" spans="1:5" x14ac:dyDescent="0.2">
      <c r="A828" s="38">
        <v>42552</v>
      </c>
      <c r="B828" s="48">
        <f>VLOOKUP(Table311[[#This Row],[Date]],'DB Details'!$A:$L,12)</f>
        <v>52.9</v>
      </c>
      <c r="C828" s="49">
        <f>VLOOKUP(Table311[[#This Row],[Date]],'DB Details'!$A:$T,20)</f>
        <v>1.6482633560206159E-2</v>
      </c>
      <c r="D828" s="49">
        <f>VLOOKUP(Table311[[#This Row],[Date]],'DB Details'!$A:$T,18)</f>
        <v>6.0111537926921072E-3</v>
      </c>
      <c r="E828" s="49">
        <f>VLOOKUP(Table311[[#This Row],[Date]],'DB Details'!$A:$T,19)</f>
        <v>2.426228912334993E-2</v>
      </c>
    </row>
    <row r="829" spans="1:5" x14ac:dyDescent="0.2">
      <c r="A829" s="38">
        <v>42583</v>
      </c>
      <c r="B829" s="48">
        <f>VLOOKUP(Table311[[#This Row],[Date]],'DB Details'!$A:$L,12)</f>
        <v>49.9</v>
      </c>
      <c r="C829" s="49">
        <f>VLOOKUP(Table311[[#This Row],[Date]],'DB Details'!$A:$T,20)</f>
        <v>0</v>
      </c>
      <c r="D829" s="49">
        <f>VLOOKUP(Table311[[#This Row],[Date]],'DB Details'!$A:$T,18)</f>
        <v>0</v>
      </c>
      <c r="E829" s="49">
        <f>VLOOKUP(Table311[[#This Row],[Date]],'DB Details'!$A:$T,19)</f>
        <v>0</v>
      </c>
    </row>
    <row r="830" spans="1:5" x14ac:dyDescent="0.2">
      <c r="A830" s="38">
        <v>42614</v>
      </c>
      <c r="B830" s="48">
        <f>VLOOKUP(Table311[[#This Row],[Date]],'DB Details'!$A:$L,12)</f>
        <v>51.4</v>
      </c>
      <c r="C830" s="49">
        <f>VLOOKUP(Table311[[#This Row],[Date]],'DB Details'!$A:$T,20)</f>
        <v>0</v>
      </c>
      <c r="D830" s="49">
        <f>VLOOKUP(Table311[[#This Row],[Date]],'DB Details'!$A:$T,18)</f>
        <v>0</v>
      </c>
      <c r="E830" s="49">
        <f>VLOOKUP(Table311[[#This Row],[Date]],'DB Details'!$A:$T,19)</f>
        <v>0</v>
      </c>
    </row>
    <row r="831" spans="1:5" x14ac:dyDescent="0.2">
      <c r="A831" s="38">
        <v>42644</v>
      </c>
      <c r="B831" s="48">
        <f>VLOOKUP(Table311[[#This Row],[Date]],'DB Details'!$A:$L,12)</f>
        <v>51.8</v>
      </c>
      <c r="C831" s="49">
        <f>VLOOKUP(Table311[[#This Row],[Date]],'DB Details'!$A:$T,20)</f>
        <v>2.0041770462427101E-2</v>
      </c>
      <c r="D831" s="49">
        <f>VLOOKUP(Table311[[#This Row],[Date]],'DB Details'!$A:$T,18)</f>
        <v>4.9688879606063626E-3</v>
      </c>
      <c r="E831" s="49">
        <f>VLOOKUP(Table311[[#This Row],[Date]],'DB Details'!$A:$T,19)</f>
        <v>2.002418226174996E-2</v>
      </c>
    </row>
    <row r="832" spans="1:5" x14ac:dyDescent="0.2">
      <c r="A832" s="38">
        <v>42675</v>
      </c>
      <c r="B832" s="48">
        <f>VLOOKUP(Table311[[#This Row],[Date]],'DB Details'!$A:$L,12)</f>
        <v>53.4</v>
      </c>
      <c r="C832" s="49">
        <f>VLOOKUP(Table311[[#This Row],[Date]],'DB Details'!$A:$T,20)</f>
        <v>0</v>
      </c>
      <c r="D832" s="49">
        <f>VLOOKUP(Table311[[#This Row],[Date]],'DB Details'!$A:$T,18)</f>
        <v>0</v>
      </c>
      <c r="E832" s="49">
        <f>VLOOKUP(Table311[[#This Row],[Date]],'DB Details'!$A:$T,19)</f>
        <v>0</v>
      </c>
    </row>
    <row r="833" spans="1:5" x14ac:dyDescent="0.2">
      <c r="A833" s="38">
        <v>42705</v>
      </c>
      <c r="B833" s="48">
        <f>VLOOKUP(Table311[[#This Row],[Date]],'DB Details'!$A:$L,12)</f>
        <v>54.3</v>
      </c>
      <c r="C833" s="49">
        <f>VLOOKUP(Table311[[#This Row],[Date]],'DB Details'!$A:$T,20)</f>
        <v>0</v>
      </c>
      <c r="D833" s="49">
        <f>VLOOKUP(Table311[[#This Row],[Date]],'DB Details'!$A:$T,18)</f>
        <v>0</v>
      </c>
      <c r="E833" s="49">
        <f>VLOOKUP(Table311[[#This Row],[Date]],'DB Details'!$A:$T,19)</f>
        <v>0</v>
      </c>
    </row>
    <row r="834" spans="1:5" x14ac:dyDescent="0.2">
      <c r="A834" s="38">
        <v>42736</v>
      </c>
      <c r="B834" s="48">
        <f>VLOOKUP(Table311[[#This Row],[Date]],'DB Details'!$A:$L,12)</f>
        <v>55.6</v>
      </c>
      <c r="C834" s="49">
        <f>VLOOKUP(Table311[[#This Row],[Date]],'DB Details'!$A:$T,20)</f>
        <v>1.8424163550466829E-2</v>
      </c>
      <c r="D834" s="49">
        <f>VLOOKUP(Table311[[#This Row],[Date]],'DB Details'!$A:$T,18)</f>
        <v>4.2966311411722774E-3</v>
      </c>
      <c r="E834" s="49">
        <f>VLOOKUP(Table311[[#This Row],[Date]],'DB Details'!$A:$T,19)</f>
        <v>1.72976084215819E-2</v>
      </c>
    </row>
    <row r="835" spans="1:5" x14ac:dyDescent="0.2">
      <c r="A835" s="38">
        <v>42767</v>
      </c>
      <c r="B835" s="48">
        <f>VLOOKUP(Table311[[#This Row],[Date]],'DB Details'!$A:$L,12)</f>
        <v>57.6</v>
      </c>
      <c r="C835" s="49">
        <f>VLOOKUP(Table311[[#This Row],[Date]],'DB Details'!$A:$T,20)</f>
        <v>0</v>
      </c>
      <c r="D835" s="49">
        <f>VLOOKUP(Table311[[#This Row],[Date]],'DB Details'!$A:$T,18)</f>
        <v>0</v>
      </c>
      <c r="E835" s="49">
        <f>VLOOKUP(Table311[[#This Row],[Date]],'DB Details'!$A:$T,19)</f>
        <v>0</v>
      </c>
    </row>
    <row r="836" spans="1:5" x14ac:dyDescent="0.2">
      <c r="A836" s="38">
        <v>42795</v>
      </c>
      <c r="B836" s="48">
        <f>VLOOKUP(Table311[[#This Row],[Date]],'DB Details'!$A:$L,12)</f>
        <v>56.6</v>
      </c>
      <c r="C836" s="49">
        <f>VLOOKUP(Table311[[#This Row],[Date]],'DB Details'!$A:$T,20)</f>
        <v>0</v>
      </c>
      <c r="D836" s="49">
        <f>VLOOKUP(Table311[[#This Row],[Date]],'DB Details'!$A:$T,18)</f>
        <v>0</v>
      </c>
      <c r="E836" s="49">
        <f>VLOOKUP(Table311[[#This Row],[Date]],'DB Details'!$A:$T,19)</f>
        <v>0</v>
      </c>
    </row>
    <row r="837" spans="1:5" x14ac:dyDescent="0.2">
      <c r="A837" s="38">
        <v>42826</v>
      </c>
      <c r="B837" s="48">
        <f>VLOOKUP(Table311[[#This Row],[Date]],'DB Details'!$A:$L,12)</f>
        <v>55.5</v>
      </c>
      <c r="C837" s="49">
        <f>VLOOKUP(Table311[[#This Row],[Date]],'DB Details'!$A:$T,20)</f>
        <v>2.0469128586462351E-2</v>
      </c>
      <c r="D837" s="49">
        <f>VLOOKUP(Table311[[#This Row],[Date]],'DB Details'!$A:$T,18)</f>
        <v>5.0379298135500763E-3</v>
      </c>
      <c r="E837" s="49">
        <f>VLOOKUP(Table311[[#This Row],[Date]],'DB Details'!$A:$T,19)</f>
        <v>2.0304515784702382E-2</v>
      </c>
    </row>
    <row r="838" spans="1:5" x14ac:dyDescent="0.2">
      <c r="A838" s="38">
        <v>42856</v>
      </c>
      <c r="B838" s="48">
        <f>VLOOKUP(Table311[[#This Row],[Date]],'DB Details'!$A:$L,12)</f>
        <v>56.7</v>
      </c>
      <c r="C838" s="49">
        <f>VLOOKUP(Table311[[#This Row],[Date]],'DB Details'!$A:$T,20)</f>
        <v>0</v>
      </c>
      <c r="D838" s="49">
        <f>VLOOKUP(Table311[[#This Row],[Date]],'DB Details'!$A:$T,18)</f>
        <v>0</v>
      </c>
      <c r="E838" s="49">
        <f>VLOOKUP(Table311[[#This Row],[Date]],'DB Details'!$A:$T,19)</f>
        <v>0</v>
      </c>
    </row>
    <row r="839" spans="1:5" x14ac:dyDescent="0.2">
      <c r="A839" s="38">
        <v>42887</v>
      </c>
      <c r="B839" s="48">
        <f>VLOOKUP(Table311[[#This Row],[Date]],'DB Details'!$A:$L,12)</f>
        <v>56.5</v>
      </c>
      <c r="C839" s="49">
        <f>VLOOKUP(Table311[[#This Row],[Date]],'DB Details'!$A:$T,20)</f>
        <v>0</v>
      </c>
      <c r="D839" s="49">
        <f>VLOOKUP(Table311[[#This Row],[Date]],'DB Details'!$A:$T,18)</f>
        <v>0</v>
      </c>
      <c r="E839" s="49">
        <f>VLOOKUP(Table311[[#This Row],[Date]],'DB Details'!$A:$T,19)</f>
        <v>0</v>
      </c>
    </row>
    <row r="840" spans="1:5" x14ac:dyDescent="0.2">
      <c r="A840" s="38">
        <v>42917</v>
      </c>
      <c r="B840" s="48">
        <f>VLOOKUP(Table311[[#This Row],[Date]],'DB Details'!$A:$L,12)</f>
        <v>59.3</v>
      </c>
      <c r="C840" s="49">
        <f>VLOOKUP(Table311[[#This Row],[Date]],'DB Details'!$A:$T,20)</f>
        <v>2.2765395380368789E-2</v>
      </c>
      <c r="D840" s="49">
        <f>VLOOKUP(Table311[[#This Row],[Date]],'DB Details'!$A:$T,18)</f>
        <v>8.2748871502641552E-3</v>
      </c>
      <c r="E840" s="49">
        <f>VLOOKUP(Table311[[#This Row],[Date]],'DB Details'!$A:$T,19)</f>
        <v>3.3512662284269412E-2</v>
      </c>
    </row>
    <row r="841" spans="1:5" x14ac:dyDescent="0.2">
      <c r="A841" s="38">
        <v>42948</v>
      </c>
      <c r="B841" s="48">
        <f>VLOOKUP(Table311[[#This Row],[Date]],'DB Details'!$A:$L,12)</f>
        <v>60.2</v>
      </c>
      <c r="C841" s="49">
        <f>VLOOKUP(Table311[[#This Row],[Date]],'DB Details'!$A:$T,20)</f>
        <v>0</v>
      </c>
      <c r="D841" s="49">
        <f>VLOOKUP(Table311[[#This Row],[Date]],'DB Details'!$A:$T,18)</f>
        <v>0</v>
      </c>
      <c r="E841" s="49">
        <f>VLOOKUP(Table311[[#This Row],[Date]],'DB Details'!$A:$T,19)</f>
        <v>0</v>
      </c>
    </row>
    <row r="842" spans="1:5" x14ac:dyDescent="0.2">
      <c r="A842" s="38">
        <v>42979</v>
      </c>
      <c r="B842" s="48">
        <f>VLOOKUP(Table311[[#This Row],[Date]],'DB Details'!$A:$L,12)</f>
        <v>58.5</v>
      </c>
      <c r="C842" s="49">
        <f>VLOOKUP(Table311[[#This Row],[Date]],'DB Details'!$A:$T,20)</f>
        <v>0</v>
      </c>
      <c r="D842" s="49">
        <f>VLOOKUP(Table311[[#This Row],[Date]],'DB Details'!$A:$T,18)</f>
        <v>0</v>
      </c>
      <c r="E842" s="49">
        <f>VLOOKUP(Table311[[#This Row],[Date]],'DB Details'!$A:$T,19)</f>
        <v>0</v>
      </c>
    </row>
    <row r="843" spans="1:5" x14ac:dyDescent="0.2">
      <c r="A843" s="38">
        <v>43009</v>
      </c>
      <c r="B843" s="48">
        <f>VLOOKUP(Table311[[#This Row],[Date]],'DB Details'!$A:$L,12)</f>
        <v>58.2</v>
      </c>
      <c r="C843" s="49">
        <f>VLOOKUP(Table311[[#This Row],[Date]],'DB Details'!$A:$T,20)</f>
        <v>2.7943204121136881E-2</v>
      </c>
      <c r="D843" s="49">
        <f>VLOOKUP(Table311[[#This Row],[Date]],'DB Details'!$A:$T,18)</f>
        <v>1.0056600857215671E-2</v>
      </c>
      <c r="E843" s="49">
        <f>VLOOKUP(Table311[[#This Row],[Date]],'DB Details'!$A:$T,19)</f>
        <v>4.0837293288196193E-2</v>
      </c>
    </row>
    <row r="844" spans="1:5" x14ac:dyDescent="0.2">
      <c r="A844" s="38">
        <v>43040</v>
      </c>
      <c r="B844" s="48">
        <f>VLOOKUP(Table311[[#This Row],[Date]],'DB Details'!$A:$L,12)</f>
        <v>59.3</v>
      </c>
      <c r="C844" s="49">
        <f>VLOOKUP(Table311[[#This Row],[Date]],'DB Details'!$A:$T,20)</f>
        <v>0</v>
      </c>
      <c r="D844" s="49">
        <f>VLOOKUP(Table311[[#This Row],[Date]],'DB Details'!$A:$T,18)</f>
        <v>0</v>
      </c>
      <c r="E844" s="49">
        <f>VLOOKUP(Table311[[#This Row],[Date]],'DB Details'!$A:$T,19)</f>
        <v>0</v>
      </c>
    </row>
    <row r="845" spans="1:5" x14ac:dyDescent="0.2">
      <c r="A845" s="38">
        <v>43070</v>
      </c>
      <c r="B845" s="48">
        <f>VLOOKUP(Table311[[#This Row],[Date]],'DB Details'!$A:$L,12)</f>
        <v>59.1</v>
      </c>
      <c r="C845" s="49">
        <f>VLOOKUP(Table311[[#This Row],[Date]],'DB Details'!$A:$T,20)</f>
        <v>0</v>
      </c>
      <c r="D845" s="49">
        <f>VLOOKUP(Table311[[#This Row],[Date]],'DB Details'!$A:$T,18)</f>
        <v>0</v>
      </c>
      <c r="E845" s="49">
        <f>VLOOKUP(Table311[[#This Row],[Date]],'DB Details'!$A:$T,19)</f>
        <v>0</v>
      </c>
    </row>
    <row r="846" spans="1:5" x14ac:dyDescent="0.2">
      <c r="A846" s="38">
        <v>43101</v>
      </c>
      <c r="B846" s="48">
        <f>VLOOKUP(Table311[[#This Row],[Date]],'DB Details'!$A:$L,12)</f>
        <v>60.8</v>
      </c>
      <c r="C846" s="49">
        <f>VLOOKUP(Table311[[#This Row],[Date]],'DB Details'!$A:$T,20)</f>
        <v>3.0635033836816969E-2</v>
      </c>
      <c r="D846" s="49">
        <f>VLOOKUP(Table311[[#This Row],[Date]],'DB Details'!$A:$T,18)</f>
        <v>6.9265386148780273E-3</v>
      </c>
      <c r="E846" s="49">
        <f>VLOOKUP(Table311[[#This Row],[Date]],'DB Details'!$A:$T,19)</f>
        <v>2.7995347640831E-2</v>
      </c>
    </row>
    <row r="847" spans="1:5" x14ac:dyDescent="0.2">
      <c r="A847" s="38">
        <v>43132</v>
      </c>
      <c r="B847" s="48">
        <f>VLOOKUP(Table311[[#This Row],[Date]],'DB Details'!$A:$L,12)</f>
        <v>59.3</v>
      </c>
      <c r="C847" s="49">
        <f>VLOOKUP(Table311[[#This Row],[Date]],'DB Details'!$A:$T,20)</f>
        <v>0</v>
      </c>
      <c r="D847" s="49">
        <f>VLOOKUP(Table311[[#This Row],[Date]],'DB Details'!$A:$T,18)</f>
        <v>0</v>
      </c>
      <c r="E847" s="49">
        <f>VLOOKUP(Table311[[#This Row],[Date]],'DB Details'!$A:$T,19)</f>
        <v>0</v>
      </c>
    </row>
    <row r="848" spans="1:5" x14ac:dyDescent="0.2">
      <c r="A848" s="38">
        <v>43160</v>
      </c>
      <c r="B848" s="48">
        <f>VLOOKUP(Table311[[#This Row],[Date]],'DB Details'!$A:$L,12)</f>
        <v>57.3</v>
      </c>
      <c r="C848" s="49">
        <f>VLOOKUP(Table311[[#This Row],[Date]],'DB Details'!$A:$T,20)</f>
        <v>0</v>
      </c>
      <c r="D848" s="49">
        <f>VLOOKUP(Table311[[#This Row],[Date]],'DB Details'!$A:$T,18)</f>
        <v>0</v>
      </c>
      <c r="E848" s="49">
        <f>VLOOKUP(Table311[[#This Row],[Date]],'DB Details'!$A:$T,19)</f>
        <v>0</v>
      </c>
    </row>
    <row r="849" spans="1:5" x14ac:dyDescent="0.2">
      <c r="A849" s="38">
        <v>43191</v>
      </c>
      <c r="B849" s="48">
        <f>VLOOKUP(Table311[[#This Row],[Date]],'DB Details'!$A:$L,12)</f>
        <v>57.3</v>
      </c>
      <c r="C849" s="49">
        <f>VLOOKUP(Table311[[#This Row],[Date]],'DB Details'!$A:$T,20)</f>
        <v>3.2619828070386561E-2</v>
      </c>
      <c r="D849" s="49">
        <f>VLOOKUP(Table311[[#This Row],[Date]],'DB Details'!$A:$T,18)</f>
        <v>6.9734292116119664E-3</v>
      </c>
      <c r="E849" s="49">
        <f>VLOOKUP(Table311[[#This Row],[Date]],'DB Details'!$A:$T,19)</f>
        <v>2.8186847936621851E-2</v>
      </c>
    </row>
    <row r="850" spans="1:5" x14ac:dyDescent="0.2">
      <c r="A850" s="38">
        <v>43221</v>
      </c>
      <c r="B850" s="48">
        <f>VLOOKUP(Table311[[#This Row],[Date]],'DB Details'!$A:$L,12)</f>
        <v>58.7</v>
      </c>
      <c r="C850" s="49">
        <f>VLOOKUP(Table311[[#This Row],[Date]],'DB Details'!$A:$T,20)</f>
        <v>0</v>
      </c>
      <c r="D850" s="49">
        <f>VLOOKUP(Table311[[#This Row],[Date]],'DB Details'!$A:$T,18)</f>
        <v>0</v>
      </c>
      <c r="E850" s="49">
        <f>VLOOKUP(Table311[[#This Row],[Date]],'DB Details'!$A:$T,19)</f>
        <v>0</v>
      </c>
    </row>
    <row r="851" spans="1:5" x14ac:dyDescent="0.2">
      <c r="A851" s="38">
        <v>43252</v>
      </c>
      <c r="B851" s="48">
        <f>VLOOKUP(Table311[[#This Row],[Date]],'DB Details'!$A:$L,12)</f>
        <v>60.2</v>
      </c>
      <c r="C851" s="49">
        <f>VLOOKUP(Table311[[#This Row],[Date]],'DB Details'!$A:$T,20)</f>
        <v>0</v>
      </c>
      <c r="D851" s="49">
        <f>VLOOKUP(Table311[[#This Row],[Date]],'DB Details'!$A:$T,18)</f>
        <v>0</v>
      </c>
      <c r="E851" s="49">
        <f>VLOOKUP(Table311[[#This Row],[Date]],'DB Details'!$A:$T,19)</f>
        <v>0</v>
      </c>
    </row>
    <row r="852" spans="1:5" x14ac:dyDescent="0.2">
      <c r="A852" s="38">
        <v>43282</v>
      </c>
      <c r="B852" s="48">
        <f>VLOOKUP(Table311[[#This Row],[Date]],'DB Details'!$A:$L,12)</f>
        <v>58.1</v>
      </c>
      <c r="C852" s="49">
        <f>VLOOKUP(Table311[[#This Row],[Date]],'DB Details'!$A:$T,20)</f>
        <v>3.1539838329602318E-2</v>
      </c>
      <c r="D852" s="49">
        <f>VLOOKUP(Table311[[#This Row],[Date]],'DB Details'!$A:$T,18)</f>
        <v>7.2203591386846124E-3</v>
      </c>
      <c r="E852" s="49">
        <f>VLOOKUP(Table311[[#This Row],[Date]],'DB Details'!$A:$T,19)</f>
        <v>2.9195746482057579E-2</v>
      </c>
    </row>
    <row r="853" spans="1:5" x14ac:dyDescent="0.2">
      <c r="A853" s="38">
        <v>43313</v>
      </c>
      <c r="B853" s="48">
        <f>VLOOKUP(Table311[[#This Row],[Date]],'DB Details'!$A:$L,12)</f>
        <v>61.3</v>
      </c>
      <c r="C853" s="49">
        <f>VLOOKUP(Table311[[#This Row],[Date]],'DB Details'!$A:$T,20)</f>
        <v>0</v>
      </c>
      <c r="D853" s="49">
        <f>VLOOKUP(Table311[[#This Row],[Date]],'DB Details'!$A:$T,18)</f>
        <v>0</v>
      </c>
      <c r="E853" s="49">
        <f>VLOOKUP(Table311[[#This Row],[Date]],'DB Details'!$A:$T,19)</f>
        <v>0</v>
      </c>
    </row>
    <row r="854" spans="1:5" x14ac:dyDescent="0.2">
      <c r="A854" s="38">
        <v>43344</v>
      </c>
      <c r="B854" s="48">
        <f>VLOOKUP(Table311[[#This Row],[Date]],'DB Details'!$A:$L,12)</f>
        <v>59.8</v>
      </c>
      <c r="C854" s="49">
        <f>VLOOKUP(Table311[[#This Row],[Date]],'DB Details'!$A:$T,20)</f>
        <v>0</v>
      </c>
      <c r="D854" s="49">
        <f>VLOOKUP(Table311[[#This Row],[Date]],'DB Details'!$A:$T,18)</f>
        <v>0</v>
      </c>
      <c r="E854" s="49">
        <f>VLOOKUP(Table311[[#This Row],[Date]],'DB Details'!$A:$T,19)</f>
        <v>0</v>
      </c>
    </row>
    <row r="855" spans="1:5" x14ac:dyDescent="0.2">
      <c r="A855" s="38">
        <v>43374</v>
      </c>
      <c r="B855" s="48">
        <f>VLOOKUP(Table311[[#This Row],[Date]],'DB Details'!$A:$L,12)</f>
        <v>57.7</v>
      </c>
      <c r="C855" s="49">
        <f>VLOOKUP(Table311[[#This Row],[Date]],'DB Details'!$A:$T,20)</f>
        <v>2.3125836277942059E-2</v>
      </c>
      <c r="D855" s="49">
        <f>VLOOKUP(Table311[[#This Row],[Date]],'DB Details'!$A:$T,18)</f>
        <v>1.8178319836182929E-3</v>
      </c>
      <c r="E855" s="49">
        <f>VLOOKUP(Table311[[#This Row],[Date]],'DB Details'!$A:$T,19)</f>
        <v>7.2911790523160214E-3</v>
      </c>
    </row>
    <row r="856" spans="1:5" x14ac:dyDescent="0.2">
      <c r="A856" s="38">
        <v>43405</v>
      </c>
      <c r="B856" s="48">
        <f>VLOOKUP(Table311[[#This Row],[Date]],'DB Details'!$A:$L,12)</f>
        <v>59.3</v>
      </c>
      <c r="C856" s="49">
        <f>VLOOKUP(Table311[[#This Row],[Date]],'DB Details'!$A:$T,20)</f>
        <v>0</v>
      </c>
      <c r="D856" s="49">
        <f>VLOOKUP(Table311[[#This Row],[Date]],'DB Details'!$A:$T,18)</f>
        <v>0</v>
      </c>
      <c r="E856" s="49">
        <f>VLOOKUP(Table311[[#This Row],[Date]],'DB Details'!$A:$T,19)</f>
        <v>0</v>
      </c>
    </row>
    <row r="857" spans="1:5" x14ac:dyDescent="0.2">
      <c r="A857" s="38">
        <v>43435</v>
      </c>
      <c r="B857" s="48">
        <f>VLOOKUP(Table311[[#This Row],[Date]],'DB Details'!$A:$L,12)</f>
        <v>54.3</v>
      </c>
      <c r="C857" s="49">
        <f>VLOOKUP(Table311[[#This Row],[Date]],'DB Details'!$A:$T,20)</f>
        <v>0</v>
      </c>
      <c r="D857" s="49">
        <f>VLOOKUP(Table311[[#This Row],[Date]],'DB Details'!$A:$T,18)</f>
        <v>0</v>
      </c>
      <c r="E857" s="49">
        <f>VLOOKUP(Table311[[#This Row],[Date]],'DB Details'!$A:$T,19)</f>
        <v>0</v>
      </c>
    </row>
    <row r="858" spans="1:5" x14ac:dyDescent="0.2">
      <c r="A858" s="38">
        <v>43466</v>
      </c>
      <c r="B858" s="48">
        <f>VLOOKUP(Table311[[#This Row],[Date]],'DB Details'!$A:$L,12)</f>
        <v>56.6</v>
      </c>
      <c r="C858" s="49">
        <f>VLOOKUP(Table311[[#This Row],[Date]],'DB Details'!$A:$T,20)</f>
        <v>2.1602281092927309E-2</v>
      </c>
      <c r="D858" s="49">
        <f>VLOOKUP(Table311[[#This Row],[Date]],'DB Details'!$A:$T,18)</f>
        <v>5.4271060969615327E-3</v>
      </c>
      <c r="E858" s="49">
        <f>VLOOKUP(Table311[[#This Row],[Date]],'DB Details'!$A:$T,19)</f>
        <v>2.1885785527535839E-2</v>
      </c>
    </row>
    <row r="859" spans="1:5" x14ac:dyDescent="0.2">
      <c r="A859" s="38">
        <v>43497</v>
      </c>
      <c r="B859" s="48">
        <f>VLOOKUP(Table311[[#This Row],[Date]],'DB Details'!$A:$L,12)</f>
        <v>54.2</v>
      </c>
      <c r="C859" s="49">
        <f>VLOOKUP(Table311[[#This Row],[Date]],'DB Details'!$A:$T,20)</f>
        <v>0</v>
      </c>
      <c r="D859" s="49">
        <f>VLOOKUP(Table311[[#This Row],[Date]],'DB Details'!$A:$T,18)</f>
        <v>0</v>
      </c>
      <c r="E859" s="49">
        <f>VLOOKUP(Table311[[#This Row],[Date]],'DB Details'!$A:$T,19)</f>
        <v>0</v>
      </c>
    </row>
    <row r="860" spans="1:5" x14ac:dyDescent="0.2">
      <c r="A860" s="38">
        <v>43525</v>
      </c>
      <c r="B860" s="48">
        <f>VLOOKUP(Table311[[#This Row],[Date]],'DB Details'!$A:$L,12)</f>
        <v>55.3</v>
      </c>
      <c r="C860" s="49">
        <f>VLOOKUP(Table311[[#This Row],[Date]],'DB Details'!$A:$T,20)</f>
        <v>0</v>
      </c>
      <c r="D860" s="49">
        <f>VLOOKUP(Table311[[#This Row],[Date]],'DB Details'!$A:$T,18)</f>
        <v>0</v>
      </c>
      <c r="E860" s="49">
        <f>VLOOKUP(Table311[[#This Row],[Date]],'DB Details'!$A:$T,19)</f>
        <v>0</v>
      </c>
    </row>
    <row r="861" spans="1:5" x14ac:dyDescent="0.2">
      <c r="A861" s="38">
        <v>43556</v>
      </c>
      <c r="B861" s="48">
        <f>VLOOKUP(Table311[[#This Row],[Date]],'DB Details'!$A:$L,12)</f>
        <v>52.8</v>
      </c>
      <c r="C861" s="49">
        <f>VLOOKUP(Table311[[#This Row],[Date]],'DB Details'!$A:$T,20)</f>
        <v>2.135540615577208E-2</v>
      </c>
      <c r="D861" s="49">
        <f>VLOOKUP(Table311[[#This Row],[Date]],'DB Details'!$A:$T,18)</f>
        <v>6.7300894044732664E-3</v>
      </c>
      <c r="E861" s="49">
        <f>VLOOKUP(Table311[[#This Row],[Date]],'DB Details'!$A:$T,19)</f>
        <v>2.7193343623263418E-2</v>
      </c>
    </row>
    <row r="862" spans="1:5" x14ac:dyDescent="0.2">
      <c r="A862" s="38">
        <v>43586</v>
      </c>
      <c r="B862" s="48">
        <f>VLOOKUP(Table311[[#This Row],[Date]],'DB Details'!$A:$L,12)</f>
        <v>52.1</v>
      </c>
      <c r="C862" s="49">
        <f>VLOOKUP(Table311[[#This Row],[Date]],'DB Details'!$A:$T,20)</f>
        <v>0</v>
      </c>
      <c r="D862" s="49">
        <f>VLOOKUP(Table311[[#This Row],[Date]],'DB Details'!$A:$T,18)</f>
        <v>0</v>
      </c>
      <c r="E862" s="49">
        <f>VLOOKUP(Table311[[#This Row],[Date]],'DB Details'!$A:$T,19)</f>
        <v>0</v>
      </c>
    </row>
    <row r="863" spans="1:5" x14ac:dyDescent="0.2">
      <c r="A863" s="38">
        <v>43617</v>
      </c>
      <c r="B863" s="48">
        <f>VLOOKUP(Table311[[#This Row],[Date]],'DB Details'!$A:$L,12)</f>
        <v>51.7</v>
      </c>
      <c r="C863" s="49">
        <f>VLOOKUP(Table311[[#This Row],[Date]],'DB Details'!$A:$T,20)</f>
        <v>0</v>
      </c>
      <c r="D863" s="49">
        <f>VLOOKUP(Table311[[#This Row],[Date]],'DB Details'!$A:$T,18)</f>
        <v>0</v>
      </c>
      <c r="E863" s="49">
        <f>VLOOKUP(Table311[[#This Row],[Date]],'DB Details'!$A:$T,19)</f>
        <v>0</v>
      </c>
    </row>
    <row r="864" spans="1:5" x14ac:dyDescent="0.2">
      <c r="A864" s="38">
        <v>43647</v>
      </c>
      <c r="B864" s="48">
        <f>VLOOKUP(Table311[[#This Row],[Date]],'DB Details'!$A:$L,12)</f>
        <v>51.2</v>
      </c>
      <c r="C864" s="49">
        <f>VLOOKUP(Table311[[#This Row],[Date]],'DB Details'!$A:$T,20)</f>
        <v>2.3058278646321921E-2</v>
      </c>
      <c r="D864" s="49">
        <f>VLOOKUP(Table311[[#This Row],[Date]],'DB Details'!$A:$T,18)</f>
        <v>8.8996647272795142E-3</v>
      </c>
      <c r="E864" s="49">
        <f>VLOOKUP(Table311[[#This Row],[Date]],'DB Details'!$A:$T,19)</f>
        <v>3.6076708933272972E-2</v>
      </c>
    </row>
    <row r="865" spans="1:5" x14ac:dyDescent="0.2">
      <c r="A865" s="38">
        <v>43678</v>
      </c>
      <c r="B865" s="48">
        <f>VLOOKUP(Table311[[#This Row],[Date]],'DB Details'!$A:$L,12)</f>
        <v>49.1</v>
      </c>
      <c r="C865" s="49">
        <f>VLOOKUP(Table311[[#This Row],[Date]],'DB Details'!$A:$T,20)</f>
        <v>0</v>
      </c>
      <c r="D865" s="49">
        <f>VLOOKUP(Table311[[#This Row],[Date]],'DB Details'!$A:$T,18)</f>
        <v>0</v>
      </c>
      <c r="E865" s="49">
        <f>VLOOKUP(Table311[[#This Row],[Date]],'DB Details'!$A:$T,19)</f>
        <v>0</v>
      </c>
    </row>
    <row r="866" spans="1:5" x14ac:dyDescent="0.2">
      <c r="A866" s="38">
        <v>43709</v>
      </c>
      <c r="B866" s="48">
        <f>VLOOKUP(Table311[[#This Row],[Date]],'DB Details'!$A:$L,12)</f>
        <v>47.8</v>
      </c>
      <c r="C866" s="49">
        <f>VLOOKUP(Table311[[#This Row],[Date]],'DB Details'!$A:$T,20)</f>
        <v>0</v>
      </c>
      <c r="D866" s="49">
        <f>VLOOKUP(Table311[[#This Row],[Date]],'DB Details'!$A:$T,18)</f>
        <v>0</v>
      </c>
      <c r="E866" s="49">
        <f>VLOOKUP(Table311[[#This Row],[Date]],'DB Details'!$A:$T,19)</f>
        <v>0</v>
      </c>
    </row>
    <row r="867" spans="1:5" x14ac:dyDescent="0.2">
      <c r="A867" s="38">
        <v>43739</v>
      </c>
      <c r="B867" s="48">
        <f>VLOOKUP(Table311[[#This Row],[Date]],'DB Details'!$A:$L,12)</f>
        <v>48.3</v>
      </c>
      <c r="C867" s="49">
        <f>VLOOKUP(Table311[[#This Row],[Date]],'DB Details'!$A:$T,20)</f>
        <v>2.5726308482646211E-2</v>
      </c>
      <c r="D867" s="49">
        <f>VLOOKUP(Table311[[#This Row],[Date]],'DB Details'!$A:$T,18)</f>
        <v>4.4304689389935729E-3</v>
      </c>
      <c r="E867" s="49">
        <f>VLOOKUP(Table311[[#This Row],[Date]],'DB Details'!$A:$T,19)</f>
        <v>1.7839998335064559E-2</v>
      </c>
    </row>
    <row r="868" spans="1:5" x14ac:dyDescent="0.2">
      <c r="A868" s="38">
        <v>43770</v>
      </c>
      <c r="B868" s="48">
        <f>VLOOKUP(Table311[[#This Row],[Date]],'DB Details'!$A:$L,12)</f>
        <v>48.1</v>
      </c>
      <c r="C868" s="49">
        <f>VLOOKUP(Table311[[#This Row],[Date]],'DB Details'!$A:$T,20)</f>
        <v>0</v>
      </c>
      <c r="D868" s="49">
        <f>VLOOKUP(Table311[[#This Row],[Date]],'DB Details'!$A:$T,18)</f>
        <v>0</v>
      </c>
      <c r="E868" s="49">
        <f>VLOOKUP(Table311[[#This Row],[Date]],'DB Details'!$A:$T,19)</f>
        <v>0</v>
      </c>
    </row>
    <row r="869" spans="1:5" x14ac:dyDescent="0.2">
      <c r="A869" s="38">
        <v>43800</v>
      </c>
      <c r="B869" s="48">
        <f>VLOOKUP(Table311[[#This Row],[Date]],'DB Details'!$A:$L,12)</f>
        <v>47.8</v>
      </c>
      <c r="C869" s="49">
        <f>VLOOKUP(Table311[[#This Row],[Date]],'DB Details'!$A:$T,20)</f>
        <v>0</v>
      </c>
      <c r="D869" s="49">
        <f>VLOOKUP(Table311[[#This Row],[Date]],'DB Details'!$A:$T,18)</f>
        <v>0</v>
      </c>
      <c r="E869" s="49">
        <f>VLOOKUP(Table311[[#This Row],[Date]],'DB Details'!$A:$T,19)</f>
        <v>0</v>
      </c>
    </row>
    <row r="870" spans="1:5" x14ac:dyDescent="0.2">
      <c r="A870" s="38">
        <v>43831</v>
      </c>
      <c r="B870" s="48">
        <f>VLOOKUP(Table311[[#This Row],[Date]],'DB Details'!$A:$L,12)</f>
        <v>50.9</v>
      </c>
      <c r="C870" s="49">
        <f>VLOOKUP(Table311[[#This Row],[Date]],'DB Details'!$A:$T,20)</f>
        <v>8.2008298093415831E-3</v>
      </c>
      <c r="D870" s="49">
        <f>VLOOKUP(Table311[[#This Row],[Date]],'DB Details'!$A:$T,18)</f>
        <v>-1.175154200803908E-2</v>
      </c>
      <c r="E870" s="49">
        <f>VLOOKUP(Table311[[#This Row],[Date]],'DB Details'!$A:$T,19)</f>
        <v>-4.6184048016051249E-2</v>
      </c>
    </row>
    <row r="871" spans="1:5" x14ac:dyDescent="0.2">
      <c r="A871" s="38">
        <v>43862</v>
      </c>
      <c r="B871" s="48">
        <f>VLOOKUP(Table311[[#This Row],[Date]],'DB Details'!$A:$L,12)</f>
        <v>50.1</v>
      </c>
      <c r="C871" s="49">
        <f>VLOOKUP(Table311[[#This Row],[Date]],'DB Details'!$A:$T,20)</f>
        <v>0</v>
      </c>
      <c r="D871" s="49">
        <f>VLOOKUP(Table311[[#This Row],[Date]],'DB Details'!$A:$T,18)</f>
        <v>0</v>
      </c>
      <c r="E871" s="49">
        <f>VLOOKUP(Table311[[#This Row],[Date]],'DB Details'!$A:$T,19)</f>
        <v>0</v>
      </c>
    </row>
    <row r="872" spans="1:5" x14ac:dyDescent="0.2">
      <c r="A872" s="38">
        <v>43891</v>
      </c>
      <c r="B872" s="48">
        <f>VLOOKUP(Table311[[#This Row],[Date]],'DB Details'!$A:$L,12)</f>
        <v>49.1</v>
      </c>
      <c r="C872" s="49">
        <f>VLOOKUP(Table311[[#This Row],[Date]],'DB Details'!$A:$T,20)</f>
        <v>0</v>
      </c>
      <c r="D872" s="49">
        <f>VLOOKUP(Table311[[#This Row],[Date]],'DB Details'!$A:$T,18)</f>
        <v>0</v>
      </c>
      <c r="E872" s="49">
        <f>VLOOKUP(Table311[[#This Row],[Date]],'DB Details'!$A:$T,19)</f>
        <v>0</v>
      </c>
    </row>
    <row r="873" spans="1:5" x14ac:dyDescent="0.2">
      <c r="A873" s="38">
        <v>43922</v>
      </c>
      <c r="B873" s="48">
        <f>VLOOKUP(Table311[[#This Row],[Date]],'DB Details'!$A:$L,12)</f>
        <v>41.5</v>
      </c>
      <c r="C873" s="49">
        <f>VLOOKUP(Table311[[#This Row],[Date]],'DB Details'!$A:$T,20)</f>
        <v>-8.3506401559947624E-2</v>
      </c>
      <c r="D873" s="49">
        <f>VLOOKUP(Table311[[#This Row],[Date]],'DB Details'!$A:$T,18)</f>
        <v>-8.4843361544679877E-2</v>
      </c>
      <c r="E873" s="49">
        <f>VLOOKUP(Table311[[#This Row],[Date]],'DB Details'!$A:$T,19)</f>
        <v>-0.29857419774143368</v>
      </c>
    </row>
    <row r="874" spans="1:5" x14ac:dyDescent="0.2">
      <c r="A874" s="38">
        <v>43952</v>
      </c>
      <c r="B874" s="48">
        <f>VLOOKUP(Table311[[#This Row],[Date]],'DB Details'!$A:$L,12)</f>
        <v>43.1</v>
      </c>
      <c r="C874" s="49">
        <f>VLOOKUP(Table311[[#This Row],[Date]],'DB Details'!$A:$T,20)</f>
        <v>0</v>
      </c>
      <c r="D874" s="49">
        <f>VLOOKUP(Table311[[#This Row],[Date]],'DB Details'!$A:$T,18)</f>
        <v>0</v>
      </c>
      <c r="E874" s="49">
        <f>VLOOKUP(Table311[[#This Row],[Date]],'DB Details'!$A:$T,19)</f>
        <v>0</v>
      </c>
    </row>
    <row r="875" spans="1:5" x14ac:dyDescent="0.2">
      <c r="A875" s="38">
        <v>43983</v>
      </c>
      <c r="B875" s="48">
        <f>VLOOKUP(Table311[[#This Row],[Date]],'DB Details'!$A:$L,12)</f>
        <v>52.6</v>
      </c>
      <c r="C875" s="49">
        <f>VLOOKUP(Table311[[#This Row],[Date]],'DB Details'!$A:$T,20)</f>
        <v>0</v>
      </c>
      <c r="D875" s="49">
        <f>VLOOKUP(Table311[[#This Row],[Date]],'DB Details'!$A:$T,18)</f>
        <v>0</v>
      </c>
      <c r="E875" s="49">
        <f>VLOOKUP(Table311[[#This Row],[Date]],'DB Details'!$A:$T,19)</f>
        <v>0</v>
      </c>
    </row>
    <row r="876" spans="1:5" x14ac:dyDescent="0.2">
      <c r="A876" s="38">
        <v>44013</v>
      </c>
      <c r="B876" s="48">
        <f>VLOOKUP(Table311[[#This Row],[Date]],'DB Details'!$A:$L,12)</f>
        <v>54.2</v>
      </c>
      <c r="C876" s="49">
        <f>VLOOKUP(Table311[[#This Row],[Date]],'DB Details'!$A:$T,20)</f>
        <v>-2.0240101214096601E-2</v>
      </c>
      <c r="D876" s="49">
        <f>VLOOKUP(Table311[[#This Row],[Date]],'DB Details'!$A:$T,18)</f>
        <v>7.854483117045738E-2</v>
      </c>
      <c r="E876" s="49">
        <f>VLOOKUP(Table311[[#This Row],[Date]],'DB Details'!$A:$T,19)</f>
        <v>0.35317139137290637</v>
      </c>
    </row>
    <row r="877" spans="1:5" x14ac:dyDescent="0.2">
      <c r="A877" s="38">
        <v>44044</v>
      </c>
      <c r="B877" s="48">
        <f>VLOOKUP(Table311[[#This Row],[Date]],'DB Details'!$A:$L,12)</f>
        <v>56</v>
      </c>
      <c r="C877" s="49">
        <f>VLOOKUP(Table311[[#This Row],[Date]],'DB Details'!$A:$T,20)</f>
        <v>0</v>
      </c>
      <c r="D877" s="49">
        <f>VLOOKUP(Table311[[#This Row],[Date]],'DB Details'!$A:$T,18)</f>
        <v>0</v>
      </c>
      <c r="E877" s="49">
        <f>VLOOKUP(Table311[[#This Row],[Date]],'DB Details'!$A:$T,19)</f>
        <v>0</v>
      </c>
    </row>
    <row r="878" spans="1:5" x14ac:dyDescent="0.2">
      <c r="A878" s="38">
        <v>44075</v>
      </c>
      <c r="B878" s="48">
        <f>VLOOKUP(Table311[[#This Row],[Date]],'DB Details'!$A:$L,12)</f>
        <v>55.4</v>
      </c>
      <c r="C878" s="49">
        <f>VLOOKUP(Table311[[#This Row],[Date]],'DB Details'!$A:$T,20)</f>
        <v>0</v>
      </c>
      <c r="D878" s="49">
        <f>VLOOKUP(Table311[[#This Row],[Date]],'DB Details'!$A:$T,18)</f>
        <v>0</v>
      </c>
      <c r="E878" s="49">
        <f>VLOOKUP(Table311[[#This Row],[Date]],'DB Details'!$A:$T,19)</f>
        <v>0</v>
      </c>
    </row>
    <row r="879" spans="1:5" x14ac:dyDescent="0.2">
      <c r="A879" s="38">
        <v>44105</v>
      </c>
      <c r="B879" s="48">
        <f>VLOOKUP(Table311[[#This Row],[Date]],'DB Details'!$A:$L,12)</f>
        <v>59.3</v>
      </c>
      <c r="C879" s="49">
        <f>VLOOKUP(Table311[[#This Row],[Date]],'DB Details'!$A:$T,20)</f>
        <v>-1.5166199331577521E-2</v>
      </c>
      <c r="D879" s="49">
        <f>VLOOKUP(Table311[[#This Row],[Date]],'DB Details'!$A:$T,18)</f>
        <v>9.6321327890086725E-3</v>
      </c>
      <c r="E879" s="49">
        <f>VLOOKUP(Table311[[#This Row],[Date]],'DB Details'!$A:$T,19)</f>
        <v>3.9088782255552117E-2</v>
      </c>
    </row>
    <row r="880" spans="1:5" x14ac:dyDescent="0.2">
      <c r="A880" s="38">
        <v>44136</v>
      </c>
      <c r="B880" s="48">
        <f>VLOOKUP(Table311[[#This Row],[Date]],'DB Details'!$A:$L,12)</f>
        <v>57.5</v>
      </c>
      <c r="C880" s="49">
        <f>VLOOKUP(Table311[[#This Row],[Date]],'DB Details'!$A:$T,20)</f>
        <v>0</v>
      </c>
      <c r="D880" s="49">
        <f>VLOOKUP(Table311[[#This Row],[Date]],'DB Details'!$A:$T,18)</f>
        <v>0</v>
      </c>
      <c r="E880" s="49">
        <f>VLOOKUP(Table311[[#This Row],[Date]],'DB Details'!$A:$T,19)</f>
        <v>0</v>
      </c>
    </row>
    <row r="881" spans="1:5" x14ac:dyDescent="0.2">
      <c r="A881" s="38">
        <v>44166</v>
      </c>
      <c r="B881" s="48">
        <f>VLOOKUP(Table311[[#This Row],[Date]],'DB Details'!$A:$L,12)</f>
        <v>60.5</v>
      </c>
      <c r="C881" s="49">
        <f>VLOOKUP(Table311[[#This Row],[Date]],'DB Details'!$A:$T,20)</f>
        <v>0</v>
      </c>
      <c r="D881" s="49">
        <f>VLOOKUP(Table311[[#This Row],[Date]],'DB Details'!$A:$T,18)</f>
        <v>0</v>
      </c>
      <c r="E881" s="49">
        <f>VLOOKUP(Table311[[#This Row],[Date]],'DB Details'!$A:$T,19)</f>
        <v>0</v>
      </c>
    </row>
    <row r="882" spans="1:5" x14ac:dyDescent="0.2">
      <c r="A882" s="38">
        <v>44197</v>
      </c>
      <c r="B882" s="48">
        <f>VLOOKUP(Table311[[#This Row],[Date]],'DB Details'!$A:$L,12)</f>
        <v>58.7</v>
      </c>
      <c r="C882" s="49">
        <f>VLOOKUP(Table311[[#This Row],[Date]],'DB Details'!$A:$T,20)</f>
        <v>1.191935050448183E-2</v>
      </c>
      <c r="D882" s="49">
        <f>VLOOKUP(Table311[[#This Row],[Date]],'DB Details'!$A:$T,18)</f>
        <v>1.5427919989693629E-2</v>
      </c>
      <c r="E882" s="49">
        <f>VLOOKUP(Table311[[#This Row],[Date]],'DB Details'!$A:$T,19)</f>
        <v>6.3154549562086215E-2</v>
      </c>
    </row>
    <row r="883" spans="1:5" x14ac:dyDescent="0.2">
      <c r="A883" s="38">
        <v>44228</v>
      </c>
      <c r="B883" s="48">
        <f>VLOOKUP(Table311[[#This Row],[Date]],'DB Details'!$A:$L,12)</f>
        <v>60.8</v>
      </c>
      <c r="C883" s="49">
        <f>VLOOKUP(Table311[[#This Row],[Date]],'DB Details'!$A:$T,20)</f>
        <v>0</v>
      </c>
      <c r="D883" s="49">
        <f>VLOOKUP(Table311[[#This Row],[Date]],'DB Details'!$A:$T,18)</f>
        <v>0</v>
      </c>
      <c r="E883" s="49">
        <f>VLOOKUP(Table311[[#This Row],[Date]],'DB Details'!$A:$T,19)</f>
        <v>0</v>
      </c>
    </row>
    <row r="884" spans="1:5" x14ac:dyDescent="0.2">
      <c r="A884" s="38">
        <v>44256</v>
      </c>
      <c r="B884" s="48">
        <f>VLOOKUP(Table311[[#This Row],[Date]],'DB Details'!$A:$L,12)</f>
        <v>64.7</v>
      </c>
      <c r="C884" s="49">
        <f>VLOOKUP(Table311[[#This Row],[Date]],'DB Details'!$A:$T,20)</f>
        <v>0</v>
      </c>
      <c r="D884" s="49">
        <f>VLOOKUP(Table311[[#This Row],[Date]],'DB Details'!$A:$T,18)</f>
        <v>0</v>
      </c>
      <c r="E884" s="49">
        <f>VLOOKUP(Table311[[#This Row],[Date]],'DB Details'!$A:$T,19)</f>
        <v>0</v>
      </c>
    </row>
    <row r="885" spans="1:5" x14ac:dyDescent="0.2">
      <c r="A885" s="38">
        <v>44287</v>
      </c>
      <c r="B885" s="48">
        <f>VLOOKUP(Table311[[#This Row],[Date]],'DB Details'!$A:$L,12)</f>
        <v>60.7</v>
      </c>
      <c r="C885" s="49">
        <f>VLOOKUP(Table311[[#This Row],[Date]],'DB Details'!$A:$T,20)</f>
        <v>0.1246085440624138</v>
      </c>
      <c r="D885" s="49">
        <f>VLOOKUP(Table311[[#This Row],[Date]],'DB Details'!$A:$T,18)</f>
        <v>1.707015904893705E-2</v>
      </c>
      <c r="E885" s="49">
        <f>VLOOKUP(Table311[[#This Row],[Date]],'DB Details'!$A:$T,19)</f>
        <v>7.0048959400919264E-2</v>
      </c>
    </row>
    <row r="886" spans="1:5" x14ac:dyDescent="0.2">
      <c r="A886" s="38">
        <v>44317</v>
      </c>
      <c r="B886" s="48">
        <f>VLOOKUP(Table311[[#This Row],[Date]],'DB Details'!$A:$L,12)</f>
        <v>61.2</v>
      </c>
      <c r="C886" s="49">
        <f>VLOOKUP(Table311[[#This Row],[Date]],'DB Details'!$A:$T,20)</f>
        <v>0</v>
      </c>
      <c r="D886" s="49">
        <f>VLOOKUP(Table311[[#This Row],[Date]],'DB Details'!$A:$T,18)</f>
        <v>0</v>
      </c>
      <c r="E886" s="49">
        <f>VLOOKUP(Table311[[#This Row],[Date]],'DB Details'!$A:$T,19)</f>
        <v>0</v>
      </c>
    </row>
    <row r="887" spans="1:5" x14ac:dyDescent="0.2">
      <c r="A887" s="38">
        <v>44348</v>
      </c>
      <c r="B887" s="48">
        <f>VLOOKUP(Table311[[#This Row],[Date]],'DB Details'!$A:$L,12)</f>
        <v>60.6</v>
      </c>
      <c r="C887" s="49">
        <f>VLOOKUP(Table311[[#This Row],[Date]],'DB Details'!$A:$T,20)</f>
        <v>0</v>
      </c>
      <c r="D887" s="49">
        <f>VLOOKUP(Table311[[#This Row],[Date]],'DB Details'!$A:$T,18)</f>
        <v>0</v>
      </c>
      <c r="E887" s="49">
        <f>VLOOKUP(Table311[[#This Row],[Date]],'DB Details'!$A:$T,19)</f>
        <v>0</v>
      </c>
    </row>
    <row r="888" spans="1:5" x14ac:dyDescent="0.2">
      <c r="A888" s="38">
        <v>44378</v>
      </c>
      <c r="B888" s="48">
        <f>VLOOKUP(Table311[[#This Row],[Date]],'DB Details'!$A:$L,12)</f>
        <v>59.5</v>
      </c>
      <c r="C888" s="49">
        <f>VLOOKUP(Table311[[#This Row],[Date]],'DB Details'!$A:$T,20)</f>
        <v>4.9556544805406812E-2</v>
      </c>
      <c r="D888" s="49">
        <f>VLOOKUP(Table311[[#This Row],[Date]],'DB Details'!$A:$T,18)</f>
        <v>6.5669449139205242E-3</v>
      </c>
      <c r="E888" s="49">
        <f>VLOOKUP(Table311[[#This Row],[Date]],'DB Details'!$A:$T,19)</f>
        <v>2.6527662900280191E-2</v>
      </c>
    </row>
    <row r="889" spans="1:5" x14ac:dyDescent="0.2">
      <c r="A889" s="38">
        <v>44409</v>
      </c>
      <c r="B889" s="48">
        <f>VLOOKUP(Table311[[#This Row],[Date]],'DB Details'!$A:$L,12)</f>
        <v>59.9</v>
      </c>
      <c r="C889" s="49">
        <f>VLOOKUP(Table311[[#This Row],[Date]],'DB Details'!$A:$T,20)</f>
        <v>0</v>
      </c>
      <c r="D889" s="49">
        <f>VLOOKUP(Table311[[#This Row],[Date]],'DB Details'!$A:$T,18)</f>
        <v>0</v>
      </c>
      <c r="E889" s="49">
        <f>VLOOKUP(Table311[[#This Row],[Date]],'DB Details'!$A:$T,19)</f>
        <v>0</v>
      </c>
    </row>
    <row r="890" spans="1:5" x14ac:dyDescent="0.2">
      <c r="A890" s="38">
        <v>44440</v>
      </c>
      <c r="B890" s="48">
        <f>VLOOKUP(Table311[[#This Row],[Date]],'DB Details'!$A:$L,12)</f>
        <v>61.1</v>
      </c>
      <c r="C890" s="49">
        <f>VLOOKUP(Table311[[#This Row],[Date]],'DB Details'!$A:$T,20)</f>
        <v>0</v>
      </c>
      <c r="D890" s="49">
        <f>VLOOKUP(Table311[[#This Row],[Date]],'DB Details'!$A:$T,18)</f>
        <v>0</v>
      </c>
      <c r="E890" s="49">
        <f>VLOOKUP(Table311[[#This Row],[Date]],'DB Details'!$A:$T,19)</f>
        <v>0</v>
      </c>
    </row>
    <row r="891" spans="1:5" x14ac:dyDescent="0.2">
      <c r="A891" s="38">
        <v>44470</v>
      </c>
      <c r="B891" s="48">
        <f>VLOOKUP(Table311[[#This Row],[Date]],'DB Details'!$A:$L,12)</f>
        <v>60.8</v>
      </c>
      <c r="C891" s="49">
        <f>VLOOKUP(Table311[[#This Row],[Date]],'DB Details'!$A:$T,20)</f>
        <v>5.7171000908780578E-2</v>
      </c>
      <c r="D891" s="49">
        <f>VLOOKUP(Table311[[#This Row],[Date]],'DB Details'!$A:$T,18)</f>
        <v>1.695694019812535E-2</v>
      </c>
      <c r="E891" s="49">
        <f>VLOOKUP(Table311[[#This Row],[Date]],'DB Details'!$A:$T,19)</f>
        <v>6.9572573442330254E-2</v>
      </c>
    </row>
    <row r="892" spans="1:5" x14ac:dyDescent="0.2">
      <c r="A892" s="38">
        <v>44501</v>
      </c>
      <c r="B892" s="48">
        <f>VLOOKUP(Table311[[#This Row],[Date]],'DB Details'!$A:$L,12)</f>
        <v>61.1</v>
      </c>
      <c r="C892" s="49">
        <f>VLOOKUP(Table311[[#This Row],[Date]],'DB Details'!$A:$T,20)</f>
        <v>0</v>
      </c>
      <c r="D892" s="49">
        <f>VLOOKUP(Table311[[#This Row],[Date]],'DB Details'!$A:$T,18)</f>
        <v>0</v>
      </c>
      <c r="E892" s="49">
        <f>VLOOKUP(Table311[[#This Row],[Date]],'DB Details'!$A:$T,19)</f>
        <v>0</v>
      </c>
    </row>
    <row r="893" spans="1:5" x14ac:dyDescent="0.2">
      <c r="A893" s="38">
        <v>44531</v>
      </c>
      <c r="B893" s="48">
        <f>VLOOKUP(Table311[[#This Row],[Date]],'DB Details'!$A:$L,12)</f>
        <v>58.7</v>
      </c>
      <c r="C893" s="49">
        <f>VLOOKUP(Table311[[#This Row],[Date]],'DB Details'!$A:$T,20)</f>
        <v>0</v>
      </c>
      <c r="D893" s="49">
        <f>VLOOKUP(Table311[[#This Row],[Date]],'DB Details'!$A:$T,18)</f>
        <v>0</v>
      </c>
      <c r="E893" s="49">
        <f>VLOOKUP(Table311[[#This Row],[Date]],'DB Details'!$A:$T,19)</f>
        <v>0</v>
      </c>
    </row>
    <row r="894" spans="1:5" x14ac:dyDescent="0.2">
      <c r="A894" s="38">
        <v>44562</v>
      </c>
      <c r="B894" s="48">
        <f>VLOOKUP(Table311[[#This Row],[Date]],'DB Details'!$A:$L,12)</f>
        <v>57.6</v>
      </c>
      <c r="C894" s="49">
        <f>VLOOKUP(Table311[[#This Row],[Date]],'DB Details'!$A:$T,20)</f>
        <v>3.683678957947209E-2</v>
      </c>
      <c r="D894" s="49">
        <f>VLOOKUP(Table311[[#This Row],[Date]],'DB Details'!$A:$T,18)</f>
        <v>-4.1033818498393453E-3</v>
      </c>
      <c r="E894" s="49">
        <f>VLOOKUP(Table311[[#This Row],[Date]],'DB Details'!$A:$T,19)</f>
        <v>-1.6312777026963991E-2</v>
      </c>
    </row>
    <row r="895" spans="1:5" x14ac:dyDescent="0.2">
      <c r="A895" s="38">
        <v>44593</v>
      </c>
      <c r="B895" s="48">
        <f>VLOOKUP(Table311[[#This Row],[Date]],'DB Details'!$A:$L,12)</f>
        <v>58.6</v>
      </c>
      <c r="C895" s="49">
        <f>VLOOKUP(Table311[[#This Row],[Date]],'DB Details'!$A:$T,20)</f>
        <v>0</v>
      </c>
      <c r="D895" s="49">
        <f>VLOOKUP(Table311[[#This Row],[Date]],'DB Details'!$A:$T,18)</f>
        <v>0</v>
      </c>
      <c r="E895" s="49">
        <f>VLOOKUP(Table311[[#This Row],[Date]],'DB Details'!$A:$T,19)</f>
        <v>0</v>
      </c>
    </row>
    <row r="896" spans="1:5" x14ac:dyDescent="0.2">
      <c r="A896" s="38">
        <v>44621</v>
      </c>
      <c r="B896" s="48">
        <f>VLOOKUP(Table311[[#This Row],[Date]],'DB Details'!$A:$L,12)</f>
        <v>57.1</v>
      </c>
      <c r="C896" s="49">
        <f>VLOOKUP(Table311[[#This Row],[Date]],'DB Details'!$A:$T,20)</f>
        <v>0</v>
      </c>
      <c r="D896" s="49">
        <f>VLOOKUP(Table311[[#This Row],[Date]],'DB Details'!$A:$T,18)</f>
        <v>0</v>
      </c>
      <c r="E896" s="49">
        <f>VLOOKUP(Table311[[#This Row],[Date]],'DB Details'!$A:$T,19)</f>
        <v>0</v>
      </c>
    </row>
    <row r="897" spans="1:5" x14ac:dyDescent="0.2">
      <c r="A897" s="38">
        <v>44652</v>
      </c>
      <c r="B897" s="48">
        <f>VLOOKUP(Table311[[#This Row],[Date]],'DB Details'!$A:$L,12)</f>
        <v>55.4</v>
      </c>
      <c r="C897" s="49">
        <f>VLOOKUP(Table311[[#This Row],[Date]],'DB Details'!$A:$T,20)</f>
        <v>1.79604249802807E-2</v>
      </c>
      <c r="D897" s="49">
        <f>VLOOKUP(Table311[[#This Row],[Date]],'DB Details'!$A:$T,18)</f>
        <v>-1.4463397270680139E-3</v>
      </c>
      <c r="E897" s="49">
        <f>VLOOKUP(Table311[[#This Row],[Date]],'DB Details'!$A:$T,19)</f>
        <v>-5.7728196146435984E-3</v>
      </c>
    </row>
    <row r="898" spans="1:5" x14ac:dyDescent="0.2">
      <c r="A898" s="38">
        <v>44682</v>
      </c>
      <c r="B898" s="48">
        <f>VLOOKUP(Table311[[#This Row],[Date]],'DB Details'!$A:$L,12)</f>
        <v>56.1</v>
      </c>
      <c r="C898" s="49">
        <f>VLOOKUP(Table311[[#This Row],[Date]],'DB Details'!$A:$T,20)</f>
        <v>0</v>
      </c>
      <c r="D898" s="49">
        <f>VLOOKUP(Table311[[#This Row],[Date]],'DB Details'!$A:$T,18)</f>
        <v>0</v>
      </c>
      <c r="E898" s="49">
        <f>VLOOKUP(Table311[[#This Row],[Date]],'DB Details'!$A:$T,19)</f>
        <v>0</v>
      </c>
    </row>
    <row r="899" spans="1:5" x14ac:dyDescent="0.2">
      <c r="A899" s="38">
        <v>44713</v>
      </c>
      <c r="B899" s="48">
        <f>VLOOKUP(Table311[[#This Row],[Date]],'DB Details'!$A:$L,12)</f>
        <v>53</v>
      </c>
      <c r="C899" s="49">
        <f>VLOOKUP(Table311[[#This Row],[Date]],'DB Details'!$A:$T,20)</f>
        <v>0</v>
      </c>
      <c r="D899" s="49">
        <f>VLOOKUP(Table311[[#This Row],[Date]],'DB Details'!$A:$T,18)</f>
        <v>0</v>
      </c>
      <c r="E899" s="49">
        <f>VLOOKUP(Table311[[#This Row],[Date]],'DB Details'!$A:$T,19)</f>
        <v>0</v>
      </c>
    </row>
    <row r="900" spans="1:5" x14ac:dyDescent="0.2">
      <c r="A900" s="38">
        <v>44743</v>
      </c>
      <c r="B900" s="48">
        <f>VLOOKUP(Table311[[#This Row],[Date]],'DB Details'!$A:$L,12)</f>
        <v>52.8</v>
      </c>
      <c r="C900" s="49">
        <f>VLOOKUP(Table311[[#This Row],[Date]],'DB Details'!$A:$T,20)</f>
        <v>1.7746871612355771E-2</v>
      </c>
      <c r="D900" s="49">
        <f>VLOOKUP(Table311[[#This Row],[Date]],'DB Details'!$A:$T,18)</f>
        <v>6.3557817332571508E-3</v>
      </c>
      <c r="E900" s="49">
        <f>VLOOKUP(Table311[[#This Row],[Date]],'DB Details'!$A:$T,19)</f>
        <v>2.5666531325162278E-2</v>
      </c>
    </row>
    <row r="901" spans="1:5" x14ac:dyDescent="0.2">
      <c r="A901" s="38">
        <v>44774</v>
      </c>
      <c r="B901" s="48">
        <f>VLOOKUP(Table311[[#This Row],[Date]],'DB Details'!$A:$L,12)</f>
        <v>52.8</v>
      </c>
      <c r="C901" s="49">
        <f>VLOOKUP(Table311[[#This Row],[Date]],'DB Details'!$A:$T,20)</f>
        <v>0</v>
      </c>
      <c r="D901" s="49">
        <f>VLOOKUP(Table311[[#This Row],[Date]],'DB Details'!$A:$T,18)</f>
        <v>0</v>
      </c>
      <c r="E901" s="49">
        <f>VLOOKUP(Table311[[#This Row],[Date]],'DB Details'!$A:$T,19)</f>
        <v>0</v>
      </c>
    </row>
    <row r="902" spans="1:5" x14ac:dyDescent="0.2">
      <c r="A902" s="38">
        <v>44805</v>
      </c>
      <c r="B902" s="48">
        <f>VLOOKUP(Table311[[#This Row],[Date]],'DB Details'!$A:$L,12)</f>
        <v>50.9</v>
      </c>
      <c r="C902" s="49">
        <f>VLOOKUP(Table311[[#This Row],[Date]],'DB Details'!$A:$T,20)</f>
        <v>0</v>
      </c>
      <c r="D902" s="49">
        <f>VLOOKUP(Table311[[#This Row],[Date]],'DB Details'!$A:$T,18)</f>
        <v>0</v>
      </c>
      <c r="E902" s="49">
        <f>VLOOKUP(Table311[[#This Row],[Date]],'DB Details'!$A:$T,19)</f>
        <v>0</v>
      </c>
    </row>
    <row r="903" spans="1:5" x14ac:dyDescent="0.2">
      <c r="A903" s="38">
        <v>44835</v>
      </c>
      <c r="B903" s="48">
        <f>VLOOKUP(Table311[[#This Row],[Date]],'DB Details'!$A:$L,12)</f>
        <v>50.2</v>
      </c>
      <c r="C903" s="49">
        <f>VLOOKUP(Table311[[#This Row],[Date]],'DB Details'!$A:$T,20)</f>
        <v>0</v>
      </c>
      <c r="D903" s="49">
        <f>VLOOKUP(Table311[[#This Row],[Date]],'DB Details'!$A:$T,18)</f>
        <v>0</v>
      </c>
      <c r="E903" s="49">
        <f>VLOOKUP(Table311[[#This Row],[Date]],'DB Details'!$A:$T,19)</f>
        <v>0</v>
      </c>
    </row>
  </sheetData>
  <conditionalFormatting sqref="B750:B903">
    <cfRule type="colorScale" priority="2">
      <colorScale>
        <cfvo type="min"/>
        <cfvo type="percentile" val="50"/>
        <cfvo type="max"/>
        <color rgb="FFF8696B"/>
        <color rgb="FFFFEB84"/>
        <color rgb="FF63BE7B"/>
      </colorScale>
    </cfRule>
  </conditionalFormatting>
  <conditionalFormatting sqref="E750:E90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FF0000"/>
  </sheetPr>
  <dimension ref="A4:K903"/>
  <sheetViews>
    <sheetView zoomScale="170" zoomScaleNormal="170" workbookViewId="0">
      <pane ySplit="5" topLeftCell="A892" activePane="bottomLeft" state="frozen"/>
      <selection pane="bottomLeft" activeCell="U909" sqref="U909"/>
    </sheetView>
  </sheetViews>
  <sheetFormatPr baseColWidth="10" defaultColWidth="9.1640625" defaultRowHeight="15" x14ac:dyDescent="0.2"/>
  <cols>
    <col min="1" max="1" width="12.1640625" style="91" customWidth="1"/>
    <col min="2" max="2" width="11" style="91" customWidth="1"/>
    <col min="3" max="3" width="11" style="10" customWidth="1"/>
    <col min="4" max="4" width="10.33203125" style="8" customWidth="1"/>
    <col min="5" max="5" width="6.1640625" style="91" customWidth="1"/>
    <col min="6" max="8" width="2.6640625" style="91" customWidth="1"/>
    <col min="9" max="10" width="2.6640625" style="2" customWidth="1"/>
    <col min="11" max="11" width="2.6640625" style="91" customWidth="1"/>
    <col min="12" max="13" width="3.1640625" style="91" customWidth="1"/>
    <col min="14" max="47" width="9.1640625" style="91" customWidth="1"/>
    <col min="48" max="16384" width="9.1640625" style="91"/>
  </cols>
  <sheetData>
    <row r="4" spans="1:11" ht="16" customHeight="1" thickBot="1" x14ac:dyDescent="0.25"/>
    <row r="5" spans="1:11" s="92" customFormat="1" x14ac:dyDescent="0.2">
      <c r="A5" s="35" t="s">
        <v>82</v>
      </c>
      <c r="B5" s="36" t="s">
        <v>84</v>
      </c>
      <c r="C5" s="36" t="s">
        <v>88</v>
      </c>
      <c r="D5" s="37" t="s">
        <v>89</v>
      </c>
      <c r="I5" s="9"/>
      <c r="J5" s="9"/>
    </row>
    <row r="6" spans="1:11" x14ac:dyDescent="0.2">
      <c r="A6" s="39">
        <v>17533</v>
      </c>
      <c r="B6" s="40">
        <f>VLOOKUP(Table7[[#This Row],[Date]],'DB Details'!$A:$L,12)</f>
        <v>51.7</v>
      </c>
      <c r="C6" s="41">
        <v>14.68</v>
      </c>
      <c r="D6" s="46"/>
      <c r="F6" s="3"/>
      <c r="K6" s="2"/>
    </row>
    <row r="7" spans="1:11" x14ac:dyDescent="0.2">
      <c r="A7" s="39">
        <v>17564</v>
      </c>
      <c r="B7" s="40">
        <f>VLOOKUP(Table7[[#This Row],[Date]],'DB Details'!$A:$L,12)</f>
        <v>50.2</v>
      </c>
      <c r="C7" s="41">
        <v>13.93</v>
      </c>
      <c r="D7" s="46"/>
      <c r="F7" s="3"/>
      <c r="K7" s="2"/>
    </row>
    <row r="8" spans="1:11" x14ac:dyDescent="0.2">
      <c r="A8" s="39">
        <v>17593</v>
      </c>
      <c r="B8" s="40">
        <f>VLOOKUP(Table7[[#This Row],[Date]],'DB Details'!$A:$L,12)</f>
        <v>43.3</v>
      </c>
      <c r="C8" s="41">
        <v>15.08</v>
      </c>
      <c r="D8" s="46"/>
      <c r="F8" s="3"/>
      <c r="K8" s="2"/>
    </row>
    <row r="9" spans="1:11" x14ac:dyDescent="0.2">
      <c r="A9" s="39">
        <v>17624</v>
      </c>
      <c r="B9" s="40">
        <f>VLOOKUP(Table7[[#This Row],[Date]],'DB Details'!$A:$L,12)</f>
        <v>45.4</v>
      </c>
      <c r="C9" s="41">
        <v>15.48</v>
      </c>
      <c r="D9" s="46"/>
      <c r="F9" s="3"/>
      <c r="K9" s="2"/>
    </row>
    <row r="10" spans="1:11" x14ac:dyDescent="0.2">
      <c r="A10" s="39">
        <v>17654</v>
      </c>
      <c r="B10" s="40">
        <f>VLOOKUP(Table7[[#This Row],[Date]],'DB Details'!$A:$L,12)</f>
        <v>49.5</v>
      </c>
      <c r="C10" s="41">
        <v>16.690000000000001</v>
      </c>
      <c r="D10" s="46"/>
      <c r="F10" s="3"/>
      <c r="K10" s="2"/>
    </row>
    <row r="11" spans="1:11" x14ac:dyDescent="0.2">
      <c r="A11" s="39">
        <v>17685</v>
      </c>
      <c r="B11" s="40">
        <f>VLOOKUP(Table7[[#This Row],[Date]],'DB Details'!$A:$L,12)</f>
        <v>53</v>
      </c>
      <c r="C11" s="41">
        <v>16.739999999999998</v>
      </c>
      <c r="D11" s="46"/>
      <c r="F11" s="3"/>
      <c r="K11" s="2"/>
    </row>
    <row r="12" spans="1:11" x14ac:dyDescent="0.2">
      <c r="A12" s="39">
        <v>17715</v>
      </c>
      <c r="B12" s="40">
        <f>VLOOKUP(Table7[[#This Row],[Date]],'DB Details'!$A:$L,12)</f>
        <v>48.4</v>
      </c>
      <c r="C12" s="41">
        <v>15.85</v>
      </c>
      <c r="D12" s="46"/>
      <c r="F12" s="3"/>
      <c r="K12" s="2"/>
    </row>
    <row r="13" spans="1:11" x14ac:dyDescent="0.2">
      <c r="A13" s="39">
        <v>17746</v>
      </c>
      <c r="B13" s="40">
        <f>VLOOKUP(Table7[[#This Row],[Date]],'DB Details'!$A:$L,12)</f>
        <v>45.1</v>
      </c>
      <c r="C13" s="41">
        <v>15.97</v>
      </c>
      <c r="D13" s="46"/>
      <c r="F13" s="3"/>
      <c r="K13" s="2"/>
    </row>
    <row r="14" spans="1:11" x14ac:dyDescent="0.2">
      <c r="A14" s="39">
        <v>17777</v>
      </c>
      <c r="B14" s="40">
        <f>VLOOKUP(Table7[[#This Row],[Date]],'DB Details'!$A:$L,12)</f>
        <v>42.1</v>
      </c>
      <c r="C14" s="41">
        <v>15.49</v>
      </c>
      <c r="D14" s="46"/>
      <c r="F14" s="3"/>
      <c r="K14" s="2"/>
    </row>
    <row r="15" spans="1:11" x14ac:dyDescent="0.2">
      <c r="A15" s="39">
        <v>17807</v>
      </c>
      <c r="B15" s="40">
        <f>VLOOKUP(Table7[[#This Row],[Date]],'DB Details'!$A:$L,12)</f>
        <v>47.2</v>
      </c>
      <c r="C15" s="41">
        <v>16.5</v>
      </c>
      <c r="D15" s="46"/>
      <c r="F15" s="3"/>
      <c r="K15" s="2"/>
    </row>
    <row r="16" spans="1:11" x14ac:dyDescent="0.2">
      <c r="A16" s="39">
        <v>17838</v>
      </c>
      <c r="B16" s="40">
        <f>VLOOKUP(Table7[[#This Row],[Date]],'DB Details'!$A:$L,12)</f>
        <v>42.4</v>
      </c>
      <c r="C16" s="41">
        <v>14.75</v>
      </c>
      <c r="D16" s="46"/>
      <c r="F16" s="3"/>
      <c r="K16" s="2"/>
    </row>
    <row r="17" spans="1:11" x14ac:dyDescent="0.2">
      <c r="A17" s="39">
        <v>17868</v>
      </c>
      <c r="B17" s="40">
        <f>VLOOKUP(Table7[[#This Row],[Date]],'DB Details'!$A:$L,12)</f>
        <v>35</v>
      </c>
      <c r="C17" s="41">
        <v>15.2</v>
      </c>
      <c r="D17" s="46"/>
      <c r="F17" s="3"/>
      <c r="K17" s="2"/>
    </row>
    <row r="18" spans="1:11" x14ac:dyDescent="0.2">
      <c r="A18" s="39">
        <v>17899</v>
      </c>
      <c r="B18" s="40">
        <f>VLOOKUP(Table7[[#This Row],[Date]],'DB Details'!$A:$L,12)</f>
        <v>32.9</v>
      </c>
      <c r="C18" s="41">
        <v>15.22</v>
      </c>
      <c r="D18" s="46">
        <f>(Table7[[#This Row],[S&amp;P]]-C6)/C6</f>
        <v>3.6784741144414233E-2</v>
      </c>
      <c r="F18" s="3"/>
      <c r="K18" s="2"/>
    </row>
    <row r="19" spans="1:11" x14ac:dyDescent="0.2">
      <c r="A19" s="39">
        <v>17930</v>
      </c>
      <c r="B19" s="40">
        <f>VLOOKUP(Table7[[#This Row],[Date]],'DB Details'!$A:$L,12)</f>
        <v>31.3</v>
      </c>
      <c r="C19" s="41">
        <v>14.62</v>
      </c>
      <c r="D19" s="46">
        <f>(Table7[[#This Row],[S&amp;P]]-C7)/C7</f>
        <v>4.9533381191672617E-2</v>
      </c>
      <c r="F19" s="3"/>
      <c r="K19" s="2"/>
    </row>
    <row r="20" spans="1:11" x14ac:dyDescent="0.2">
      <c r="A20" s="39">
        <v>17958</v>
      </c>
      <c r="B20" s="40">
        <f>VLOOKUP(Table7[[#This Row],[Date]],'DB Details'!$A:$L,12)</f>
        <v>34.5</v>
      </c>
      <c r="C20" s="41">
        <v>15.06</v>
      </c>
      <c r="D20" s="46">
        <f>(Table7[[#This Row],[S&amp;P]]-C8)/C8</f>
        <v>-1.3262599469495739E-3</v>
      </c>
      <c r="F20" s="3"/>
      <c r="K20" s="2"/>
    </row>
    <row r="21" spans="1:11" x14ac:dyDescent="0.2">
      <c r="A21" s="39">
        <v>17989</v>
      </c>
      <c r="B21" s="40">
        <f>VLOOKUP(Table7[[#This Row],[Date]],'DB Details'!$A:$L,12)</f>
        <v>35.5</v>
      </c>
      <c r="C21" s="41">
        <v>14.71</v>
      </c>
      <c r="D21" s="46">
        <f>(Table7[[#This Row],[S&amp;P]]-C9)/C9</f>
        <v>-4.9741602067183435E-2</v>
      </c>
      <c r="F21" s="3"/>
      <c r="K21" s="2"/>
    </row>
    <row r="22" spans="1:11" x14ac:dyDescent="0.2">
      <c r="A22" s="39">
        <v>18019</v>
      </c>
      <c r="B22" s="40">
        <f>VLOOKUP(Table7[[#This Row],[Date]],'DB Details'!$A:$L,12)</f>
        <v>32.6</v>
      </c>
      <c r="C22" s="41">
        <v>14.19</v>
      </c>
      <c r="D22" s="46">
        <f>(Table7[[#This Row],[S&amp;P]]-C10)/C10</f>
        <v>-0.14979029358897553</v>
      </c>
      <c r="F22" s="3"/>
      <c r="K22" s="2"/>
    </row>
    <row r="23" spans="1:11" x14ac:dyDescent="0.2">
      <c r="A23" s="39">
        <v>18050</v>
      </c>
      <c r="B23" s="40">
        <f>VLOOKUP(Table7[[#This Row],[Date]],'DB Details'!$A:$L,12)</f>
        <v>31.6</v>
      </c>
      <c r="C23" s="41">
        <v>14.16</v>
      </c>
      <c r="D23" s="46">
        <f>(Table7[[#This Row],[S&amp;P]]-C11)/C11</f>
        <v>-0.15412186379928305</v>
      </c>
      <c r="F23" s="3"/>
      <c r="K23" s="2"/>
    </row>
    <row r="24" spans="1:11" x14ac:dyDescent="0.2">
      <c r="A24" s="39">
        <v>18080</v>
      </c>
      <c r="B24" s="40">
        <f>VLOOKUP(Table7[[#This Row],[Date]],'DB Details'!$A:$L,12)</f>
        <v>39</v>
      </c>
      <c r="C24" s="41">
        <v>15.04</v>
      </c>
      <c r="D24" s="46">
        <f>(Table7[[#This Row],[S&amp;P]]-C12)/C12</f>
        <v>-5.1104100946372272E-2</v>
      </c>
      <c r="F24" s="3"/>
      <c r="K24" s="2"/>
    </row>
    <row r="25" spans="1:11" x14ac:dyDescent="0.2">
      <c r="A25" s="39">
        <v>18111</v>
      </c>
      <c r="B25" s="40">
        <f>VLOOKUP(Table7[[#This Row],[Date]],'DB Details'!$A:$L,12)</f>
        <v>47</v>
      </c>
      <c r="C25" s="41">
        <v>15.22</v>
      </c>
      <c r="D25" s="46">
        <f>(Table7[[#This Row],[S&amp;P]]-C13)/C13</f>
        <v>-4.6963055729492796E-2</v>
      </c>
      <c r="F25" s="3"/>
      <c r="K25" s="2"/>
    </row>
    <row r="26" spans="1:11" x14ac:dyDescent="0.2">
      <c r="A26" s="39">
        <v>18142</v>
      </c>
      <c r="B26" s="40">
        <f>VLOOKUP(Table7[[#This Row],[Date]],'DB Details'!$A:$L,12)</f>
        <v>52.3</v>
      </c>
      <c r="C26" s="41">
        <v>15.58</v>
      </c>
      <c r="D26" s="46">
        <f>(Table7[[#This Row],[S&amp;P]]-C14)/C14</f>
        <v>5.8102001291155496E-3</v>
      </c>
      <c r="F26" s="3"/>
      <c r="K26" s="2"/>
    </row>
    <row r="27" spans="1:11" x14ac:dyDescent="0.2">
      <c r="A27" s="39">
        <v>18172</v>
      </c>
      <c r="B27" s="40">
        <f>VLOOKUP(Table7[[#This Row],[Date]],'DB Details'!$A:$L,12)</f>
        <v>51</v>
      </c>
      <c r="C27" s="41">
        <v>16.04</v>
      </c>
      <c r="D27" s="46">
        <f>(Table7[[#This Row],[S&amp;P]]-C15)/C15</f>
        <v>-2.787878787878793E-2</v>
      </c>
      <c r="F27" s="3"/>
      <c r="K27" s="2"/>
    </row>
    <row r="28" spans="1:11" x14ac:dyDescent="0.2">
      <c r="A28" s="39">
        <v>18203</v>
      </c>
      <c r="B28" s="40">
        <f>VLOOKUP(Table7[[#This Row],[Date]],'DB Details'!$A:$L,12)</f>
        <v>51</v>
      </c>
      <c r="C28" s="41">
        <v>16.059999999999999</v>
      </c>
      <c r="D28" s="46">
        <f>(Table7[[#This Row],[S&amp;P]]-C16)/C16</f>
        <v>8.8813559322033817E-2</v>
      </c>
      <c r="F28" s="3"/>
      <c r="K28" s="2"/>
    </row>
    <row r="29" spans="1:11" x14ac:dyDescent="0.2">
      <c r="A29" s="39">
        <v>18233</v>
      </c>
      <c r="B29" s="40">
        <f>VLOOKUP(Table7[[#This Row],[Date]],'DB Details'!$A:$L,12)</f>
        <v>57.3</v>
      </c>
      <c r="C29" s="41">
        <v>16.79</v>
      </c>
      <c r="D29" s="46">
        <f>(Table7[[#This Row],[S&amp;P]]-C17)/C17</f>
        <v>0.10460526315789473</v>
      </c>
      <c r="F29" s="3"/>
      <c r="K29" s="2"/>
    </row>
    <row r="30" spans="1:11" x14ac:dyDescent="0.2">
      <c r="A30" s="39">
        <v>18264</v>
      </c>
      <c r="B30" s="40">
        <f>VLOOKUP(Table7[[#This Row],[Date]],'DB Details'!$A:$L,12)</f>
        <v>59.1</v>
      </c>
      <c r="C30" s="41">
        <v>17.049999</v>
      </c>
      <c r="D30" s="46">
        <f>(Table7[[#This Row],[S&amp;P]]-C18)/C18</f>
        <v>0.1202364651773981</v>
      </c>
      <c r="F30" s="3"/>
      <c r="K30" s="2"/>
    </row>
    <row r="31" spans="1:11" x14ac:dyDescent="0.2">
      <c r="A31" s="39">
        <v>18295</v>
      </c>
      <c r="B31" s="40">
        <f>VLOOKUP(Table7[[#This Row],[Date]],'DB Details'!$A:$L,12)</f>
        <v>60.5</v>
      </c>
      <c r="C31" s="41">
        <v>17.219999000000001</v>
      </c>
      <c r="D31" s="46">
        <f>(Table7[[#This Row],[S&amp;P]]-C19)/C19</f>
        <v>0.17783850889192901</v>
      </c>
      <c r="F31" s="3"/>
      <c r="K31" s="2"/>
    </row>
    <row r="32" spans="1:11" x14ac:dyDescent="0.2">
      <c r="A32" s="39">
        <v>18323</v>
      </c>
      <c r="B32" s="40">
        <f>VLOOKUP(Table7[[#This Row],[Date]],'DB Details'!$A:$L,12)</f>
        <v>62.1</v>
      </c>
      <c r="C32" s="41">
        <v>17.290001</v>
      </c>
      <c r="D32" s="46">
        <f>(Table7[[#This Row],[S&amp;P]]-C20)/C20</f>
        <v>0.14807443559096942</v>
      </c>
      <c r="F32" s="3"/>
      <c r="K32" s="2"/>
    </row>
    <row r="33" spans="1:11" x14ac:dyDescent="0.2">
      <c r="A33" s="39">
        <v>18354</v>
      </c>
      <c r="B33" s="40">
        <f>VLOOKUP(Table7[[#This Row],[Date]],'DB Details'!$A:$L,12)</f>
        <v>68.099999999999994</v>
      </c>
      <c r="C33" s="41">
        <v>18.07</v>
      </c>
      <c r="D33" s="46">
        <f>(Table7[[#This Row],[S&amp;P]]-C21)/C21</f>
        <v>0.22841604350781775</v>
      </c>
      <c r="F33" s="3"/>
      <c r="K33" s="2"/>
    </row>
    <row r="34" spans="1:11" x14ac:dyDescent="0.2">
      <c r="A34" s="39">
        <v>18384</v>
      </c>
      <c r="B34" s="40">
        <f>VLOOKUP(Table7[[#This Row],[Date]],'DB Details'!$A:$L,12)</f>
        <v>74.7</v>
      </c>
      <c r="C34" s="41">
        <v>18.780000999999999</v>
      </c>
      <c r="D34" s="46">
        <f>(Table7[[#This Row],[S&amp;P]]-C22)/C22</f>
        <v>0.32346730091613807</v>
      </c>
      <c r="F34" s="3"/>
      <c r="K34" s="2"/>
    </row>
    <row r="35" spans="1:11" x14ac:dyDescent="0.2">
      <c r="A35" s="39">
        <v>18415</v>
      </c>
      <c r="B35" s="40">
        <f>VLOOKUP(Table7[[#This Row],[Date]],'DB Details'!$A:$L,12)</f>
        <v>76.599999999999994</v>
      </c>
      <c r="C35" s="41">
        <v>17.690000999999999</v>
      </c>
      <c r="D35" s="46">
        <f>(Table7[[#This Row],[S&amp;P]]-C23)/C23</f>
        <v>0.2492938559322033</v>
      </c>
      <c r="F35" s="3"/>
      <c r="K35" s="2"/>
    </row>
    <row r="36" spans="1:11" x14ac:dyDescent="0.2">
      <c r="A36" s="39">
        <v>18445</v>
      </c>
      <c r="B36" s="40">
        <f>VLOOKUP(Table7[[#This Row],[Date]],'DB Details'!$A:$L,12)</f>
        <v>77.5</v>
      </c>
      <c r="C36" s="41">
        <v>17.84</v>
      </c>
      <c r="D36" s="46">
        <f>(Table7[[#This Row],[S&amp;P]]-C24)/C24</f>
        <v>0.18617021276595749</v>
      </c>
      <c r="F36" s="3"/>
      <c r="K36" s="2"/>
    </row>
    <row r="37" spans="1:11" x14ac:dyDescent="0.2">
      <c r="A37" s="39">
        <v>18476</v>
      </c>
      <c r="B37" s="40">
        <f>VLOOKUP(Table7[[#This Row],[Date]],'DB Details'!$A:$L,12)</f>
        <v>75.8</v>
      </c>
      <c r="C37" s="41">
        <v>18.420000000000002</v>
      </c>
      <c r="D37" s="46">
        <f>(Table7[[#This Row],[S&amp;P]]-C25)/C25</f>
        <v>0.21024967148488838</v>
      </c>
      <c r="F37" s="3"/>
      <c r="K37" s="2"/>
    </row>
    <row r="38" spans="1:11" x14ac:dyDescent="0.2">
      <c r="A38" s="39">
        <v>18507</v>
      </c>
      <c r="B38" s="40">
        <f>VLOOKUP(Table7[[#This Row],[Date]],'DB Details'!$A:$L,12)</f>
        <v>68.099999999999994</v>
      </c>
      <c r="C38" s="41">
        <v>19.450001</v>
      </c>
      <c r="D38" s="46">
        <f>(Table7[[#This Row],[S&amp;P]]-C26)/C26</f>
        <v>0.2483954428754814</v>
      </c>
      <c r="F38" s="3"/>
      <c r="K38" s="2"/>
    </row>
    <row r="39" spans="1:11" x14ac:dyDescent="0.2">
      <c r="A39" s="39">
        <v>18537</v>
      </c>
      <c r="B39" s="40">
        <f>VLOOKUP(Table7[[#This Row],[Date]],'DB Details'!$A:$L,12)</f>
        <v>59.2</v>
      </c>
      <c r="C39" s="41">
        <v>19.530000999999999</v>
      </c>
      <c r="D39" s="46">
        <f>(Table7[[#This Row],[S&amp;P]]-C27)/C27</f>
        <v>0.21758110972568576</v>
      </c>
      <c r="F39" s="3"/>
      <c r="K39" s="2"/>
    </row>
    <row r="40" spans="1:11" x14ac:dyDescent="0.2">
      <c r="A40" s="39">
        <v>18568</v>
      </c>
      <c r="B40" s="40">
        <f>VLOOKUP(Table7[[#This Row],[Date]],'DB Details'!$A:$L,12)</f>
        <v>63.1</v>
      </c>
      <c r="C40" s="41">
        <v>19.510000000000002</v>
      </c>
      <c r="D40" s="46">
        <f>(Table7[[#This Row],[S&amp;P]]-C28)/C28</f>
        <v>0.21481942714819446</v>
      </c>
      <c r="F40" s="3"/>
      <c r="K40" s="2"/>
    </row>
    <row r="41" spans="1:11" x14ac:dyDescent="0.2">
      <c r="A41" s="39">
        <v>18598</v>
      </c>
      <c r="B41" s="40">
        <f>VLOOKUP(Table7[[#This Row],[Date]],'DB Details'!$A:$L,12)</f>
        <v>67.099999999999994</v>
      </c>
      <c r="C41" s="41">
        <v>20.41</v>
      </c>
      <c r="D41" s="46">
        <f>(Table7[[#This Row],[S&amp;P]]-C29)/C29</f>
        <v>0.21560452650387144</v>
      </c>
      <c r="F41" s="3"/>
      <c r="K41" s="2"/>
    </row>
    <row r="42" spans="1:11" x14ac:dyDescent="0.2">
      <c r="A42" s="39">
        <v>18629</v>
      </c>
      <c r="B42" s="40">
        <f>VLOOKUP(Table7[[#This Row],[Date]],'DB Details'!$A:$L,12)</f>
        <v>67.8</v>
      </c>
      <c r="C42" s="41">
        <v>21.66</v>
      </c>
      <c r="D42" s="46">
        <f>(Table7[[#This Row],[S&amp;P]]-C30)/C30</f>
        <v>0.27038130618072181</v>
      </c>
      <c r="F42" s="3"/>
      <c r="K42" s="2"/>
    </row>
    <row r="43" spans="1:11" x14ac:dyDescent="0.2">
      <c r="A43" s="39">
        <v>18660</v>
      </c>
      <c r="B43" s="40">
        <f>VLOOKUP(Table7[[#This Row],[Date]],'DB Details'!$A:$L,12)</f>
        <v>69.3</v>
      </c>
      <c r="C43" s="41">
        <v>21.799999</v>
      </c>
      <c r="D43" s="46">
        <f>(Table7[[#This Row],[S&amp;P]]-C31)/C31</f>
        <v>0.26596981800057001</v>
      </c>
      <c r="F43" s="3"/>
      <c r="K43" s="2"/>
    </row>
    <row r="44" spans="1:11" x14ac:dyDescent="0.2">
      <c r="A44" s="39">
        <v>18688</v>
      </c>
      <c r="B44" s="40">
        <f>VLOOKUP(Table7[[#This Row],[Date]],'DB Details'!$A:$L,12)</f>
        <v>65.5</v>
      </c>
      <c r="C44" s="41">
        <v>21.4</v>
      </c>
      <c r="D44" s="46">
        <f>(Table7[[#This Row],[S&amp;P]]-C32)/C32</f>
        <v>0.23770958717700469</v>
      </c>
      <c r="F44" s="3"/>
      <c r="K44" s="2"/>
    </row>
    <row r="45" spans="1:11" x14ac:dyDescent="0.2">
      <c r="A45" s="39">
        <v>18719</v>
      </c>
      <c r="B45" s="40">
        <f>VLOOKUP(Table7[[#This Row],[Date]],'DB Details'!$A:$L,12)</f>
        <v>53.5</v>
      </c>
      <c r="C45" s="41">
        <v>22.43</v>
      </c>
      <c r="D45" s="46">
        <f>(Table7[[#This Row],[S&amp;P]]-C33)/C33</f>
        <v>0.24128389596015493</v>
      </c>
      <c r="F45" s="3"/>
      <c r="K45" s="2"/>
    </row>
    <row r="46" spans="1:11" x14ac:dyDescent="0.2">
      <c r="A46" s="39">
        <v>18749</v>
      </c>
      <c r="B46" s="40">
        <f>VLOOKUP(Table7[[#This Row],[Date]],'DB Details'!$A:$L,12)</f>
        <v>50.7</v>
      </c>
      <c r="C46" s="41">
        <v>21.52</v>
      </c>
      <c r="D46" s="46">
        <f>(Table7[[#This Row],[S&amp;P]]-C34)/C34</f>
        <v>0.14589983248669694</v>
      </c>
      <c r="F46" s="3"/>
      <c r="K46" s="2"/>
    </row>
    <row r="47" spans="1:11" x14ac:dyDescent="0.2">
      <c r="A47" s="39">
        <v>18780</v>
      </c>
      <c r="B47" s="40">
        <f>VLOOKUP(Table7[[#This Row],[Date]],'DB Details'!$A:$L,12)</f>
        <v>45.5</v>
      </c>
      <c r="C47" s="41">
        <v>20.959999</v>
      </c>
      <c r="D47" s="46">
        <f>(Table7[[#This Row],[S&amp;P]]-C35)/C35</f>
        <v>0.18485007434425815</v>
      </c>
      <c r="F47" s="3"/>
      <c r="K47" s="2"/>
    </row>
    <row r="48" spans="1:11" x14ac:dyDescent="0.2">
      <c r="A48" s="39">
        <v>18810</v>
      </c>
      <c r="B48" s="40">
        <f>VLOOKUP(Table7[[#This Row],[Date]],'DB Details'!$A:$L,12)</f>
        <v>42.1</v>
      </c>
      <c r="C48" s="41">
        <v>22.4</v>
      </c>
      <c r="D48" s="46">
        <f>(Table7[[#This Row],[S&amp;P]]-C36)/C36</f>
        <v>0.25560538116591919</v>
      </c>
      <c r="F48" s="3"/>
      <c r="K48" s="2"/>
    </row>
    <row r="49" spans="1:11" x14ac:dyDescent="0.2">
      <c r="A49" s="39">
        <v>18841</v>
      </c>
      <c r="B49" s="40">
        <f>VLOOKUP(Table7[[#This Row],[Date]],'DB Details'!$A:$L,12)</f>
        <v>43.6</v>
      </c>
      <c r="C49" s="41">
        <v>23.280000999999999</v>
      </c>
      <c r="D49" s="46">
        <f>(Table7[[#This Row],[S&amp;P]]-C37)/C37</f>
        <v>0.26384370249728539</v>
      </c>
      <c r="F49" s="3"/>
      <c r="K49" s="2"/>
    </row>
    <row r="50" spans="1:11" x14ac:dyDescent="0.2">
      <c r="A50" s="39">
        <v>18872</v>
      </c>
      <c r="B50" s="40">
        <f>VLOOKUP(Table7[[#This Row],[Date]],'DB Details'!$A:$L,12)</f>
        <v>48.1</v>
      </c>
      <c r="C50" s="41">
        <v>23.26</v>
      </c>
      <c r="D50" s="46">
        <f>(Table7[[#This Row],[S&amp;P]]-C38)/C38</f>
        <v>0.19588682797497034</v>
      </c>
      <c r="F50" s="3"/>
      <c r="K50" s="2"/>
    </row>
    <row r="51" spans="1:11" x14ac:dyDescent="0.2">
      <c r="A51" s="39">
        <v>18902</v>
      </c>
      <c r="B51" s="40">
        <f>VLOOKUP(Table7[[#This Row],[Date]],'DB Details'!$A:$L,12)</f>
        <v>49.6</v>
      </c>
      <c r="C51" s="41">
        <v>22.940000999999999</v>
      </c>
      <c r="D51" s="46">
        <f>(Table7[[#This Row],[S&amp;P]]-C39)/C39</f>
        <v>0.17460316566292036</v>
      </c>
      <c r="F51" s="3"/>
      <c r="K51" s="2"/>
    </row>
    <row r="52" spans="1:11" x14ac:dyDescent="0.2">
      <c r="A52" s="39">
        <v>18933</v>
      </c>
      <c r="B52" s="40">
        <f>VLOOKUP(Table7[[#This Row],[Date]],'DB Details'!$A:$L,12)</f>
        <v>47.2</v>
      </c>
      <c r="C52" s="41">
        <v>22.879999000000002</v>
      </c>
      <c r="D52" s="46">
        <f>(Table7[[#This Row],[S&amp;P]]-C40)/C40</f>
        <v>0.17273188108662224</v>
      </c>
      <c r="F52" s="3"/>
      <c r="K52" s="2"/>
    </row>
    <row r="53" spans="1:11" x14ac:dyDescent="0.2">
      <c r="A53" s="39">
        <v>18963</v>
      </c>
      <c r="B53" s="40">
        <f>VLOOKUP(Table7[[#This Row],[Date]],'DB Details'!$A:$L,12)</f>
        <v>46.5</v>
      </c>
      <c r="C53" s="41">
        <v>23.77</v>
      </c>
      <c r="D53" s="46">
        <f>(Table7[[#This Row],[S&amp;P]]-C41)/C41</f>
        <v>0.16462518373346396</v>
      </c>
      <c r="F53" s="3"/>
      <c r="K53" s="2"/>
    </row>
    <row r="54" spans="1:11" x14ac:dyDescent="0.2">
      <c r="A54" s="39">
        <v>18994</v>
      </c>
      <c r="B54" s="40">
        <f>VLOOKUP(Table7[[#This Row],[Date]],'DB Details'!$A:$L,12)</f>
        <v>44.7</v>
      </c>
      <c r="C54" s="41">
        <v>24.139999</v>
      </c>
      <c r="D54" s="46">
        <f>(Table7[[#This Row],[S&amp;P]]-C42)/C42</f>
        <v>0.11449672206832869</v>
      </c>
      <c r="F54" s="3"/>
      <c r="K54" s="2"/>
    </row>
    <row r="55" spans="1:11" x14ac:dyDescent="0.2">
      <c r="A55" s="39">
        <v>19025</v>
      </c>
      <c r="B55" s="40">
        <f>VLOOKUP(Table7[[#This Row],[Date]],'DB Details'!$A:$L,12)</f>
        <v>41.8</v>
      </c>
      <c r="C55" s="41">
        <v>23.26</v>
      </c>
      <c r="D55" s="46">
        <f>(Table7[[#This Row],[S&amp;P]]-C43)/C43</f>
        <v>6.6972526007914118E-2</v>
      </c>
      <c r="F55" s="3"/>
      <c r="K55" s="2"/>
    </row>
    <row r="56" spans="1:11" x14ac:dyDescent="0.2">
      <c r="A56" s="39">
        <v>19054</v>
      </c>
      <c r="B56" s="40">
        <f>VLOOKUP(Table7[[#This Row],[Date]],'DB Details'!$A:$L,12)</f>
        <v>40</v>
      </c>
      <c r="C56" s="41">
        <v>24.370000999999998</v>
      </c>
      <c r="D56" s="46">
        <f>(Table7[[#This Row],[S&amp;P]]-C44)/C44</f>
        <v>0.13878509345794393</v>
      </c>
      <c r="F56" s="3"/>
      <c r="K56" s="2"/>
    </row>
    <row r="57" spans="1:11" x14ac:dyDescent="0.2">
      <c r="A57" s="39">
        <v>19085</v>
      </c>
      <c r="B57" s="40">
        <f>VLOOKUP(Table7[[#This Row],[Date]],'DB Details'!$A:$L,12)</f>
        <v>36.700000000000003</v>
      </c>
      <c r="C57" s="41">
        <v>23.32</v>
      </c>
      <c r="D57" s="46">
        <f>(Table7[[#This Row],[S&amp;P]]-C45)/C45</f>
        <v>3.9679001337494454E-2</v>
      </c>
      <c r="F57" s="3"/>
      <c r="K57" s="2"/>
    </row>
    <row r="58" spans="1:11" x14ac:dyDescent="0.2">
      <c r="A58" s="39">
        <v>19115</v>
      </c>
      <c r="B58" s="40">
        <f>VLOOKUP(Table7[[#This Row],[Date]],'DB Details'!$A:$L,12)</f>
        <v>39.5</v>
      </c>
      <c r="C58" s="41">
        <v>23.860001</v>
      </c>
      <c r="D58" s="46">
        <f>(Table7[[#This Row],[S&amp;P]]-C46)/C46</f>
        <v>0.10873610594795544</v>
      </c>
      <c r="F58" s="3"/>
      <c r="K58" s="2"/>
    </row>
    <row r="59" spans="1:11" x14ac:dyDescent="0.2">
      <c r="A59" s="39">
        <v>19146</v>
      </c>
      <c r="B59" s="40">
        <f>VLOOKUP(Table7[[#This Row],[Date]],'DB Details'!$A:$L,12)</f>
        <v>43.3</v>
      </c>
      <c r="C59" s="41">
        <v>24.959999</v>
      </c>
      <c r="D59" s="46">
        <f>(Table7[[#This Row],[S&amp;P]]-C47)/C47</f>
        <v>0.19083970376143625</v>
      </c>
      <c r="F59" s="3"/>
      <c r="K59" s="2"/>
    </row>
    <row r="60" spans="1:11" x14ac:dyDescent="0.2">
      <c r="A60" s="39">
        <v>19176</v>
      </c>
      <c r="B60" s="40">
        <f>VLOOKUP(Table7[[#This Row],[Date]],'DB Details'!$A:$L,12)</f>
        <v>48.3</v>
      </c>
      <c r="C60" s="41">
        <v>25.4</v>
      </c>
      <c r="D60" s="46">
        <f>(Table7[[#This Row],[S&amp;P]]-C48)/C48</f>
        <v>0.13392857142857142</v>
      </c>
      <c r="F60" s="3"/>
      <c r="K60" s="2"/>
    </row>
    <row r="61" spans="1:11" x14ac:dyDescent="0.2">
      <c r="A61" s="39">
        <v>19207</v>
      </c>
      <c r="B61" s="40">
        <f>VLOOKUP(Table7[[#This Row],[Date]],'DB Details'!$A:$L,12)</f>
        <v>60.4</v>
      </c>
      <c r="C61" s="41">
        <v>25.030000999999999</v>
      </c>
      <c r="D61" s="46">
        <f>(Table7[[#This Row],[S&amp;P]]-C49)/C49</f>
        <v>7.5171818076811947E-2</v>
      </c>
      <c r="F61" s="3"/>
      <c r="K61" s="2"/>
    </row>
    <row r="62" spans="1:11" x14ac:dyDescent="0.2">
      <c r="A62" s="39">
        <v>19238</v>
      </c>
      <c r="B62" s="40">
        <f>VLOOKUP(Table7[[#This Row],[Date]],'DB Details'!$A:$L,12)</f>
        <v>56.1</v>
      </c>
      <c r="C62" s="41">
        <v>24.540001</v>
      </c>
      <c r="D62" s="46">
        <f>(Table7[[#This Row],[S&amp;P]]-C50)/C50</f>
        <v>5.5030137575236393E-2</v>
      </c>
      <c r="F62" s="3"/>
      <c r="K62" s="2"/>
    </row>
    <row r="63" spans="1:11" x14ac:dyDescent="0.2">
      <c r="A63" s="39">
        <v>19268</v>
      </c>
      <c r="B63" s="40">
        <f>VLOOKUP(Table7[[#This Row],[Date]],'DB Details'!$A:$L,12)</f>
        <v>56.2</v>
      </c>
      <c r="C63" s="41">
        <v>24.52</v>
      </c>
      <c r="D63" s="46">
        <f>(Table7[[#This Row],[S&amp;P]]-C51)/C51</f>
        <v>6.8875280345454259E-2</v>
      </c>
      <c r="F63" s="3"/>
      <c r="K63" s="2"/>
    </row>
    <row r="64" spans="1:11" x14ac:dyDescent="0.2">
      <c r="A64" s="39">
        <v>19299</v>
      </c>
      <c r="B64" s="40">
        <f>VLOOKUP(Table7[[#This Row],[Date]],'DB Details'!$A:$L,12)</f>
        <v>56.8</v>
      </c>
      <c r="C64" s="41">
        <v>25.66</v>
      </c>
      <c r="D64" s="46">
        <f>(Table7[[#This Row],[S&amp;P]]-C52)/C52</f>
        <v>0.12150354552025978</v>
      </c>
      <c r="F64" s="3"/>
      <c r="K64" s="2"/>
    </row>
    <row r="65" spans="1:11" x14ac:dyDescent="0.2">
      <c r="A65" s="39">
        <v>19329</v>
      </c>
      <c r="B65" s="40">
        <f>VLOOKUP(Table7[[#This Row],[Date]],'DB Details'!$A:$L,12)</f>
        <v>55.8</v>
      </c>
      <c r="C65" s="41">
        <v>26.57</v>
      </c>
      <c r="D65" s="46">
        <f>(Table7[[#This Row],[S&amp;P]]-C53)/C53</f>
        <v>0.1177955405973917</v>
      </c>
      <c r="F65" s="3"/>
      <c r="K65" s="2"/>
    </row>
    <row r="66" spans="1:11" x14ac:dyDescent="0.2">
      <c r="A66" s="39">
        <v>19360</v>
      </c>
      <c r="B66" s="40">
        <f>VLOOKUP(Table7[[#This Row],[Date]],'DB Details'!$A:$L,12)</f>
        <v>59.4</v>
      </c>
      <c r="C66" s="41">
        <v>26.379999000000002</v>
      </c>
      <c r="D66" s="46">
        <f>(Table7[[#This Row],[S&amp;P]]-C54)/C54</f>
        <v>9.2792050239935892E-2</v>
      </c>
      <c r="F66" s="3"/>
      <c r="K66" s="2"/>
    </row>
    <row r="67" spans="1:11" x14ac:dyDescent="0.2">
      <c r="A67" s="39">
        <v>19391</v>
      </c>
      <c r="B67" s="40">
        <f>VLOOKUP(Table7[[#This Row],[Date]],'DB Details'!$A:$L,12)</f>
        <v>55.4</v>
      </c>
      <c r="C67" s="41">
        <v>25.9</v>
      </c>
      <c r="D67" s="46">
        <f>(Table7[[#This Row],[S&amp;P]]-C55)/C55</f>
        <v>0.11349957007738594</v>
      </c>
      <c r="F67" s="3"/>
      <c r="K67" s="2"/>
    </row>
    <row r="68" spans="1:11" x14ac:dyDescent="0.2">
      <c r="A68" s="39">
        <v>19419</v>
      </c>
      <c r="B68" s="40">
        <f>VLOOKUP(Table7[[#This Row],[Date]],'DB Details'!$A:$L,12)</f>
        <v>50.5</v>
      </c>
      <c r="C68" s="41">
        <v>25.290001</v>
      </c>
      <c r="D68" s="46">
        <f>(Table7[[#This Row],[S&amp;P]]-C56)/C56</f>
        <v>3.7751332057803434E-2</v>
      </c>
      <c r="F68" s="3"/>
      <c r="K68" s="2"/>
    </row>
    <row r="69" spans="1:11" x14ac:dyDescent="0.2">
      <c r="A69" s="39">
        <v>19450</v>
      </c>
      <c r="B69" s="40">
        <f>VLOOKUP(Table7[[#This Row],[Date]],'DB Details'!$A:$L,12)</f>
        <v>51.1</v>
      </c>
      <c r="C69" s="41">
        <v>24.620000999999998</v>
      </c>
      <c r="D69" s="46">
        <f>(Table7[[#This Row],[S&amp;P]]-C57)/C57</f>
        <v>5.5746183533447603E-2</v>
      </c>
      <c r="F69" s="3"/>
      <c r="K69" s="2"/>
    </row>
    <row r="70" spans="1:11" x14ac:dyDescent="0.2">
      <c r="A70" s="39">
        <v>19480</v>
      </c>
      <c r="B70" s="40">
        <f>VLOOKUP(Table7[[#This Row],[Date]],'DB Details'!$A:$L,12)</f>
        <v>48.9</v>
      </c>
      <c r="C70" s="41">
        <v>24.540001</v>
      </c>
      <c r="D70" s="46">
        <f>(Table7[[#This Row],[S&amp;P]]-C58)/C58</f>
        <v>2.8499579694066218E-2</v>
      </c>
      <c r="F70" s="3"/>
      <c r="K70" s="2"/>
    </row>
    <row r="71" spans="1:11" x14ac:dyDescent="0.2">
      <c r="A71" s="39">
        <v>19511</v>
      </c>
      <c r="B71" s="40">
        <f>VLOOKUP(Table7[[#This Row],[Date]],'DB Details'!$A:$L,12)</f>
        <v>48.5</v>
      </c>
      <c r="C71" s="41">
        <v>24.139999</v>
      </c>
      <c r="D71" s="46">
        <f>(Table7[[#This Row],[S&amp;P]]-C59)/C59</f>
        <v>-3.2852565418772663E-2</v>
      </c>
      <c r="F71" s="3"/>
      <c r="K71" s="2"/>
    </row>
    <row r="72" spans="1:11" x14ac:dyDescent="0.2">
      <c r="A72" s="39">
        <v>19541</v>
      </c>
      <c r="B72" s="40">
        <f>VLOOKUP(Table7[[#This Row],[Date]],'DB Details'!$A:$L,12)</f>
        <v>46.3</v>
      </c>
      <c r="C72" s="41">
        <v>24.75</v>
      </c>
      <c r="D72" s="46">
        <f>(Table7[[#This Row],[S&amp;P]]-C60)/C60</f>
        <v>-2.5590551181102306E-2</v>
      </c>
      <c r="F72" s="3"/>
      <c r="K72" s="2"/>
    </row>
    <row r="73" spans="1:11" x14ac:dyDescent="0.2">
      <c r="A73" s="39">
        <v>19572</v>
      </c>
      <c r="B73" s="40">
        <f>VLOOKUP(Table7[[#This Row],[Date]],'DB Details'!$A:$L,12)</f>
        <v>43.5</v>
      </c>
      <c r="C73" s="41">
        <v>23.32</v>
      </c>
      <c r="D73" s="46">
        <f>(Table7[[#This Row],[S&amp;P]]-C61)/C61</f>
        <v>-6.8318055600557051E-2</v>
      </c>
      <c r="F73" s="3"/>
      <c r="K73" s="2"/>
    </row>
    <row r="74" spans="1:11" x14ac:dyDescent="0.2">
      <c r="A74" s="39">
        <v>19603</v>
      </c>
      <c r="B74" s="40">
        <f>VLOOKUP(Table7[[#This Row],[Date]],'DB Details'!$A:$L,12)</f>
        <v>40.200000000000003</v>
      </c>
      <c r="C74" s="41">
        <v>23.35</v>
      </c>
      <c r="D74" s="46">
        <f>(Table7[[#This Row],[S&amp;P]]-C62)/C62</f>
        <v>-4.8492296312457314E-2</v>
      </c>
      <c r="F74" s="3"/>
      <c r="K74" s="2"/>
    </row>
    <row r="75" spans="1:11" x14ac:dyDescent="0.2">
      <c r="A75" s="39">
        <v>19633</v>
      </c>
      <c r="B75" s="40">
        <f>VLOOKUP(Table7[[#This Row],[Date]],'DB Details'!$A:$L,12)</f>
        <v>37.4</v>
      </c>
      <c r="C75" s="41">
        <v>24.540001</v>
      </c>
      <c r="D75" s="46">
        <f>(Table7[[#This Row],[S&amp;P]]-C63)/C63</f>
        <v>8.1570146818925782E-4</v>
      </c>
      <c r="F75" s="3"/>
      <c r="K75" s="2"/>
    </row>
    <row r="76" spans="1:11" x14ac:dyDescent="0.2">
      <c r="A76" s="39">
        <v>19664</v>
      </c>
      <c r="B76" s="40">
        <f>VLOOKUP(Table7[[#This Row],[Date]],'DB Details'!$A:$L,12)</f>
        <v>36.9</v>
      </c>
      <c r="C76" s="41">
        <v>24.76</v>
      </c>
      <c r="D76" s="46">
        <f>(Table7[[#This Row],[S&amp;P]]-C64)/C64</f>
        <v>-3.5074045206547097E-2</v>
      </c>
      <c r="F76" s="3"/>
      <c r="K76" s="2"/>
    </row>
    <row r="77" spans="1:11" x14ac:dyDescent="0.2">
      <c r="A77" s="39">
        <v>19694</v>
      </c>
      <c r="B77" s="40">
        <f>VLOOKUP(Table7[[#This Row],[Date]],'DB Details'!$A:$L,12)</f>
        <v>35.6</v>
      </c>
      <c r="C77" s="41">
        <v>24.809999000000001</v>
      </c>
      <c r="D77" s="46">
        <f>(Table7[[#This Row],[S&amp;P]]-C65)/C65</f>
        <v>-6.6240158073014643E-2</v>
      </c>
      <c r="F77" s="3"/>
      <c r="K77" s="2"/>
    </row>
    <row r="78" spans="1:11" x14ac:dyDescent="0.2">
      <c r="A78" s="39">
        <v>19725</v>
      </c>
      <c r="B78" s="40">
        <f>VLOOKUP(Table7[[#This Row],[Date]],'DB Details'!$A:$L,12)</f>
        <v>37.4</v>
      </c>
      <c r="C78" s="41">
        <v>26.08</v>
      </c>
      <c r="D78" s="46">
        <f>(Table7[[#This Row],[S&amp;P]]-C66)/C66</f>
        <v>-1.1372214229424468E-2</v>
      </c>
      <c r="F78" s="3"/>
      <c r="K78" s="2"/>
    </row>
    <row r="79" spans="1:11" x14ac:dyDescent="0.2">
      <c r="A79" s="39">
        <v>19756</v>
      </c>
      <c r="B79" s="40">
        <f>VLOOKUP(Table7[[#This Row],[Date]],'DB Details'!$A:$L,12)</f>
        <v>40.700000000000003</v>
      </c>
      <c r="C79" s="41">
        <v>26.15</v>
      </c>
      <c r="D79" s="46">
        <f>(Table7[[#This Row],[S&amp;P]]-C67)/C67</f>
        <v>9.6525096525096523E-3</v>
      </c>
      <c r="F79" s="3"/>
      <c r="K79" s="2"/>
    </row>
    <row r="80" spans="1:11" x14ac:dyDescent="0.2">
      <c r="A80" s="39">
        <v>19784</v>
      </c>
      <c r="B80" s="40">
        <f>VLOOKUP(Table7[[#This Row],[Date]],'DB Details'!$A:$L,12)</f>
        <v>44.7</v>
      </c>
      <c r="C80" s="41">
        <v>26.940000999999999</v>
      </c>
      <c r="D80" s="46">
        <f>(Table7[[#This Row],[S&amp;P]]-C68)/C68</f>
        <v>6.5243176542381265E-2</v>
      </c>
      <c r="F80" s="3"/>
      <c r="K80" s="2"/>
    </row>
    <row r="81" spans="1:11" x14ac:dyDescent="0.2">
      <c r="A81" s="39">
        <v>19815</v>
      </c>
      <c r="B81" s="40">
        <f>VLOOKUP(Table7[[#This Row],[Date]],'DB Details'!$A:$L,12)</f>
        <v>47.7</v>
      </c>
      <c r="C81" s="41">
        <v>28.26</v>
      </c>
      <c r="D81" s="46">
        <f>(Table7[[#This Row],[S&amp;P]]-C69)/C69</f>
        <v>0.14784723201270394</v>
      </c>
      <c r="F81" s="3"/>
      <c r="K81" s="2"/>
    </row>
    <row r="82" spans="1:11" x14ac:dyDescent="0.2">
      <c r="A82" s="39">
        <v>19845</v>
      </c>
      <c r="B82" s="40">
        <f>VLOOKUP(Table7[[#This Row],[Date]],'DB Details'!$A:$L,12)</f>
        <v>50.1</v>
      </c>
      <c r="C82" s="41">
        <v>29.190000999999999</v>
      </c>
      <c r="D82" s="46">
        <f>(Table7[[#This Row],[S&amp;P]]-C70)/C70</f>
        <v>0.18948654484569902</v>
      </c>
      <c r="F82" s="3"/>
      <c r="K82" s="2"/>
    </row>
    <row r="83" spans="1:11" x14ac:dyDescent="0.2">
      <c r="A83" s="39">
        <v>19876</v>
      </c>
      <c r="B83" s="40">
        <f>VLOOKUP(Table7[[#This Row],[Date]],'DB Details'!$A:$L,12)</f>
        <v>52.1</v>
      </c>
      <c r="C83" s="41">
        <v>29.209999</v>
      </c>
      <c r="D83" s="46">
        <f>(Table7[[#This Row],[S&amp;P]]-C71)/C71</f>
        <v>0.21002486371271184</v>
      </c>
      <c r="F83" s="3"/>
      <c r="K83" s="2"/>
    </row>
    <row r="84" spans="1:11" x14ac:dyDescent="0.2">
      <c r="A84" s="39">
        <v>19906</v>
      </c>
      <c r="B84" s="40">
        <f>VLOOKUP(Table7[[#This Row],[Date]],'DB Details'!$A:$L,12)</f>
        <v>51.7</v>
      </c>
      <c r="C84" s="41">
        <v>30.879999000000002</v>
      </c>
      <c r="D84" s="46">
        <f>(Table7[[#This Row],[S&amp;P]]-C72)/C72</f>
        <v>0.24767672727272733</v>
      </c>
      <c r="F84" s="3"/>
      <c r="K84" s="2"/>
    </row>
    <row r="85" spans="1:11" x14ac:dyDescent="0.2">
      <c r="A85" s="39">
        <v>19937</v>
      </c>
      <c r="B85" s="40">
        <f>VLOOKUP(Table7[[#This Row],[Date]],'DB Details'!$A:$L,12)</f>
        <v>54.4</v>
      </c>
      <c r="C85" s="41">
        <v>29.83</v>
      </c>
      <c r="D85" s="46">
        <f>(Table7[[#This Row],[S&amp;P]]-C73)/C73</f>
        <v>0.27915951972555736</v>
      </c>
      <c r="F85" s="3"/>
      <c r="K85" s="2"/>
    </row>
    <row r="86" spans="1:11" x14ac:dyDescent="0.2">
      <c r="A86" s="39">
        <v>19968</v>
      </c>
      <c r="B86" s="40">
        <f>VLOOKUP(Table7[[#This Row],[Date]],'DB Details'!$A:$L,12)</f>
        <v>53.5</v>
      </c>
      <c r="C86" s="41">
        <v>32.310001</v>
      </c>
      <c r="D86" s="46">
        <f>(Table7[[#This Row],[S&amp;P]]-C74)/C74</f>
        <v>0.3837259528907922</v>
      </c>
      <c r="F86" s="3"/>
      <c r="K86" s="2"/>
    </row>
    <row r="87" spans="1:11" x14ac:dyDescent="0.2">
      <c r="A87" s="39">
        <v>19998</v>
      </c>
      <c r="B87" s="40">
        <f>VLOOKUP(Table7[[#This Row],[Date]],'DB Details'!$A:$L,12)</f>
        <v>58.2</v>
      </c>
      <c r="C87" s="41">
        <v>31.68</v>
      </c>
      <c r="D87" s="46">
        <f>(Table7[[#This Row],[S&amp;P]]-C75)/C75</f>
        <v>0.29095349262618203</v>
      </c>
      <c r="F87" s="3"/>
      <c r="K87" s="2"/>
    </row>
    <row r="88" spans="1:11" x14ac:dyDescent="0.2">
      <c r="A88" s="39">
        <v>20029</v>
      </c>
      <c r="B88" s="40">
        <f>VLOOKUP(Table7[[#This Row],[Date]],'DB Details'!$A:$L,12)</f>
        <v>58.8</v>
      </c>
      <c r="C88" s="41">
        <v>34.240001999999997</v>
      </c>
      <c r="D88" s="46">
        <f>(Table7[[#This Row],[S&amp;P]]-C76)/C76</f>
        <v>0.38287568659127602</v>
      </c>
      <c r="F88" s="3"/>
      <c r="K88" s="2"/>
    </row>
    <row r="89" spans="1:11" x14ac:dyDescent="0.2">
      <c r="A89" s="39">
        <v>20059</v>
      </c>
      <c r="B89" s="40">
        <f>VLOOKUP(Table7[[#This Row],[Date]],'DB Details'!$A:$L,12)</f>
        <v>63.8</v>
      </c>
      <c r="C89" s="41">
        <v>35.979999999999997</v>
      </c>
      <c r="D89" s="46">
        <f>(Table7[[#This Row],[S&amp;P]]-C77)/C77</f>
        <v>0.45022174325762748</v>
      </c>
      <c r="F89" s="3"/>
      <c r="K89" s="2"/>
    </row>
    <row r="90" spans="1:11" x14ac:dyDescent="0.2">
      <c r="A90" s="39">
        <v>20090</v>
      </c>
      <c r="B90" s="40">
        <f>VLOOKUP(Table7[[#This Row],[Date]],'DB Details'!$A:$L,12)</f>
        <v>63</v>
      </c>
      <c r="C90" s="41">
        <v>36.630001</v>
      </c>
      <c r="D90" s="46">
        <f>(Table7[[#This Row],[S&amp;P]]-C78)/C78</f>
        <v>0.40452457822085897</v>
      </c>
      <c r="F90" s="3"/>
      <c r="K90" s="2"/>
    </row>
    <row r="91" spans="1:11" x14ac:dyDescent="0.2">
      <c r="A91" s="39">
        <v>20121</v>
      </c>
      <c r="B91" s="40">
        <f>VLOOKUP(Table7[[#This Row],[Date]],'DB Details'!$A:$L,12)</f>
        <v>67.8</v>
      </c>
      <c r="C91" s="41">
        <v>36.759998000000003</v>
      </c>
      <c r="D91" s="46">
        <f>(Table7[[#This Row],[S&amp;P]]-C79)/C79</f>
        <v>0.40573606118546862</v>
      </c>
      <c r="F91" s="3"/>
      <c r="K91" s="2"/>
    </row>
    <row r="92" spans="1:11" x14ac:dyDescent="0.2">
      <c r="A92" s="39">
        <v>20149</v>
      </c>
      <c r="B92" s="40">
        <f>VLOOKUP(Table7[[#This Row],[Date]],'DB Details'!$A:$L,12)</f>
        <v>67.5</v>
      </c>
      <c r="C92" s="41">
        <v>36.580002</v>
      </c>
      <c r="D92" s="46">
        <f>(Table7[[#This Row],[S&amp;P]]-C80)/C80</f>
        <v>0.35783224358454929</v>
      </c>
      <c r="F92" s="3"/>
      <c r="K92" s="2"/>
    </row>
    <row r="93" spans="1:11" x14ac:dyDescent="0.2">
      <c r="A93" s="39">
        <v>20180</v>
      </c>
      <c r="B93" s="40">
        <f>VLOOKUP(Table7[[#This Row],[Date]],'DB Details'!$A:$L,12)</f>
        <v>68.7</v>
      </c>
      <c r="C93" s="41">
        <v>37.959999000000003</v>
      </c>
      <c r="D93" s="46">
        <f>(Table7[[#This Row],[S&amp;P]]-C81)/C81</f>
        <v>0.34324129511677287</v>
      </c>
      <c r="F93" s="3"/>
      <c r="K93" s="2"/>
    </row>
    <row r="94" spans="1:11" x14ac:dyDescent="0.2">
      <c r="A94" s="39">
        <v>20210</v>
      </c>
      <c r="B94" s="40">
        <f>VLOOKUP(Table7[[#This Row],[Date]],'DB Details'!$A:$L,12)</f>
        <v>69.5</v>
      </c>
      <c r="C94" s="41">
        <v>37.909999999999997</v>
      </c>
      <c r="D94" s="46">
        <f>(Table7[[#This Row],[S&amp;P]]-C82)/C82</f>
        <v>0.29873239812496061</v>
      </c>
      <c r="F94" s="3"/>
      <c r="K94" s="2"/>
    </row>
    <row r="95" spans="1:11" x14ac:dyDescent="0.2">
      <c r="A95" s="39">
        <v>20241</v>
      </c>
      <c r="B95" s="40">
        <f>VLOOKUP(Table7[[#This Row],[Date]],'DB Details'!$A:$L,12)</f>
        <v>63.3</v>
      </c>
      <c r="C95" s="41">
        <v>41.029998999999997</v>
      </c>
      <c r="D95" s="46">
        <f>(Table7[[#This Row],[S&amp;P]]-C83)/C83</f>
        <v>0.40465595359999829</v>
      </c>
      <c r="F95" s="3"/>
      <c r="K95" s="2"/>
    </row>
    <row r="96" spans="1:11" x14ac:dyDescent="0.2">
      <c r="A96" s="39">
        <v>20271</v>
      </c>
      <c r="B96" s="40">
        <f>VLOOKUP(Table7[[#This Row],[Date]],'DB Details'!$A:$L,12)</f>
        <v>66.2</v>
      </c>
      <c r="C96" s="41">
        <v>43.52</v>
      </c>
      <c r="D96" s="46">
        <f>(Table7[[#This Row],[S&amp;P]]-C84)/C84</f>
        <v>0.40932647050927695</v>
      </c>
      <c r="F96" s="3"/>
      <c r="K96" s="2"/>
    </row>
    <row r="97" spans="1:11" x14ac:dyDescent="0.2">
      <c r="A97" s="39">
        <v>20302</v>
      </c>
      <c r="B97" s="40">
        <f>VLOOKUP(Table7[[#This Row],[Date]],'DB Details'!$A:$L,12)</f>
        <v>64.8</v>
      </c>
      <c r="C97" s="41">
        <v>43.18</v>
      </c>
      <c r="D97" s="46">
        <f>(Table7[[#This Row],[S&amp;P]]-C85)/C85</f>
        <v>0.44753603754609461</v>
      </c>
      <c r="F97" s="3"/>
      <c r="K97" s="2"/>
    </row>
    <row r="98" spans="1:11" x14ac:dyDescent="0.2">
      <c r="A98" s="39">
        <v>20333</v>
      </c>
      <c r="B98" s="40">
        <f>VLOOKUP(Table7[[#This Row],[Date]],'DB Details'!$A:$L,12)</f>
        <v>62.4</v>
      </c>
      <c r="C98" s="41">
        <v>43.669998</v>
      </c>
      <c r="D98" s="46">
        <f>(Table7[[#This Row],[S&amp;P]]-C86)/C86</f>
        <v>0.35159383003423617</v>
      </c>
      <c r="F98" s="3"/>
      <c r="K98" s="2"/>
    </row>
    <row r="99" spans="1:11" x14ac:dyDescent="0.2">
      <c r="A99" s="39">
        <v>20363</v>
      </c>
      <c r="B99" s="40">
        <f>VLOOKUP(Table7[[#This Row],[Date]],'DB Details'!$A:$L,12)</f>
        <v>63.7</v>
      </c>
      <c r="C99" s="41">
        <v>42.34</v>
      </c>
      <c r="D99" s="46">
        <f>(Table7[[#This Row],[S&amp;P]]-C87)/C87</f>
        <v>0.33648989898989912</v>
      </c>
      <c r="F99" s="3"/>
      <c r="K99" s="2"/>
    </row>
    <row r="100" spans="1:11" x14ac:dyDescent="0.2">
      <c r="A100" s="39">
        <v>20394</v>
      </c>
      <c r="B100" s="40">
        <f>VLOOKUP(Table7[[#This Row],[Date]],'DB Details'!$A:$L,12)</f>
        <v>62</v>
      </c>
      <c r="C100" s="41">
        <v>45.509998000000003</v>
      </c>
      <c r="D100" s="46">
        <f>(Table7[[#This Row],[S&amp;P]]-C88)/C88</f>
        <v>0.32914706021337287</v>
      </c>
      <c r="F100" s="3"/>
      <c r="K100" s="2"/>
    </row>
    <row r="101" spans="1:11" x14ac:dyDescent="0.2">
      <c r="A101" s="39">
        <v>20424</v>
      </c>
      <c r="B101" s="40">
        <f>VLOOKUP(Table7[[#This Row],[Date]],'DB Details'!$A:$L,12)</f>
        <v>65.599999999999994</v>
      </c>
      <c r="C101" s="41">
        <v>45.48</v>
      </c>
      <c r="D101" s="46">
        <f>(Table7[[#This Row],[S&amp;P]]-C89)/C89</f>
        <v>0.26403557531962202</v>
      </c>
      <c r="F101" s="3"/>
      <c r="K101" s="2"/>
    </row>
    <row r="102" spans="1:11" x14ac:dyDescent="0.2">
      <c r="A102" s="39">
        <v>20455</v>
      </c>
      <c r="B102" s="40">
        <f>VLOOKUP(Table7[[#This Row],[Date]],'DB Details'!$A:$L,12)</f>
        <v>60.2</v>
      </c>
      <c r="C102" s="41">
        <v>43.82</v>
      </c>
      <c r="D102" s="46">
        <f>(Table7[[#This Row],[S&amp;P]]-C90)/C90</f>
        <v>0.19628716362852408</v>
      </c>
      <c r="F102" s="3"/>
      <c r="K102" s="2"/>
    </row>
    <row r="103" spans="1:11" x14ac:dyDescent="0.2">
      <c r="A103" s="39">
        <v>20486</v>
      </c>
      <c r="B103" s="40">
        <f>VLOOKUP(Table7[[#This Row],[Date]],'DB Details'!$A:$L,12)</f>
        <v>58.2</v>
      </c>
      <c r="C103" s="41">
        <v>45.34</v>
      </c>
      <c r="D103" s="46">
        <f>(Table7[[#This Row],[S&amp;P]]-C91)/C91</f>
        <v>0.23340594305799472</v>
      </c>
      <c r="F103" s="3"/>
      <c r="K103" s="2"/>
    </row>
    <row r="104" spans="1:11" x14ac:dyDescent="0.2">
      <c r="A104" s="39">
        <v>20515</v>
      </c>
      <c r="B104" s="40">
        <f>VLOOKUP(Table7[[#This Row],[Date]],'DB Details'!$A:$L,12)</f>
        <v>57.2</v>
      </c>
      <c r="C104" s="41">
        <v>48.48</v>
      </c>
      <c r="D104" s="46">
        <f>(Table7[[#This Row],[S&amp;P]]-C92)/C92</f>
        <v>0.32531430698117503</v>
      </c>
      <c r="F104" s="3"/>
      <c r="K104" s="2"/>
    </row>
    <row r="105" spans="1:11" x14ac:dyDescent="0.2">
      <c r="A105" s="39">
        <v>20546</v>
      </c>
      <c r="B105" s="40">
        <f>VLOOKUP(Table7[[#This Row],[Date]],'DB Details'!$A:$L,12)</f>
        <v>55.9</v>
      </c>
      <c r="C105" s="41">
        <v>48.380001</v>
      </c>
      <c r="D105" s="46">
        <f>(Table7[[#This Row],[S&amp;P]]-C93)/C93</f>
        <v>0.27449953304793279</v>
      </c>
      <c r="F105" s="3"/>
      <c r="K105" s="2"/>
    </row>
    <row r="106" spans="1:11" x14ac:dyDescent="0.2">
      <c r="A106" s="39">
        <v>20576</v>
      </c>
      <c r="B106" s="40">
        <f>VLOOKUP(Table7[[#This Row],[Date]],'DB Details'!$A:$L,12)</f>
        <v>51.2</v>
      </c>
      <c r="C106" s="41">
        <v>45.200001</v>
      </c>
      <c r="D106" s="46">
        <f>(Table7[[#This Row],[S&amp;P]]-C94)/C94</f>
        <v>0.19229757319968357</v>
      </c>
      <c r="F106" s="3"/>
      <c r="K106" s="2"/>
    </row>
    <row r="107" spans="1:11" x14ac:dyDescent="0.2">
      <c r="A107" s="39">
        <v>20607</v>
      </c>
      <c r="B107" s="40">
        <f>VLOOKUP(Table7[[#This Row],[Date]],'DB Details'!$A:$L,12)</f>
        <v>47.7</v>
      </c>
      <c r="C107" s="41">
        <v>46.970001000000003</v>
      </c>
      <c r="D107" s="46">
        <f>(Table7[[#This Row],[S&amp;P]]-C95)/C95</f>
        <v>0.14477217023573427</v>
      </c>
      <c r="F107" s="3"/>
      <c r="K107" s="2"/>
    </row>
    <row r="108" spans="1:11" x14ac:dyDescent="0.2">
      <c r="A108" s="39">
        <v>20637</v>
      </c>
      <c r="B108" s="40">
        <f>VLOOKUP(Table7[[#This Row],[Date]],'DB Details'!$A:$L,12)</f>
        <v>44.2</v>
      </c>
      <c r="C108" s="41">
        <v>49.389999000000003</v>
      </c>
      <c r="D108" s="46">
        <f>(Table7[[#This Row],[S&amp;P]]-C96)/C96</f>
        <v>0.13488049172794117</v>
      </c>
      <c r="F108" s="3"/>
      <c r="K108" s="2"/>
    </row>
    <row r="109" spans="1:11" x14ac:dyDescent="0.2">
      <c r="A109" s="39">
        <v>20668</v>
      </c>
      <c r="B109" s="40">
        <f>VLOOKUP(Table7[[#This Row],[Date]],'DB Details'!$A:$L,12)</f>
        <v>51.5</v>
      </c>
      <c r="C109" s="41">
        <v>47.509998000000003</v>
      </c>
      <c r="D109" s="46">
        <f>(Table7[[#This Row],[S&amp;P]]-C97)/C97</f>
        <v>0.10027786012042621</v>
      </c>
      <c r="F109" s="3"/>
      <c r="K109" s="2"/>
    </row>
    <row r="110" spans="1:11" x14ac:dyDescent="0.2">
      <c r="A110" s="39">
        <v>20699</v>
      </c>
      <c r="B110" s="40">
        <f>VLOOKUP(Table7[[#This Row],[Date]],'DB Details'!$A:$L,12)</f>
        <v>55.5</v>
      </c>
      <c r="C110" s="41">
        <v>45.349997999999999</v>
      </c>
      <c r="D110" s="46">
        <f>(Table7[[#This Row],[S&amp;P]]-C98)/C98</f>
        <v>3.8470347536997823E-2</v>
      </c>
      <c r="F110" s="3"/>
      <c r="K110" s="2"/>
    </row>
    <row r="111" spans="1:11" x14ac:dyDescent="0.2">
      <c r="A111" s="39">
        <v>20729</v>
      </c>
      <c r="B111" s="40">
        <f>VLOOKUP(Table7[[#This Row],[Date]],'DB Details'!$A:$L,12)</f>
        <v>52.7</v>
      </c>
      <c r="C111" s="41">
        <v>45.580002</v>
      </c>
      <c r="D111" s="46">
        <f>(Table7[[#This Row],[S&amp;P]]-C99)/C99</f>
        <v>7.6523429381199728E-2</v>
      </c>
      <c r="F111" s="3"/>
      <c r="K111" s="2"/>
    </row>
    <row r="112" spans="1:11" x14ac:dyDescent="0.2">
      <c r="A112" s="39">
        <v>20760</v>
      </c>
      <c r="B112" s="40">
        <f>VLOOKUP(Table7[[#This Row],[Date]],'DB Details'!$A:$L,12)</f>
        <v>55</v>
      </c>
      <c r="C112" s="41">
        <v>45.080002</v>
      </c>
      <c r="D112" s="46">
        <f>(Table7[[#This Row],[S&amp;P]]-C100)/C100</f>
        <v>-9.4483853855586337E-3</v>
      </c>
      <c r="F112" s="3"/>
      <c r="K112" s="2"/>
    </row>
    <row r="113" spans="1:11" x14ac:dyDescent="0.2">
      <c r="A113" s="39">
        <v>20790</v>
      </c>
      <c r="B113" s="40">
        <f>VLOOKUP(Table7[[#This Row],[Date]],'DB Details'!$A:$L,12)</f>
        <v>52.7</v>
      </c>
      <c r="C113" s="41">
        <v>46.669998</v>
      </c>
      <c r="D113" s="46">
        <f>(Table7[[#This Row],[S&amp;P]]-C101)/C101</f>
        <v>2.616530343007922E-2</v>
      </c>
      <c r="F113" s="3"/>
      <c r="K113" s="2"/>
    </row>
    <row r="114" spans="1:11" x14ac:dyDescent="0.2">
      <c r="A114" s="39">
        <v>20821</v>
      </c>
      <c r="B114" s="40">
        <f>VLOOKUP(Table7[[#This Row],[Date]],'DB Details'!$A:$L,12)</f>
        <v>53.6</v>
      </c>
      <c r="C114" s="41">
        <v>44.720001000000003</v>
      </c>
      <c r="D114" s="46">
        <f>(Table7[[#This Row],[S&amp;P]]-C102)/C102</f>
        <v>2.0538589685075381E-2</v>
      </c>
      <c r="F114" s="3"/>
      <c r="K114" s="2"/>
    </row>
    <row r="115" spans="1:11" x14ac:dyDescent="0.2">
      <c r="A115" s="39">
        <v>20852</v>
      </c>
      <c r="B115" s="40">
        <f>VLOOKUP(Table7[[#This Row],[Date]],'DB Details'!$A:$L,12)</f>
        <v>51</v>
      </c>
      <c r="C115" s="41">
        <v>43.259998000000003</v>
      </c>
      <c r="D115" s="46">
        <f>(Table7[[#This Row],[S&amp;P]]-C103)/C103</f>
        <v>-4.5875650639611826E-2</v>
      </c>
      <c r="F115" s="3"/>
      <c r="K115" s="2"/>
    </row>
    <row r="116" spans="1:11" x14ac:dyDescent="0.2">
      <c r="A116" s="39">
        <v>20880</v>
      </c>
      <c r="B116" s="40">
        <f>VLOOKUP(Table7[[#This Row],[Date]],'DB Details'!$A:$L,12)</f>
        <v>47.5</v>
      </c>
      <c r="C116" s="41">
        <v>44.110000999999997</v>
      </c>
      <c r="D116" s="46">
        <f>(Table7[[#This Row],[S&amp;P]]-C104)/C104</f>
        <v>-9.0140243399339945E-2</v>
      </c>
      <c r="F116" s="3"/>
      <c r="K116" s="2"/>
    </row>
    <row r="117" spans="1:11" x14ac:dyDescent="0.2">
      <c r="A117" s="39">
        <v>20911</v>
      </c>
      <c r="B117" s="40">
        <f>VLOOKUP(Table7[[#This Row],[Date]],'DB Details'!$A:$L,12)</f>
        <v>43.1</v>
      </c>
      <c r="C117" s="41">
        <v>45.740001999999997</v>
      </c>
      <c r="D117" s="46">
        <f>(Table7[[#This Row],[S&amp;P]]-C105)/C105</f>
        <v>-5.4567981509549848E-2</v>
      </c>
      <c r="F117" s="3"/>
      <c r="K117" s="2"/>
    </row>
    <row r="118" spans="1:11" x14ac:dyDescent="0.2">
      <c r="A118" s="39">
        <v>20941</v>
      </c>
      <c r="B118" s="40">
        <f>VLOOKUP(Table7[[#This Row],[Date]],'DB Details'!$A:$L,12)</f>
        <v>43.4</v>
      </c>
      <c r="C118" s="41">
        <v>47.43</v>
      </c>
      <c r="D118" s="46">
        <f>(Table7[[#This Row],[S&amp;P]]-C106)/C106</f>
        <v>4.9336259970436711E-2</v>
      </c>
      <c r="F118" s="3"/>
      <c r="K118" s="2"/>
    </row>
    <row r="119" spans="1:11" x14ac:dyDescent="0.2">
      <c r="A119" s="39">
        <v>20972</v>
      </c>
      <c r="B119" s="40">
        <f>VLOOKUP(Table7[[#This Row],[Date]],'DB Details'!$A:$L,12)</f>
        <v>45.9</v>
      </c>
      <c r="C119" s="41">
        <v>47.369999</v>
      </c>
      <c r="D119" s="46">
        <f>(Table7[[#This Row],[S&amp;P]]-C107)/C107</f>
        <v>8.5160313281661734E-3</v>
      </c>
      <c r="F119" s="3"/>
      <c r="K119" s="2"/>
    </row>
    <row r="120" spans="1:11" x14ac:dyDescent="0.2">
      <c r="A120" s="39">
        <v>21002</v>
      </c>
      <c r="B120" s="40">
        <f>VLOOKUP(Table7[[#This Row],[Date]],'DB Details'!$A:$L,12)</f>
        <v>45.7</v>
      </c>
      <c r="C120" s="41">
        <v>47.91</v>
      </c>
      <c r="D120" s="46">
        <f>(Table7[[#This Row],[S&amp;P]]-C108)/C108</f>
        <v>-2.9965560436638325E-2</v>
      </c>
      <c r="F120" s="3"/>
      <c r="K120" s="2"/>
    </row>
    <row r="121" spans="1:11" x14ac:dyDescent="0.2">
      <c r="A121" s="39">
        <v>21033</v>
      </c>
      <c r="B121" s="40">
        <f>VLOOKUP(Table7[[#This Row],[Date]],'DB Details'!$A:$L,12)</f>
        <v>45.3</v>
      </c>
      <c r="C121" s="41">
        <v>45.220001000000003</v>
      </c>
      <c r="D121" s="46">
        <f>(Table7[[#This Row],[S&amp;P]]-C109)/C109</f>
        <v>-4.8200317752065562E-2</v>
      </c>
      <c r="F121" s="3"/>
      <c r="K121" s="2"/>
    </row>
    <row r="122" spans="1:11" x14ac:dyDescent="0.2">
      <c r="A122" s="39">
        <v>21064</v>
      </c>
      <c r="B122" s="40">
        <f>VLOOKUP(Table7[[#This Row],[Date]],'DB Details'!$A:$L,12)</f>
        <v>45.8</v>
      </c>
      <c r="C122" s="41">
        <v>42.419998</v>
      </c>
      <c r="D122" s="46">
        <f>(Table7[[#This Row],[S&amp;P]]-C110)/C110</f>
        <v>-6.4608602628824813E-2</v>
      </c>
      <c r="F122" s="3"/>
      <c r="K122" s="2"/>
    </row>
    <row r="123" spans="1:11" x14ac:dyDescent="0.2">
      <c r="A123" s="39">
        <v>21094</v>
      </c>
      <c r="B123" s="40">
        <f>VLOOKUP(Table7[[#This Row],[Date]],'DB Details'!$A:$L,12)</f>
        <v>41.1</v>
      </c>
      <c r="C123" s="41">
        <v>41.060001</v>
      </c>
      <c r="D123" s="46">
        <f>(Table7[[#This Row],[S&amp;P]]-C111)/C111</f>
        <v>-9.9166318597353295E-2</v>
      </c>
      <c r="F123" s="3"/>
      <c r="K123" s="2"/>
    </row>
    <row r="124" spans="1:11" x14ac:dyDescent="0.2">
      <c r="A124" s="39">
        <v>21125</v>
      </c>
      <c r="B124" s="40">
        <f>VLOOKUP(Table7[[#This Row],[Date]],'DB Details'!$A:$L,12)</f>
        <v>40.4</v>
      </c>
      <c r="C124" s="41">
        <v>41.720001000000003</v>
      </c>
      <c r="D124" s="46">
        <f>(Table7[[#This Row],[S&amp;P]]-C112)/C112</f>
        <v>-7.4534180366717745E-2</v>
      </c>
      <c r="F124" s="3"/>
      <c r="K124" s="2"/>
    </row>
    <row r="125" spans="1:11" x14ac:dyDescent="0.2">
      <c r="A125" s="39">
        <v>21155</v>
      </c>
      <c r="B125" s="40">
        <f>VLOOKUP(Table7[[#This Row],[Date]],'DB Details'!$A:$L,12)</f>
        <v>36.799999999999997</v>
      </c>
      <c r="C125" s="41">
        <v>39.990001999999997</v>
      </c>
      <c r="D125" s="46">
        <f>(Table7[[#This Row],[S&amp;P]]-C113)/C113</f>
        <v>-0.1431325538089803</v>
      </c>
      <c r="F125" s="3"/>
      <c r="K125" s="2"/>
    </row>
    <row r="126" spans="1:11" x14ac:dyDescent="0.2">
      <c r="A126" s="39">
        <v>21186</v>
      </c>
      <c r="B126" s="40">
        <f>VLOOKUP(Table7[[#This Row],[Date]],'DB Details'!$A:$L,12)</f>
        <v>33.4</v>
      </c>
      <c r="C126" s="41">
        <v>41.700001</v>
      </c>
      <c r="D126" s="46">
        <f>(Table7[[#This Row],[S&amp;P]]-C114)/C114</f>
        <v>-6.7531304393307207E-2</v>
      </c>
      <c r="F126" s="3"/>
      <c r="K126" s="2"/>
    </row>
    <row r="127" spans="1:11" x14ac:dyDescent="0.2">
      <c r="A127" s="39">
        <v>21217</v>
      </c>
      <c r="B127" s="40">
        <f>VLOOKUP(Table7[[#This Row],[Date]],'DB Details'!$A:$L,12)</f>
        <v>37.200000000000003</v>
      </c>
      <c r="C127" s="41">
        <v>40.840000000000003</v>
      </c>
      <c r="D127" s="46">
        <f>(Table7[[#This Row],[S&amp;P]]-C115)/C115</f>
        <v>-5.5940779285287984E-2</v>
      </c>
      <c r="F127" s="3"/>
      <c r="K127" s="2"/>
    </row>
    <row r="128" spans="1:11" x14ac:dyDescent="0.2">
      <c r="A128" s="39">
        <v>21245</v>
      </c>
      <c r="B128" s="40">
        <f>VLOOKUP(Table7[[#This Row],[Date]],'DB Details'!$A:$L,12)</f>
        <v>39.799999999999997</v>
      </c>
      <c r="C128" s="41">
        <v>42.099997999999999</v>
      </c>
      <c r="D128" s="46">
        <f>(Table7[[#This Row],[S&amp;P]]-C116)/C116</f>
        <v>-4.5567965414464569E-2</v>
      </c>
      <c r="F128" s="3"/>
      <c r="K128" s="2"/>
    </row>
    <row r="129" spans="1:11" x14ac:dyDescent="0.2">
      <c r="A129" s="39">
        <v>21276</v>
      </c>
      <c r="B129" s="40">
        <f>VLOOKUP(Table7[[#This Row],[Date]],'DB Details'!$A:$L,12)</f>
        <v>39.1</v>
      </c>
      <c r="C129" s="41">
        <v>43.439999</v>
      </c>
      <c r="D129" s="46">
        <f>(Table7[[#This Row],[S&amp;P]]-C117)/C117</f>
        <v>-5.0284278518396147E-2</v>
      </c>
      <c r="F129" s="3"/>
      <c r="K129" s="2"/>
    </row>
    <row r="130" spans="1:11" x14ac:dyDescent="0.2">
      <c r="A130" s="39">
        <v>21306</v>
      </c>
      <c r="B130" s="40">
        <f>VLOOKUP(Table7[[#This Row],[Date]],'DB Details'!$A:$L,12)</f>
        <v>46.6</v>
      </c>
      <c r="C130" s="41">
        <v>44.09</v>
      </c>
      <c r="D130" s="46">
        <f>(Table7[[#This Row],[S&amp;P]]-C118)/C118</f>
        <v>-7.0419565675732584E-2</v>
      </c>
      <c r="F130" s="3"/>
      <c r="K130" s="2"/>
    </row>
    <row r="131" spans="1:11" x14ac:dyDescent="0.2">
      <c r="A131" s="39">
        <v>21337</v>
      </c>
      <c r="B131" s="40">
        <f>VLOOKUP(Table7[[#This Row],[Date]],'DB Details'!$A:$L,12)</f>
        <v>51.4</v>
      </c>
      <c r="C131" s="41">
        <v>45.240001999999997</v>
      </c>
      <c r="D131" s="46">
        <f>(Table7[[#This Row],[S&amp;P]]-C119)/C119</f>
        <v>-4.4965105445748541E-2</v>
      </c>
      <c r="F131" s="3"/>
      <c r="K131" s="2"/>
    </row>
    <row r="132" spans="1:11" x14ac:dyDescent="0.2">
      <c r="A132" s="39">
        <v>21367</v>
      </c>
      <c r="B132" s="40">
        <f>VLOOKUP(Table7[[#This Row],[Date]],'DB Details'!$A:$L,12)</f>
        <v>54.7</v>
      </c>
      <c r="C132" s="41">
        <v>47.189999</v>
      </c>
      <c r="D132" s="46">
        <f>(Table7[[#This Row],[S&amp;P]]-C120)/C120</f>
        <v>-1.5028198705906834E-2</v>
      </c>
      <c r="F132" s="3"/>
      <c r="K132" s="2"/>
    </row>
    <row r="133" spans="1:11" x14ac:dyDescent="0.2">
      <c r="A133" s="39">
        <v>21398</v>
      </c>
      <c r="B133" s="40">
        <f>VLOOKUP(Table7[[#This Row],[Date]],'DB Details'!$A:$L,12)</f>
        <v>57.3</v>
      </c>
      <c r="C133" s="41">
        <v>47.75</v>
      </c>
      <c r="D133" s="46">
        <f>(Table7[[#This Row],[S&amp;P]]-C121)/C121</f>
        <v>5.5948671916216816E-2</v>
      </c>
      <c r="F133" s="3"/>
      <c r="K133" s="2"/>
    </row>
    <row r="134" spans="1:11" x14ac:dyDescent="0.2">
      <c r="A134" s="39">
        <v>21429</v>
      </c>
      <c r="B134" s="40">
        <f>VLOOKUP(Table7[[#This Row],[Date]],'DB Details'!$A:$L,12)</f>
        <v>59.8</v>
      </c>
      <c r="C134" s="41">
        <v>50.060001</v>
      </c>
      <c r="D134" s="46">
        <f>(Table7[[#This Row],[S&amp;P]]-C122)/C122</f>
        <v>0.18010380387099501</v>
      </c>
      <c r="F134" s="3"/>
      <c r="K134" s="2"/>
    </row>
    <row r="135" spans="1:11" x14ac:dyDescent="0.2">
      <c r="A135" s="39">
        <v>21459</v>
      </c>
      <c r="B135" s="40">
        <f>VLOOKUP(Table7[[#This Row],[Date]],'DB Details'!$A:$L,12)</f>
        <v>62.3</v>
      </c>
      <c r="C135" s="41">
        <v>51.330002</v>
      </c>
      <c r="D135" s="46">
        <f>(Table7[[#This Row],[S&amp;P]]-C123)/C123</f>
        <v>0.25012179127808598</v>
      </c>
      <c r="F135" s="3"/>
      <c r="K135" s="2"/>
    </row>
    <row r="136" spans="1:11" x14ac:dyDescent="0.2">
      <c r="A136" s="39">
        <v>21490</v>
      </c>
      <c r="B136" s="40">
        <f>VLOOKUP(Table7[[#This Row],[Date]],'DB Details'!$A:$L,12)</f>
        <v>62.7</v>
      </c>
      <c r="C136" s="41">
        <v>52.48</v>
      </c>
      <c r="D136" s="46">
        <f>(Table7[[#This Row],[S&amp;P]]-C124)/C124</f>
        <v>0.25790984520829691</v>
      </c>
      <c r="F136" s="3"/>
      <c r="K136" s="2"/>
    </row>
    <row r="137" spans="1:11" x14ac:dyDescent="0.2">
      <c r="A137" s="39">
        <v>21520</v>
      </c>
      <c r="B137" s="40">
        <f>VLOOKUP(Table7[[#This Row],[Date]],'DB Details'!$A:$L,12)</f>
        <v>60.5</v>
      </c>
      <c r="C137" s="41">
        <v>55.209999000000003</v>
      </c>
      <c r="D137" s="46">
        <f>(Table7[[#This Row],[S&amp;P]]-C125)/C125</f>
        <v>0.38059505473393096</v>
      </c>
      <c r="F137" s="3"/>
      <c r="K137" s="2"/>
    </row>
    <row r="138" spans="1:11" x14ac:dyDescent="0.2">
      <c r="A138" s="39">
        <v>21551</v>
      </c>
      <c r="B138" s="40">
        <f>VLOOKUP(Table7[[#This Row],[Date]],'DB Details'!$A:$L,12)</f>
        <v>64.400000000000006</v>
      </c>
      <c r="C138" s="41">
        <v>55.450001</v>
      </c>
      <c r="D138" s="46">
        <f>(Table7[[#This Row],[S&amp;P]]-C126)/C126</f>
        <v>0.32973620312383206</v>
      </c>
      <c r="F138" s="3"/>
      <c r="K138" s="2"/>
    </row>
    <row r="139" spans="1:11" x14ac:dyDescent="0.2">
      <c r="A139" s="39">
        <v>21582</v>
      </c>
      <c r="B139" s="40">
        <f>VLOOKUP(Table7[[#This Row],[Date]],'DB Details'!$A:$L,12)</f>
        <v>66.900000000000006</v>
      </c>
      <c r="C139" s="41">
        <v>55.41</v>
      </c>
      <c r="D139" s="46">
        <f>(Table7[[#This Row],[S&amp;P]]-C127)/C127</f>
        <v>0.35675808031341805</v>
      </c>
      <c r="F139" s="3"/>
      <c r="K139" s="2"/>
    </row>
    <row r="140" spans="1:11" x14ac:dyDescent="0.2">
      <c r="A140" s="39">
        <v>21610</v>
      </c>
      <c r="B140" s="40">
        <f>VLOOKUP(Table7[[#This Row],[Date]],'DB Details'!$A:$L,12)</f>
        <v>67.099999999999994</v>
      </c>
      <c r="C140" s="41">
        <v>55.439999</v>
      </c>
      <c r="D140" s="46">
        <f>(Table7[[#This Row],[S&amp;P]]-C128)/C128</f>
        <v>0.316864646881931</v>
      </c>
      <c r="F140" s="3"/>
      <c r="K140" s="2"/>
    </row>
    <row r="141" spans="1:11" x14ac:dyDescent="0.2">
      <c r="A141" s="39">
        <v>21641</v>
      </c>
      <c r="B141" s="40">
        <f>VLOOKUP(Table7[[#This Row],[Date]],'DB Details'!$A:$L,12)</f>
        <v>66.900000000000006</v>
      </c>
      <c r="C141" s="41">
        <v>57.59</v>
      </c>
      <c r="D141" s="46">
        <f>(Table7[[#This Row],[S&amp;P]]-C129)/C129</f>
        <v>0.32573667876926066</v>
      </c>
      <c r="F141" s="3"/>
      <c r="K141" s="2"/>
    </row>
    <row r="142" spans="1:11" x14ac:dyDescent="0.2">
      <c r="A142" s="39">
        <v>21671</v>
      </c>
      <c r="B142" s="40">
        <f>VLOOKUP(Table7[[#This Row],[Date]],'DB Details'!$A:$L,12)</f>
        <v>68.2</v>
      </c>
      <c r="C142" s="41">
        <v>58.68</v>
      </c>
      <c r="D142" s="46">
        <f>(Table7[[#This Row],[S&amp;P]]-C130)/C130</f>
        <v>0.33091403946473114</v>
      </c>
      <c r="F142" s="3"/>
      <c r="K142" s="2"/>
    </row>
    <row r="143" spans="1:11" x14ac:dyDescent="0.2">
      <c r="A143" s="39">
        <v>21702</v>
      </c>
      <c r="B143" s="40">
        <f>VLOOKUP(Table7[[#This Row],[Date]],'DB Details'!$A:$L,12)</f>
        <v>64.400000000000006</v>
      </c>
      <c r="C143" s="41">
        <v>58.470001000000003</v>
      </c>
      <c r="D143" s="46">
        <f>(Table7[[#This Row],[S&amp;P]]-C131)/C131</f>
        <v>0.29244028326966048</v>
      </c>
      <c r="F143" s="3"/>
      <c r="K143" s="2"/>
    </row>
    <row r="144" spans="1:11" x14ac:dyDescent="0.2">
      <c r="A144" s="39">
        <v>21732</v>
      </c>
      <c r="B144" s="40">
        <f>VLOOKUP(Table7[[#This Row],[Date]],'DB Details'!$A:$L,12)</f>
        <v>61.5</v>
      </c>
      <c r="C144" s="41">
        <v>60.509998000000003</v>
      </c>
      <c r="D144" s="46">
        <f>(Table7[[#This Row],[S&amp;P]]-C132)/C132</f>
        <v>0.28226317614458951</v>
      </c>
      <c r="F144" s="3"/>
      <c r="K144" s="2"/>
    </row>
    <row r="145" spans="1:11" x14ac:dyDescent="0.2">
      <c r="A145" s="39">
        <v>21763</v>
      </c>
      <c r="B145" s="40">
        <f>VLOOKUP(Table7[[#This Row],[Date]],'DB Details'!$A:$L,12)</f>
        <v>55.1</v>
      </c>
      <c r="C145" s="41">
        <v>59.599997999999999</v>
      </c>
      <c r="D145" s="46">
        <f>(Table7[[#This Row],[S&amp;P]]-C133)/C133</f>
        <v>0.24816749738219893</v>
      </c>
      <c r="F145" s="3"/>
      <c r="K145" s="2"/>
    </row>
    <row r="146" spans="1:11" x14ac:dyDescent="0.2">
      <c r="A146" s="39">
        <v>21794</v>
      </c>
      <c r="B146" s="40">
        <f>VLOOKUP(Table7[[#This Row],[Date]],'DB Details'!$A:$L,12)</f>
        <v>48.3</v>
      </c>
      <c r="C146" s="41">
        <v>56.880001</v>
      </c>
      <c r="D146" s="46">
        <f>(Table7[[#This Row],[S&amp;P]]-C134)/C134</f>
        <v>0.1362365134591188</v>
      </c>
      <c r="F146" s="3"/>
      <c r="K146" s="2"/>
    </row>
    <row r="147" spans="1:11" x14ac:dyDescent="0.2">
      <c r="A147" s="39">
        <v>21824</v>
      </c>
      <c r="B147" s="40">
        <f>VLOOKUP(Table7[[#This Row],[Date]],'DB Details'!$A:$L,12)</f>
        <v>49.7</v>
      </c>
      <c r="C147" s="41">
        <v>57.52</v>
      </c>
      <c r="D147" s="46">
        <f>(Table7[[#This Row],[S&amp;P]]-C135)/C135</f>
        <v>0.12059220258748485</v>
      </c>
      <c r="F147" s="3"/>
      <c r="K147" s="2"/>
    </row>
    <row r="148" spans="1:11" x14ac:dyDescent="0.2">
      <c r="A148" s="39">
        <v>21855</v>
      </c>
      <c r="B148" s="40">
        <f>VLOOKUP(Table7[[#This Row],[Date]],'DB Details'!$A:$L,12)</f>
        <v>50.6</v>
      </c>
      <c r="C148" s="41">
        <v>58.279998999999997</v>
      </c>
      <c r="D148" s="46">
        <f>(Table7[[#This Row],[S&amp;P]]-C136)/C136</f>
        <v>0.11051827362804878</v>
      </c>
      <c r="F148" s="3"/>
      <c r="K148" s="2"/>
    </row>
    <row r="149" spans="1:11" x14ac:dyDescent="0.2">
      <c r="A149" s="39">
        <v>21885</v>
      </c>
      <c r="B149" s="40">
        <f>VLOOKUP(Table7[[#This Row],[Date]],'DB Details'!$A:$L,12)</f>
        <v>58.2</v>
      </c>
      <c r="C149" s="41">
        <v>59.889999000000003</v>
      </c>
      <c r="D149" s="46">
        <f>(Table7[[#This Row],[S&amp;P]]-C137)/C137</f>
        <v>8.4767253844724749E-2</v>
      </c>
      <c r="F149" s="3"/>
      <c r="K149" s="2"/>
    </row>
    <row r="150" spans="1:11" x14ac:dyDescent="0.2">
      <c r="A150" s="39">
        <v>21916</v>
      </c>
      <c r="B150" s="40">
        <f>VLOOKUP(Table7[[#This Row],[Date]],'DB Details'!$A:$L,12)</f>
        <v>61.5</v>
      </c>
      <c r="C150" s="41">
        <v>55.610000999999997</v>
      </c>
      <c r="D150" s="46">
        <f>(Table7[[#This Row],[S&amp;P]]-C138)/C138</f>
        <v>2.8854823645539083E-3</v>
      </c>
      <c r="F150" s="3"/>
      <c r="K150" s="2"/>
    </row>
    <row r="151" spans="1:11" x14ac:dyDescent="0.2">
      <c r="A151" s="39">
        <v>21947</v>
      </c>
      <c r="B151" s="40">
        <f>VLOOKUP(Table7[[#This Row],[Date]],'DB Details'!$A:$L,12)</f>
        <v>52.3</v>
      </c>
      <c r="C151" s="41">
        <v>56.119999</v>
      </c>
      <c r="D151" s="46">
        <f>(Table7[[#This Row],[S&amp;P]]-C139)/C139</f>
        <v>1.2813553510196777E-2</v>
      </c>
      <c r="F151" s="3"/>
      <c r="K151" s="2"/>
    </row>
    <row r="152" spans="1:11" x14ac:dyDescent="0.2">
      <c r="A152" s="39">
        <v>21976</v>
      </c>
      <c r="B152" s="40">
        <f>VLOOKUP(Table7[[#This Row],[Date]],'DB Details'!$A:$L,12)</f>
        <v>47.8</v>
      </c>
      <c r="C152" s="41">
        <v>55.34</v>
      </c>
      <c r="D152" s="46">
        <f>(Table7[[#This Row],[S&amp;P]]-C140)/C140</f>
        <v>-1.8037337987685902E-3</v>
      </c>
      <c r="F152" s="3"/>
      <c r="K152" s="2"/>
    </row>
    <row r="153" spans="1:11" x14ac:dyDescent="0.2">
      <c r="A153" s="39">
        <v>22007</v>
      </c>
      <c r="B153" s="40">
        <f>VLOOKUP(Table7[[#This Row],[Date]],'DB Details'!$A:$L,12)</f>
        <v>45.3</v>
      </c>
      <c r="C153" s="41">
        <v>54.369999</v>
      </c>
      <c r="D153" s="46">
        <f>(Table7[[#This Row],[S&amp;P]]-C141)/C141</f>
        <v>-5.5912502170515771E-2</v>
      </c>
      <c r="F153" s="3"/>
      <c r="K153" s="2"/>
    </row>
    <row r="154" spans="1:11" x14ac:dyDescent="0.2">
      <c r="A154" s="39">
        <v>22037</v>
      </c>
      <c r="B154" s="40">
        <f>VLOOKUP(Table7[[#This Row],[Date]],'DB Details'!$A:$L,12)</f>
        <v>42.6</v>
      </c>
      <c r="C154" s="41">
        <v>55.830002</v>
      </c>
      <c r="D154" s="46">
        <f>(Table7[[#This Row],[S&amp;P]]-C142)/C142</f>
        <v>-4.8568473074301281E-2</v>
      </c>
      <c r="F154" s="3"/>
      <c r="K154" s="2"/>
    </row>
    <row r="155" spans="1:11" x14ac:dyDescent="0.2">
      <c r="A155" s="39">
        <v>22068</v>
      </c>
      <c r="B155" s="40">
        <f>VLOOKUP(Table7[[#This Row],[Date]],'DB Details'!$A:$L,12)</f>
        <v>44.4</v>
      </c>
      <c r="C155" s="41">
        <v>56.919998</v>
      </c>
      <c r="D155" s="46">
        <f>(Table7[[#This Row],[S&amp;P]]-C143)/C143</f>
        <v>-2.6509371874305316E-2</v>
      </c>
      <c r="F155" s="3"/>
      <c r="K155" s="2"/>
    </row>
    <row r="156" spans="1:11" x14ac:dyDescent="0.2">
      <c r="A156" s="39">
        <v>22098</v>
      </c>
      <c r="B156" s="40">
        <f>VLOOKUP(Table7[[#This Row],[Date]],'DB Details'!$A:$L,12)</f>
        <v>43.7</v>
      </c>
      <c r="C156" s="41">
        <v>55.509998000000003</v>
      </c>
      <c r="D156" s="46">
        <f>(Table7[[#This Row],[S&amp;P]]-C144)/C144</f>
        <v>-8.2630972818739795E-2</v>
      </c>
      <c r="F156" s="3"/>
      <c r="K156" s="2"/>
    </row>
    <row r="157" spans="1:11" x14ac:dyDescent="0.2">
      <c r="A157" s="39">
        <v>22129</v>
      </c>
      <c r="B157" s="40">
        <f>VLOOKUP(Table7[[#This Row],[Date]],'DB Details'!$A:$L,12)</f>
        <v>47.6</v>
      </c>
      <c r="C157" s="41">
        <v>56.959999000000003</v>
      </c>
      <c r="D157" s="46">
        <f>(Table7[[#This Row],[S&amp;P]]-C145)/C145</f>
        <v>-4.4295286721318279E-2</v>
      </c>
      <c r="F157" s="3"/>
      <c r="K157" s="2"/>
    </row>
    <row r="158" spans="1:11" x14ac:dyDescent="0.2">
      <c r="A158" s="39">
        <v>22160</v>
      </c>
      <c r="B158" s="40">
        <f>VLOOKUP(Table7[[#This Row],[Date]],'DB Details'!$A:$L,12)</f>
        <v>45.4</v>
      </c>
      <c r="C158" s="41">
        <v>53.52</v>
      </c>
      <c r="D158" s="46">
        <f>(Table7[[#This Row],[S&amp;P]]-C146)/C146</f>
        <v>-5.9071746500145052E-2</v>
      </c>
      <c r="F158" s="3"/>
      <c r="K158" s="2"/>
    </row>
    <row r="159" spans="1:11" x14ac:dyDescent="0.2">
      <c r="A159" s="39">
        <v>22190</v>
      </c>
      <c r="B159" s="40">
        <f>VLOOKUP(Table7[[#This Row],[Date]],'DB Details'!$A:$L,12)</f>
        <v>46</v>
      </c>
      <c r="C159" s="41">
        <v>53.389999000000003</v>
      </c>
      <c r="D159" s="46">
        <f>(Table7[[#This Row],[S&amp;P]]-C147)/C147</f>
        <v>-7.1801130041724615E-2</v>
      </c>
      <c r="F159" s="3"/>
      <c r="K159" s="2"/>
    </row>
    <row r="160" spans="1:11" x14ac:dyDescent="0.2">
      <c r="A160" s="39">
        <v>22221</v>
      </c>
      <c r="B160" s="40">
        <f>VLOOKUP(Table7[[#This Row],[Date]],'DB Details'!$A:$L,12)</f>
        <v>44.3</v>
      </c>
      <c r="C160" s="41">
        <v>55.540000999999997</v>
      </c>
      <c r="D160" s="46">
        <f>(Table7[[#This Row],[S&amp;P]]-C148)/C148</f>
        <v>-4.7014379667370966E-2</v>
      </c>
      <c r="F160" s="3"/>
      <c r="K160" s="2"/>
    </row>
    <row r="161" spans="1:11" x14ac:dyDescent="0.2">
      <c r="A161" s="39">
        <v>22251</v>
      </c>
      <c r="B161" s="40">
        <f>VLOOKUP(Table7[[#This Row],[Date]],'DB Details'!$A:$L,12)</f>
        <v>44.3</v>
      </c>
      <c r="C161" s="41">
        <v>58.110000999999997</v>
      </c>
      <c r="D161" s="46">
        <f>(Table7[[#This Row],[S&amp;P]]-C149)/C149</f>
        <v>-2.972112255336665E-2</v>
      </c>
      <c r="F161" s="3"/>
      <c r="K161" s="2"/>
    </row>
    <row r="162" spans="1:11" x14ac:dyDescent="0.2">
      <c r="A162" s="39">
        <v>22282</v>
      </c>
      <c r="B162" s="40">
        <f>VLOOKUP(Table7[[#This Row],[Date]],'DB Details'!$A:$L,12)</f>
        <v>43.9</v>
      </c>
      <c r="C162" s="41">
        <v>61.779998999999997</v>
      </c>
      <c r="D162" s="46">
        <f>(Table7[[#This Row],[S&amp;P]]-C150)/C150</f>
        <v>0.11095122979767615</v>
      </c>
      <c r="F162" s="3"/>
      <c r="K162" s="2"/>
    </row>
    <row r="163" spans="1:11" x14ac:dyDescent="0.2">
      <c r="A163" s="39">
        <v>22313</v>
      </c>
      <c r="B163" s="40">
        <f>VLOOKUP(Table7[[#This Row],[Date]],'DB Details'!$A:$L,12)</f>
        <v>43.6</v>
      </c>
      <c r="C163" s="41">
        <v>63.439999</v>
      </c>
      <c r="D163" s="46">
        <f>(Table7[[#This Row],[S&amp;P]]-C151)/C151</f>
        <v>0.1304347849329078</v>
      </c>
      <c r="F163" s="3"/>
      <c r="K163" s="2"/>
    </row>
    <row r="164" spans="1:11" x14ac:dyDescent="0.2">
      <c r="A164" s="39">
        <v>22341</v>
      </c>
      <c r="B164" s="40">
        <f>VLOOKUP(Table7[[#This Row],[Date]],'DB Details'!$A:$L,12)</f>
        <v>49.1</v>
      </c>
      <c r="C164" s="41">
        <v>65.059997999999993</v>
      </c>
      <c r="D164" s="46">
        <f>(Table7[[#This Row],[S&amp;P]]-C152)/C152</f>
        <v>0.17564145283700738</v>
      </c>
      <c r="F164" s="3"/>
      <c r="K164" s="2"/>
    </row>
    <row r="165" spans="1:11" x14ac:dyDescent="0.2">
      <c r="A165" s="39">
        <v>22372</v>
      </c>
      <c r="B165" s="40">
        <f>VLOOKUP(Table7[[#This Row],[Date]],'DB Details'!$A:$L,12)</f>
        <v>57.6</v>
      </c>
      <c r="C165" s="41">
        <v>65.309997999999993</v>
      </c>
      <c r="D165" s="46">
        <f>(Table7[[#This Row],[S&amp;P]]-C153)/C153</f>
        <v>0.2012138900352011</v>
      </c>
      <c r="F165" s="3"/>
      <c r="K165" s="2"/>
    </row>
    <row r="166" spans="1:11" x14ac:dyDescent="0.2">
      <c r="A166" s="39">
        <v>22402</v>
      </c>
      <c r="B166" s="40">
        <f>VLOOKUP(Table7[[#This Row],[Date]],'DB Details'!$A:$L,12)</f>
        <v>58.9</v>
      </c>
      <c r="C166" s="41">
        <v>66.559997999999993</v>
      </c>
      <c r="D166" s="46">
        <f>(Table7[[#This Row],[S&amp;P]]-C154)/C154</f>
        <v>0.19219050001108709</v>
      </c>
      <c r="F166" s="3"/>
      <c r="K166" s="2"/>
    </row>
    <row r="167" spans="1:11" x14ac:dyDescent="0.2">
      <c r="A167" s="39">
        <v>22433</v>
      </c>
      <c r="B167" s="40">
        <f>VLOOKUP(Table7[[#This Row],[Date]],'DB Details'!$A:$L,12)</f>
        <v>58.1</v>
      </c>
      <c r="C167" s="41">
        <v>64.639999000000003</v>
      </c>
      <c r="D167" s="46">
        <f>(Table7[[#This Row],[S&amp;P]]-C155)/C155</f>
        <v>0.13562897525049111</v>
      </c>
      <c r="F167" s="3"/>
      <c r="K167" s="2"/>
    </row>
    <row r="168" spans="1:11" x14ac:dyDescent="0.2">
      <c r="A168" s="39">
        <v>22463</v>
      </c>
      <c r="B168" s="40">
        <f>VLOOKUP(Table7[[#This Row],[Date]],'DB Details'!$A:$L,12)</f>
        <v>58.2</v>
      </c>
      <c r="C168" s="41">
        <v>66.760002</v>
      </c>
      <c r="D168" s="46">
        <f>(Table7[[#This Row],[S&amp;P]]-C156)/C156</f>
        <v>0.20266626563380521</v>
      </c>
      <c r="F168" s="3"/>
      <c r="K168" s="2"/>
    </row>
    <row r="169" spans="1:11" x14ac:dyDescent="0.2">
      <c r="A169" s="39">
        <v>22494</v>
      </c>
      <c r="B169" s="40">
        <f>VLOOKUP(Table7[[#This Row],[Date]],'DB Details'!$A:$L,12)</f>
        <v>60.7</v>
      </c>
      <c r="C169" s="41">
        <v>68.069999999999993</v>
      </c>
      <c r="D169" s="46">
        <f>(Table7[[#This Row],[S&amp;P]]-C157)/C157</f>
        <v>0.19504917828386881</v>
      </c>
      <c r="F169" s="3"/>
      <c r="K169" s="2"/>
    </row>
    <row r="170" spans="1:11" x14ac:dyDescent="0.2">
      <c r="A170" s="39">
        <v>22525</v>
      </c>
      <c r="B170" s="40">
        <f>VLOOKUP(Table7[[#This Row],[Date]],'DB Details'!$A:$L,12)</f>
        <v>63</v>
      </c>
      <c r="C170" s="41">
        <v>66.730002999999996</v>
      </c>
      <c r="D170" s="46">
        <f>(Table7[[#This Row],[S&amp;P]]-C158)/C158</f>
        <v>0.24682367339312392</v>
      </c>
      <c r="F170" s="3"/>
      <c r="K170" s="2"/>
    </row>
    <row r="171" spans="1:11" x14ac:dyDescent="0.2">
      <c r="A171" s="39">
        <v>22555</v>
      </c>
      <c r="B171" s="40">
        <f>VLOOKUP(Table7[[#This Row],[Date]],'DB Details'!$A:$L,12)</f>
        <v>62.2</v>
      </c>
      <c r="C171" s="41">
        <v>68.620002999999997</v>
      </c>
      <c r="D171" s="46">
        <f>(Table7[[#This Row],[S&amp;P]]-C159)/C159</f>
        <v>0.2852594921382185</v>
      </c>
      <c r="F171" s="3"/>
      <c r="K171" s="2"/>
    </row>
    <row r="172" spans="1:11" x14ac:dyDescent="0.2">
      <c r="A172" s="39">
        <v>22586</v>
      </c>
      <c r="B172" s="40">
        <f>VLOOKUP(Table7[[#This Row],[Date]],'DB Details'!$A:$L,12)</f>
        <v>59</v>
      </c>
      <c r="C172" s="41">
        <v>71.319999999999993</v>
      </c>
      <c r="D172" s="46">
        <f>(Table7[[#This Row],[S&amp;P]]-C160)/C160</f>
        <v>0.28411953035434762</v>
      </c>
      <c r="F172" s="3"/>
      <c r="K172" s="2"/>
    </row>
    <row r="173" spans="1:11" x14ac:dyDescent="0.2">
      <c r="A173" s="39">
        <v>22616</v>
      </c>
      <c r="B173" s="40">
        <f>VLOOKUP(Table7[[#This Row],[Date]],'DB Details'!$A:$L,12)</f>
        <v>64.2</v>
      </c>
      <c r="C173" s="41">
        <v>71.550003000000004</v>
      </c>
      <c r="D173" s="46">
        <f>(Table7[[#This Row],[S&amp;P]]-C161)/C161</f>
        <v>0.23128552346781078</v>
      </c>
      <c r="F173" s="3"/>
      <c r="K173" s="2"/>
    </row>
    <row r="174" spans="1:11" x14ac:dyDescent="0.2">
      <c r="A174" s="39">
        <v>22647</v>
      </c>
      <c r="B174" s="40">
        <f>VLOOKUP(Table7[[#This Row],[Date]],'DB Details'!$A:$L,12)</f>
        <v>60.9</v>
      </c>
      <c r="C174" s="41">
        <v>68.839995999999999</v>
      </c>
      <c r="D174" s="46">
        <f>(Table7[[#This Row],[S&amp;P]]-C162)/C162</f>
        <v>0.11427641816569151</v>
      </c>
      <c r="F174" s="3"/>
      <c r="K174" s="2"/>
    </row>
    <row r="175" spans="1:11" x14ac:dyDescent="0.2">
      <c r="A175" s="39">
        <v>22678</v>
      </c>
      <c r="B175" s="40">
        <f>VLOOKUP(Table7[[#This Row],[Date]],'DB Details'!$A:$L,12)</f>
        <v>61.1</v>
      </c>
      <c r="C175" s="41">
        <v>69.959998999999996</v>
      </c>
      <c r="D175" s="46">
        <f>(Table7[[#This Row],[S&amp;P]]-C163)/C163</f>
        <v>0.10277427652544566</v>
      </c>
      <c r="F175" s="3"/>
      <c r="K175" s="2"/>
    </row>
    <row r="176" spans="1:11" x14ac:dyDescent="0.2">
      <c r="A176" s="39">
        <v>22706</v>
      </c>
      <c r="B176" s="40">
        <f>VLOOKUP(Table7[[#This Row],[Date]],'DB Details'!$A:$L,12)</f>
        <v>60.6</v>
      </c>
      <c r="C176" s="41">
        <v>69.550003000000004</v>
      </c>
      <c r="D176" s="46">
        <f>(Table7[[#This Row],[S&amp;P]]-C164)/C164</f>
        <v>6.9013297541140578E-2</v>
      </c>
      <c r="F176" s="3"/>
      <c r="K176" s="2"/>
    </row>
    <row r="177" spans="1:11" x14ac:dyDescent="0.2">
      <c r="A177" s="39">
        <v>22737</v>
      </c>
      <c r="B177" s="40">
        <f>VLOOKUP(Table7[[#This Row],[Date]],'DB Details'!$A:$L,12)</f>
        <v>55.1</v>
      </c>
      <c r="C177" s="41">
        <v>65.239998</v>
      </c>
      <c r="D177" s="46">
        <f>(Table7[[#This Row],[S&amp;P]]-C165)/C165</f>
        <v>-1.0718113940225995E-3</v>
      </c>
      <c r="F177" s="3"/>
      <c r="K177" s="2"/>
    </row>
    <row r="178" spans="1:11" x14ac:dyDescent="0.2">
      <c r="A178" s="39">
        <v>22767</v>
      </c>
      <c r="B178" s="40">
        <f>VLOOKUP(Table7[[#This Row],[Date]],'DB Details'!$A:$L,12)</f>
        <v>52.2</v>
      </c>
      <c r="C178" s="41">
        <v>59.630001</v>
      </c>
      <c r="D178" s="46">
        <f>(Table7[[#This Row],[S&amp;P]]-C166)/C166</f>
        <v>-0.104116544594848</v>
      </c>
      <c r="F178" s="3"/>
      <c r="K178" s="2"/>
    </row>
    <row r="179" spans="1:11" x14ac:dyDescent="0.2">
      <c r="A179" s="39">
        <v>22798</v>
      </c>
      <c r="B179" s="40">
        <f>VLOOKUP(Table7[[#This Row],[Date]],'DB Details'!$A:$L,12)</f>
        <v>50.8</v>
      </c>
      <c r="C179" s="41">
        <v>54.75</v>
      </c>
      <c r="D179" s="46">
        <f>(Table7[[#This Row],[S&amp;P]]-C167)/C167</f>
        <v>-0.15300122452043977</v>
      </c>
      <c r="F179" s="3"/>
      <c r="K179" s="2"/>
    </row>
    <row r="180" spans="1:11" x14ac:dyDescent="0.2">
      <c r="A180" s="39">
        <v>22828</v>
      </c>
      <c r="B180" s="40">
        <f>VLOOKUP(Table7[[#This Row],[Date]],'DB Details'!$A:$L,12)</f>
        <v>51</v>
      </c>
      <c r="C180" s="41">
        <v>58.23</v>
      </c>
      <c r="D180" s="46">
        <f>(Table7[[#This Row],[S&amp;P]]-C168)/C168</f>
        <v>-0.12777114656167929</v>
      </c>
      <c r="F180" s="3"/>
      <c r="K180" s="2"/>
    </row>
    <row r="181" spans="1:11" x14ac:dyDescent="0.2">
      <c r="A181" s="39">
        <v>22859</v>
      </c>
      <c r="B181" s="40">
        <f>VLOOKUP(Table7[[#This Row],[Date]],'DB Details'!$A:$L,12)</f>
        <v>49.5</v>
      </c>
      <c r="C181" s="41">
        <v>59.119999</v>
      </c>
      <c r="D181" s="46">
        <f>(Table7[[#This Row],[S&amp;P]]-C169)/C169</f>
        <v>-0.13148231232554713</v>
      </c>
      <c r="F181" s="3"/>
      <c r="K181" s="2"/>
    </row>
    <row r="182" spans="1:11" x14ac:dyDescent="0.2">
      <c r="A182" s="39">
        <v>22890</v>
      </c>
      <c r="B182" s="40">
        <f>VLOOKUP(Table7[[#This Row],[Date]],'DB Details'!$A:$L,12)</f>
        <v>50</v>
      </c>
      <c r="C182" s="41">
        <v>56.27</v>
      </c>
      <c r="D182" s="46">
        <f>(Table7[[#This Row],[S&amp;P]]-C170)/C170</f>
        <v>-0.15675112437804017</v>
      </c>
      <c r="F182" s="3"/>
      <c r="K182" s="2"/>
    </row>
    <row r="183" spans="1:11" x14ac:dyDescent="0.2">
      <c r="A183" s="39">
        <v>22920</v>
      </c>
      <c r="B183" s="40">
        <f>VLOOKUP(Table7[[#This Row],[Date]],'DB Details'!$A:$L,12)</f>
        <v>51.2</v>
      </c>
      <c r="C183" s="41">
        <v>56.52</v>
      </c>
      <c r="D183" s="46">
        <f>(Table7[[#This Row],[S&amp;P]]-C171)/C171</f>
        <v>-0.1763334664966423</v>
      </c>
      <c r="F183" s="3"/>
      <c r="K183" s="2"/>
    </row>
    <row r="184" spans="1:11" x14ac:dyDescent="0.2">
      <c r="A184" s="39">
        <v>22951</v>
      </c>
      <c r="B184" s="40">
        <f>VLOOKUP(Table7[[#This Row],[Date]],'DB Details'!$A:$L,12)</f>
        <v>53.8</v>
      </c>
      <c r="C184" s="41">
        <v>62.259998000000003</v>
      </c>
      <c r="D184" s="46">
        <f>(Table7[[#This Row],[S&amp;P]]-C172)/C172</f>
        <v>-0.12703311833987649</v>
      </c>
      <c r="F184" s="3"/>
      <c r="K184" s="2"/>
    </row>
    <row r="185" spans="1:11" x14ac:dyDescent="0.2">
      <c r="A185" s="39">
        <v>22981</v>
      </c>
      <c r="B185" s="40">
        <f>VLOOKUP(Table7[[#This Row],[Date]],'DB Details'!$A:$L,12)</f>
        <v>57.2</v>
      </c>
      <c r="C185" s="41">
        <v>63.099997999999999</v>
      </c>
      <c r="D185" s="46">
        <f>(Table7[[#This Row],[S&amp;P]]-C173)/C173</f>
        <v>-0.11809929623622803</v>
      </c>
      <c r="F185" s="3"/>
      <c r="K185" s="2"/>
    </row>
    <row r="186" spans="1:11" x14ac:dyDescent="0.2">
      <c r="A186" s="39">
        <v>23012</v>
      </c>
      <c r="B186" s="40">
        <f>VLOOKUP(Table7[[#This Row],[Date]],'DB Details'!$A:$L,12)</f>
        <v>55.2</v>
      </c>
      <c r="C186" s="41">
        <v>66.199996999999996</v>
      </c>
      <c r="D186" s="46">
        <f>(Table7[[#This Row],[S&amp;P]]-C174)/C174</f>
        <v>-3.8349784331771358E-2</v>
      </c>
      <c r="F186" s="3"/>
      <c r="K186" s="2"/>
    </row>
    <row r="187" spans="1:11" x14ac:dyDescent="0.2">
      <c r="A187" s="39">
        <v>23043</v>
      </c>
      <c r="B187" s="40">
        <f>VLOOKUP(Table7[[#This Row],[Date]],'DB Details'!$A:$L,12)</f>
        <v>55.1</v>
      </c>
      <c r="C187" s="41">
        <v>64.290001000000004</v>
      </c>
      <c r="D187" s="46">
        <f>(Table7[[#This Row],[S&amp;P]]-C175)/C175</f>
        <v>-8.1046284749089162E-2</v>
      </c>
      <c r="F187" s="3"/>
      <c r="K187" s="2"/>
    </row>
    <row r="188" spans="1:11" x14ac:dyDescent="0.2">
      <c r="A188" s="39">
        <v>23071</v>
      </c>
      <c r="B188" s="40">
        <f>VLOOKUP(Table7[[#This Row],[Date]],'DB Details'!$A:$L,12)</f>
        <v>54.7</v>
      </c>
      <c r="C188" s="41">
        <v>66.569999999999993</v>
      </c>
      <c r="D188" s="46">
        <f>(Table7[[#This Row],[S&amp;P]]-C176)/C176</f>
        <v>-4.284691403967316E-2</v>
      </c>
      <c r="F188" s="3"/>
      <c r="K188" s="2"/>
    </row>
    <row r="189" spans="1:11" x14ac:dyDescent="0.2">
      <c r="A189" s="39">
        <v>23102</v>
      </c>
      <c r="B189" s="40">
        <f>VLOOKUP(Table7[[#This Row],[Date]],'DB Details'!$A:$L,12)</f>
        <v>57.6</v>
      </c>
      <c r="C189" s="41">
        <v>69.800003000000004</v>
      </c>
      <c r="D189" s="46">
        <f>(Table7[[#This Row],[S&amp;P]]-C177)/C177</f>
        <v>6.9895848249412945E-2</v>
      </c>
      <c r="F189" s="3"/>
      <c r="K189" s="2"/>
    </row>
    <row r="190" spans="1:11" x14ac:dyDescent="0.2">
      <c r="A190" s="39">
        <v>23132</v>
      </c>
      <c r="B190" s="40">
        <f>VLOOKUP(Table7[[#This Row],[Date]],'DB Details'!$A:$L,12)</f>
        <v>59.8</v>
      </c>
      <c r="C190" s="41">
        <v>70.800003000000004</v>
      </c>
      <c r="D190" s="46">
        <f>(Table7[[#This Row],[S&amp;P]]-C178)/C178</f>
        <v>0.18732184827566922</v>
      </c>
      <c r="F190" s="3"/>
      <c r="K190" s="2"/>
    </row>
    <row r="191" spans="1:11" x14ac:dyDescent="0.2">
      <c r="A191" s="39">
        <v>23163</v>
      </c>
      <c r="B191" s="40">
        <f>VLOOKUP(Table7[[#This Row],[Date]],'DB Details'!$A:$L,12)</f>
        <v>58.2</v>
      </c>
      <c r="C191" s="41">
        <v>69.370002999999997</v>
      </c>
      <c r="D191" s="46">
        <f>(Table7[[#This Row],[S&amp;P]]-C179)/C179</f>
        <v>0.26703201826484013</v>
      </c>
      <c r="F191" s="3"/>
      <c r="K191" s="2"/>
    </row>
    <row r="192" spans="1:11" x14ac:dyDescent="0.2">
      <c r="A192" s="39">
        <v>23193</v>
      </c>
      <c r="B192" s="40">
        <f>VLOOKUP(Table7[[#This Row],[Date]],'DB Details'!$A:$L,12)</f>
        <v>55.5</v>
      </c>
      <c r="C192" s="41">
        <v>69.129997000000003</v>
      </c>
      <c r="D192" s="46">
        <f>(Table7[[#This Row],[S&amp;P]]-C180)/C180</f>
        <v>0.18718868280954845</v>
      </c>
      <c r="F192" s="3"/>
      <c r="K192" s="2"/>
    </row>
    <row r="193" spans="1:11" x14ac:dyDescent="0.2">
      <c r="A193" s="39">
        <v>23224</v>
      </c>
      <c r="B193" s="40">
        <f>VLOOKUP(Table7[[#This Row],[Date]],'DB Details'!$A:$L,12)</f>
        <v>55.1</v>
      </c>
      <c r="C193" s="41">
        <v>72.5</v>
      </c>
      <c r="D193" s="46">
        <f>(Table7[[#This Row],[S&amp;P]]-C181)/C181</f>
        <v>0.22631937121649817</v>
      </c>
      <c r="F193" s="3"/>
      <c r="K193" s="2"/>
    </row>
    <row r="194" spans="1:11" x14ac:dyDescent="0.2">
      <c r="A194" s="39">
        <v>23255</v>
      </c>
      <c r="B194" s="40">
        <f>VLOOKUP(Table7[[#This Row],[Date]],'DB Details'!$A:$L,12)</f>
        <v>56.9</v>
      </c>
      <c r="C194" s="41">
        <v>71.699996999999996</v>
      </c>
      <c r="D194" s="46">
        <f>(Table7[[#This Row],[S&amp;P]]-C182)/C182</f>
        <v>0.27421355962324495</v>
      </c>
      <c r="F194" s="3"/>
      <c r="K194" s="2"/>
    </row>
    <row r="195" spans="1:11" x14ac:dyDescent="0.2">
      <c r="A195" s="39">
        <v>23285</v>
      </c>
      <c r="B195" s="40">
        <f>VLOOKUP(Table7[[#This Row],[Date]],'DB Details'!$A:$L,12)</f>
        <v>57.7</v>
      </c>
      <c r="C195" s="41">
        <v>74.010002</v>
      </c>
      <c r="D195" s="46">
        <f>(Table7[[#This Row],[S&amp;P]]-C183)/C183</f>
        <v>0.30944801840056613</v>
      </c>
      <c r="F195" s="3"/>
      <c r="K195" s="2"/>
    </row>
    <row r="196" spans="1:11" x14ac:dyDescent="0.2">
      <c r="A196" s="39">
        <v>23316</v>
      </c>
      <c r="B196" s="40">
        <f>VLOOKUP(Table7[[#This Row],[Date]],'DB Details'!$A:$L,12)</f>
        <v>57.5</v>
      </c>
      <c r="C196" s="41">
        <v>73.230002999999996</v>
      </c>
      <c r="D196" s="46">
        <f>(Table7[[#This Row],[S&amp;P]]-C184)/C184</f>
        <v>0.17619668089292251</v>
      </c>
      <c r="F196" s="3"/>
      <c r="K196" s="2"/>
    </row>
    <row r="197" spans="1:11" x14ac:dyDescent="0.2">
      <c r="A197" s="39">
        <v>23346</v>
      </c>
      <c r="B197" s="40">
        <f>VLOOKUP(Table7[[#This Row],[Date]],'DB Details'!$A:$L,12)</f>
        <v>54</v>
      </c>
      <c r="C197" s="41">
        <v>75.019997000000004</v>
      </c>
      <c r="D197" s="46">
        <f>(Table7[[#This Row],[S&amp;P]]-C185)/C185</f>
        <v>0.18890648776248781</v>
      </c>
      <c r="F197" s="3"/>
      <c r="K197" s="2"/>
    </row>
    <row r="198" spans="1:11" x14ac:dyDescent="0.2">
      <c r="A198" s="39">
        <v>23377</v>
      </c>
      <c r="B198" s="40">
        <f>VLOOKUP(Table7[[#This Row],[Date]],'DB Details'!$A:$L,12)</f>
        <v>57.1</v>
      </c>
      <c r="C198" s="41">
        <v>77.040001000000004</v>
      </c>
      <c r="D198" s="46">
        <f>(Table7[[#This Row],[S&amp;P]]-C186)/C186</f>
        <v>0.16374629140844232</v>
      </c>
      <c r="F198" s="3"/>
      <c r="K198" s="2"/>
    </row>
    <row r="199" spans="1:11" x14ac:dyDescent="0.2">
      <c r="A199" s="39">
        <v>23408</v>
      </c>
      <c r="B199" s="40">
        <f>VLOOKUP(Table7[[#This Row],[Date]],'DB Details'!$A:$L,12)</f>
        <v>57.9</v>
      </c>
      <c r="C199" s="41">
        <v>77.800003000000004</v>
      </c>
      <c r="D199" s="46">
        <f>(Table7[[#This Row],[S&amp;P]]-C187)/C187</f>
        <v>0.21014157395953376</v>
      </c>
      <c r="F199" s="3"/>
      <c r="K199" s="2"/>
    </row>
    <row r="200" spans="1:11" x14ac:dyDescent="0.2">
      <c r="A200" s="39">
        <v>23437</v>
      </c>
      <c r="B200" s="40">
        <f>VLOOKUP(Table7[[#This Row],[Date]],'DB Details'!$A:$L,12)</f>
        <v>60.2</v>
      </c>
      <c r="C200" s="41">
        <v>78.980002999999996</v>
      </c>
      <c r="D200" s="46">
        <f>(Table7[[#This Row],[S&amp;P]]-C188)/C188</f>
        <v>0.18642035451404543</v>
      </c>
      <c r="F200" s="3"/>
      <c r="K200" s="2"/>
    </row>
    <row r="201" spans="1:11" x14ac:dyDescent="0.2">
      <c r="A201" s="39">
        <v>23468</v>
      </c>
      <c r="B201" s="40">
        <f>VLOOKUP(Table7[[#This Row],[Date]],'DB Details'!$A:$L,12)</f>
        <v>59.2</v>
      </c>
      <c r="C201" s="41">
        <v>79.459998999999996</v>
      </c>
      <c r="D201" s="46">
        <f>(Table7[[#This Row],[S&amp;P]]-C189)/C189</f>
        <v>0.1383953522179647</v>
      </c>
      <c r="F201" s="3"/>
      <c r="K201" s="2"/>
    </row>
    <row r="202" spans="1:11" x14ac:dyDescent="0.2">
      <c r="A202" s="39">
        <v>23498</v>
      </c>
      <c r="B202" s="40">
        <f>VLOOKUP(Table7[[#This Row],[Date]],'DB Details'!$A:$L,12)</f>
        <v>58.7</v>
      </c>
      <c r="C202" s="41">
        <v>80.370002999999997</v>
      </c>
      <c r="D202" s="46">
        <f>(Table7[[#This Row],[S&amp;P]]-C190)/C190</f>
        <v>0.13516948579790303</v>
      </c>
      <c r="F202" s="3"/>
      <c r="K202" s="2"/>
    </row>
    <row r="203" spans="1:11" x14ac:dyDescent="0.2">
      <c r="A203" s="39">
        <v>23529</v>
      </c>
      <c r="B203" s="40">
        <f>VLOOKUP(Table7[[#This Row],[Date]],'DB Details'!$A:$L,12)</f>
        <v>60.1</v>
      </c>
      <c r="C203" s="41">
        <v>81.690002000000007</v>
      </c>
      <c r="D203" s="46">
        <f>(Table7[[#This Row],[S&amp;P]]-C191)/C191</f>
        <v>0.17759836337328702</v>
      </c>
      <c r="F203" s="3"/>
      <c r="K203" s="2"/>
    </row>
    <row r="204" spans="1:11" x14ac:dyDescent="0.2">
      <c r="A204" s="39">
        <v>23559</v>
      </c>
      <c r="B204" s="40">
        <f>VLOOKUP(Table7[[#This Row],[Date]],'DB Details'!$A:$L,12)</f>
        <v>62.9</v>
      </c>
      <c r="C204" s="41">
        <v>83.18</v>
      </c>
      <c r="D204" s="46">
        <f>(Table7[[#This Row],[S&amp;P]]-C192)/C192</f>
        <v>0.2032403241678139</v>
      </c>
      <c r="F204" s="3"/>
      <c r="K204" s="2"/>
    </row>
    <row r="205" spans="1:11" x14ac:dyDescent="0.2">
      <c r="A205" s="39">
        <v>23590</v>
      </c>
      <c r="B205" s="40">
        <f>VLOOKUP(Table7[[#This Row],[Date]],'DB Details'!$A:$L,12)</f>
        <v>63.3</v>
      </c>
      <c r="C205" s="41">
        <v>81.830001999999993</v>
      </c>
      <c r="D205" s="46">
        <f>(Table7[[#This Row],[S&amp;P]]-C193)/C193</f>
        <v>0.12868968275862058</v>
      </c>
      <c r="F205" s="3"/>
      <c r="K205" s="2"/>
    </row>
    <row r="206" spans="1:11" x14ac:dyDescent="0.2">
      <c r="A206" s="39">
        <v>23621</v>
      </c>
      <c r="B206" s="40">
        <f>VLOOKUP(Table7[[#This Row],[Date]],'DB Details'!$A:$L,12)</f>
        <v>63.3</v>
      </c>
      <c r="C206" s="41">
        <v>84.18</v>
      </c>
      <c r="D206" s="46">
        <f>(Table7[[#This Row],[S&amp;P]]-C194)/C194</f>
        <v>0.17405862652964979</v>
      </c>
      <c r="F206" s="3"/>
      <c r="K206" s="2"/>
    </row>
    <row r="207" spans="1:11" x14ac:dyDescent="0.2">
      <c r="A207" s="39">
        <v>23651</v>
      </c>
      <c r="B207" s="40">
        <f>VLOOKUP(Table7[[#This Row],[Date]],'DB Details'!$A:$L,12)</f>
        <v>60.7</v>
      </c>
      <c r="C207" s="41">
        <v>84.860000999999997</v>
      </c>
      <c r="D207" s="46">
        <f>(Table7[[#This Row],[S&amp;P]]-C195)/C195</f>
        <v>0.14660179309277679</v>
      </c>
      <c r="F207" s="3"/>
      <c r="K207" s="2"/>
    </row>
    <row r="208" spans="1:11" x14ac:dyDescent="0.2">
      <c r="A208" s="39">
        <v>23682</v>
      </c>
      <c r="B208" s="40">
        <f>VLOOKUP(Table7[[#This Row],[Date]],'DB Details'!$A:$L,12)</f>
        <v>61.8</v>
      </c>
      <c r="C208" s="41">
        <v>84.419998000000007</v>
      </c>
      <c r="D208" s="46">
        <f>(Table7[[#This Row],[S&amp;P]]-C196)/C196</f>
        <v>0.15280615241815587</v>
      </c>
      <c r="F208" s="3"/>
      <c r="K208" s="2"/>
    </row>
    <row r="209" spans="1:11" x14ac:dyDescent="0.2">
      <c r="A209" s="39">
        <v>23712</v>
      </c>
      <c r="B209" s="40">
        <f>VLOOKUP(Table7[[#This Row],[Date]],'DB Details'!$A:$L,12)</f>
        <v>62.4</v>
      </c>
      <c r="C209" s="41">
        <v>84.75</v>
      </c>
      <c r="D209" s="46">
        <f>(Table7[[#This Row],[S&amp;P]]-C197)/C197</f>
        <v>0.12969879217670452</v>
      </c>
      <c r="F209" s="3"/>
      <c r="K209" s="2"/>
    </row>
    <row r="210" spans="1:11" x14ac:dyDescent="0.2">
      <c r="A210" s="39">
        <v>23743</v>
      </c>
      <c r="B210" s="40">
        <f>VLOOKUP(Table7[[#This Row],[Date]],'DB Details'!$A:$L,12)</f>
        <v>61</v>
      </c>
      <c r="C210" s="41">
        <v>87.559997999999993</v>
      </c>
      <c r="D210" s="46">
        <f>(Table7[[#This Row],[S&amp;P]]-C198)/C198</f>
        <v>0.13655239957746093</v>
      </c>
      <c r="F210" s="3"/>
      <c r="K210" s="2"/>
    </row>
    <row r="211" spans="1:11" x14ac:dyDescent="0.2">
      <c r="A211" s="39">
        <v>23774</v>
      </c>
      <c r="B211" s="40">
        <f>VLOOKUP(Table7[[#This Row],[Date]],'DB Details'!$A:$L,12)</f>
        <v>62.1</v>
      </c>
      <c r="C211" s="41">
        <v>87.43</v>
      </c>
      <c r="D211" s="46">
        <f>(Table7[[#This Row],[S&amp;P]]-C199)/C199</f>
        <v>0.1237788769751076</v>
      </c>
      <c r="F211" s="3"/>
      <c r="K211" s="2"/>
    </row>
    <row r="212" spans="1:11" x14ac:dyDescent="0.2">
      <c r="A212" s="39">
        <v>23802</v>
      </c>
      <c r="B212" s="40">
        <f>VLOOKUP(Table7[[#This Row],[Date]],'DB Details'!$A:$L,12)</f>
        <v>64.900000000000006</v>
      </c>
      <c r="C212" s="41">
        <v>86.160004000000001</v>
      </c>
      <c r="D212" s="46">
        <f>(Table7[[#This Row],[S&amp;P]]-C200)/C200</f>
        <v>9.0909100117405731E-2</v>
      </c>
      <c r="F212" s="3"/>
      <c r="K212" s="2"/>
    </row>
    <row r="213" spans="1:11" x14ac:dyDescent="0.2">
      <c r="A213" s="39">
        <v>23833</v>
      </c>
      <c r="B213" s="40">
        <f>VLOOKUP(Table7[[#This Row],[Date]],'DB Details'!$A:$L,12)</f>
        <v>62</v>
      </c>
      <c r="C213" s="41">
        <v>89.110000999999997</v>
      </c>
      <c r="D213" s="46">
        <f>(Table7[[#This Row],[S&amp;P]]-C201)/C201</f>
        <v>0.12144477877478958</v>
      </c>
      <c r="F213" s="3"/>
      <c r="K213" s="2"/>
    </row>
    <row r="214" spans="1:11" x14ac:dyDescent="0.2">
      <c r="A214" s="39">
        <v>23863</v>
      </c>
      <c r="B214" s="40">
        <f>VLOOKUP(Table7[[#This Row],[Date]],'DB Details'!$A:$L,12)</f>
        <v>61.3</v>
      </c>
      <c r="C214" s="41">
        <v>88.419998000000007</v>
      </c>
      <c r="D214" s="46">
        <f>(Table7[[#This Row],[S&amp;P]]-C202)/C202</f>
        <v>0.10016168594643464</v>
      </c>
      <c r="F214" s="3"/>
      <c r="K214" s="2"/>
    </row>
    <row r="215" spans="1:11" x14ac:dyDescent="0.2">
      <c r="A215" s="39">
        <v>23894</v>
      </c>
      <c r="B215" s="40">
        <f>VLOOKUP(Table7[[#This Row],[Date]],'DB Details'!$A:$L,12)</f>
        <v>58.7</v>
      </c>
      <c r="C215" s="41">
        <v>84.120002999999997</v>
      </c>
      <c r="D215" s="46">
        <f>(Table7[[#This Row],[S&amp;P]]-C203)/C203</f>
        <v>2.9746614524504354E-2</v>
      </c>
      <c r="F215" s="3"/>
      <c r="K215" s="2"/>
    </row>
    <row r="216" spans="1:11" x14ac:dyDescent="0.2">
      <c r="A216" s="39">
        <v>23924</v>
      </c>
      <c r="B216" s="40">
        <f>VLOOKUP(Table7[[#This Row],[Date]],'DB Details'!$A:$L,12)</f>
        <v>58.1</v>
      </c>
      <c r="C216" s="41">
        <v>85.25</v>
      </c>
      <c r="D216" s="46">
        <f>(Table7[[#This Row],[S&amp;P]]-C204)/C204</f>
        <v>2.4885789853330044E-2</v>
      </c>
      <c r="F216" s="3"/>
      <c r="K216" s="2"/>
    </row>
    <row r="217" spans="1:11" x14ac:dyDescent="0.2">
      <c r="A217" s="39">
        <v>23955</v>
      </c>
      <c r="B217" s="40">
        <f>VLOOKUP(Table7[[#This Row],[Date]],'DB Details'!$A:$L,12)</f>
        <v>58.1</v>
      </c>
      <c r="C217" s="41">
        <v>87.169998000000007</v>
      </c>
      <c r="D217" s="46">
        <f>(Table7[[#This Row],[S&amp;P]]-C205)/C205</f>
        <v>6.5257190144025826E-2</v>
      </c>
      <c r="F217" s="3"/>
      <c r="K217" s="2"/>
    </row>
    <row r="218" spans="1:11" x14ac:dyDescent="0.2">
      <c r="A218" s="39">
        <v>23986</v>
      </c>
      <c r="B218" s="40">
        <f>VLOOKUP(Table7[[#This Row],[Date]],'DB Details'!$A:$L,12)</f>
        <v>61</v>
      </c>
      <c r="C218" s="41">
        <v>89.959998999999996</v>
      </c>
      <c r="D218" s="46">
        <f>(Table7[[#This Row],[S&amp;P]]-C206)/C206</f>
        <v>6.8662378237110827E-2</v>
      </c>
      <c r="F218" s="3"/>
      <c r="K218" s="2"/>
    </row>
    <row r="219" spans="1:11" x14ac:dyDescent="0.2">
      <c r="A219" s="39">
        <v>24016</v>
      </c>
      <c r="B219" s="40">
        <f>VLOOKUP(Table7[[#This Row],[Date]],'DB Details'!$A:$L,12)</f>
        <v>58.6</v>
      </c>
      <c r="C219" s="41">
        <v>92.419998000000007</v>
      </c>
      <c r="D219" s="46">
        <f>(Table7[[#This Row],[S&amp;P]]-C207)/C207</f>
        <v>8.9087873095830036E-2</v>
      </c>
      <c r="F219" s="3"/>
      <c r="K219" s="2"/>
    </row>
    <row r="220" spans="1:11" x14ac:dyDescent="0.2">
      <c r="A220" s="39">
        <v>24047</v>
      </c>
      <c r="B220" s="40">
        <f>VLOOKUP(Table7[[#This Row],[Date]],'DB Details'!$A:$L,12)</f>
        <v>59.4</v>
      </c>
      <c r="C220" s="41">
        <v>91.610000999999997</v>
      </c>
      <c r="D220" s="46">
        <f>(Table7[[#This Row],[S&amp;P]]-C208)/C208</f>
        <v>8.5169428693897736E-2</v>
      </c>
      <c r="F220" s="3"/>
      <c r="K220" s="2"/>
    </row>
    <row r="221" spans="1:11" x14ac:dyDescent="0.2">
      <c r="A221" s="39">
        <v>24077</v>
      </c>
      <c r="B221" s="40">
        <f>VLOOKUP(Table7[[#This Row],[Date]],'DB Details'!$A:$L,12)</f>
        <v>62.8</v>
      </c>
      <c r="C221" s="41">
        <v>92.43</v>
      </c>
      <c r="D221" s="46">
        <f>(Table7[[#This Row],[S&amp;P]]-C209)/C209</f>
        <v>9.0619469026548757E-2</v>
      </c>
      <c r="F221" s="3"/>
      <c r="K221" s="2"/>
    </row>
    <row r="222" spans="1:11" x14ac:dyDescent="0.2">
      <c r="A222" s="39">
        <v>24108</v>
      </c>
      <c r="B222" s="40">
        <f>VLOOKUP(Table7[[#This Row],[Date]],'DB Details'!$A:$L,12)</f>
        <v>65.8</v>
      </c>
      <c r="C222" s="41">
        <v>92.879997000000003</v>
      </c>
      <c r="D222" s="46">
        <f>(Table7[[#This Row],[S&amp;P]]-C210)/C210</f>
        <v>6.0758327107316865E-2</v>
      </c>
      <c r="F222" s="3"/>
      <c r="K222" s="2"/>
    </row>
    <row r="223" spans="1:11" x14ac:dyDescent="0.2">
      <c r="A223" s="39">
        <v>24139</v>
      </c>
      <c r="B223" s="40">
        <f>VLOOKUP(Table7[[#This Row],[Date]],'DB Details'!$A:$L,12)</f>
        <v>65.5</v>
      </c>
      <c r="C223" s="41">
        <v>91.220000999999996</v>
      </c>
      <c r="D223" s="46">
        <f>(Table7[[#This Row],[S&amp;P]]-C211)/C211</f>
        <v>4.3348976323916155E-2</v>
      </c>
      <c r="F223" s="3"/>
      <c r="K223" s="2"/>
    </row>
    <row r="224" spans="1:11" x14ac:dyDescent="0.2">
      <c r="A224" s="39">
        <v>24167</v>
      </c>
      <c r="B224" s="40">
        <f>VLOOKUP(Table7[[#This Row],[Date]],'DB Details'!$A:$L,12)</f>
        <v>65.7</v>
      </c>
      <c r="C224" s="41">
        <v>89.230002999999996</v>
      </c>
      <c r="D224" s="46">
        <f>(Table7[[#This Row],[S&amp;P]]-C212)/C212</f>
        <v>3.5631370212099757E-2</v>
      </c>
      <c r="F224" s="3"/>
      <c r="K224" s="2"/>
    </row>
    <row r="225" spans="1:11" x14ac:dyDescent="0.2">
      <c r="A225" s="39">
        <v>24198</v>
      </c>
      <c r="B225" s="40">
        <f>VLOOKUP(Table7[[#This Row],[Date]],'DB Details'!$A:$L,12)</f>
        <v>64.2</v>
      </c>
      <c r="C225" s="41">
        <v>91.059997999999993</v>
      </c>
      <c r="D225" s="46">
        <f>(Table7[[#This Row],[S&amp;P]]-C213)/C213</f>
        <v>2.1883031961810843E-2</v>
      </c>
      <c r="F225" s="3"/>
      <c r="K225" s="2"/>
    </row>
    <row r="226" spans="1:11" x14ac:dyDescent="0.2">
      <c r="A226" s="39">
        <v>24228</v>
      </c>
      <c r="B226" s="40">
        <f>VLOOKUP(Table7[[#This Row],[Date]],'DB Details'!$A:$L,12)</f>
        <v>57.7</v>
      </c>
      <c r="C226" s="41">
        <v>86.129997000000003</v>
      </c>
      <c r="D226" s="46">
        <f>(Table7[[#This Row],[S&amp;P]]-C214)/C214</f>
        <v>-2.5899129742120143E-2</v>
      </c>
      <c r="F226" s="3"/>
      <c r="K226" s="2"/>
    </row>
    <row r="227" spans="1:11" x14ac:dyDescent="0.2">
      <c r="A227" s="39">
        <v>24259</v>
      </c>
      <c r="B227" s="40">
        <f>VLOOKUP(Table7[[#This Row],[Date]],'DB Details'!$A:$L,12)</f>
        <v>59</v>
      </c>
      <c r="C227" s="41">
        <v>84.739998</v>
      </c>
      <c r="D227" s="46">
        <f>(Table7[[#This Row],[S&amp;P]]-C215)/C215</f>
        <v>7.370363503196772E-3</v>
      </c>
      <c r="F227" s="3"/>
      <c r="K227" s="2"/>
    </row>
    <row r="228" spans="1:11" x14ac:dyDescent="0.2">
      <c r="A228" s="39">
        <v>24289</v>
      </c>
      <c r="B228" s="40">
        <f>VLOOKUP(Table7[[#This Row],[Date]],'DB Details'!$A:$L,12)</f>
        <v>60.3</v>
      </c>
      <c r="C228" s="41">
        <v>83.599997999999999</v>
      </c>
      <c r="D228" s="46">
        <f>(Table7[[#This Row],[S&amp;P]]-C216)/C216</f>
        <v>-1.9354862170087982E-2</v>
      </c>
      <c r="F228" s="3"/>
      <c r="K228" s="2"/>
    </row>
    <row r="229" spans="1:11" x14ac:dyDescent="0.2">
      <c r="A229" s="39">
        <v>24320</v>
      </c>
      <c r="B229" s="40">
        <f>VLOOKUP(Table7[[#This Row],[Date]],'DB Details'!$A:$L,12)</f>
        <v>58.5</v>
      </c>
      <c r="C229" s="41">
        <v>77.099997999999999</v>
      </c>
      <c r="D229" s="46">
        <f>(Table7[[#This Row],[S&amp;P]]-C217)/C217</f>
        <v>-0.11552139762582084</v>
      </c>
      <c r="F229" s="3"/>
      <c r="K229" s="2"/>
    </row>
    <row r="230" spans="1:11" x14ac:dyDescent="0.2">
      <c r="A230" s="39">
        <v>24351</v>
      </c>
      <c r="B230" s="40">
        <f>VLOOKUP(Table7[[#This Row],[Date]],'DB Details'!$A:$L,12)</f>
        <v>58.7</v>
      </c>
      <c r="C230" s="41">
        <v>76.559997999999993</v>
      </c>
      <c r="D230" s="46">
        <f>(Table7[[#This Row],[S&amp;P]]-C218)/C218</f>
        <v>-0.14895510392346717</v>
      </c>
      <c r="F230" s="3"/>
      <c r="K230" s="2"/>
    </row>
    <row r="231" spans="1:11" x14ac:dyDescent="0.2">
      <c r="A231" s="39">
        <v>24381</v>
      </c>
      <c r="B231" s="40">
        <f>VLOOKUP(Table7[[#This Row],[Date]],'DB Details'!$A:$L,12)</f>
        <v>57.2</v>
      </c>
      <c r="C231" s="41">
        <v>80.199996999999996</v>
      </c>
      <c r="D231" s="46">
        <f>(Table7[[#This Row],[S&amp;P]]-C219)/C219</f>
        <v>-0.13222247635192558</v>
      </c>
      <c r="F231" s="3"/>
      <c r="K231" s="2"/>
    </row>
    <row r="232" spans="1:11" x14ac:dyDescent="0.2">
      <c r="A232" s="39">
        <v>24412</v>
      </c>
      <c r="B232" s="40">
        <f>VLOOKUP(Table7[[#This Row],[Date]],'DB Details'!$A:$L,12)</f>
        <v>53.7</v>
      </c>
      <c r="C232" s="41">
        <v>80.449996999999996</v>
      </c>
      <c r="D232" s="46">
        <f>(Table7[[#This Row],[S&amp;P]]-C220)/C220</f>
        <v>-0.12182080425913325</v>
      </c>
      <c r="F232" s="3"/>
      <c r="K232" s="2"/>
    </row>
    <row r="233" spans="1:11" x14ac:dyDescent="0.2">
      <c r="A233" s="39">
        <v>24442</v>
      </c>
      <c r="B233" s="40">
        <f>VLOOKUP(Table7[[#This Row],[Date]],'DB Details'!$A:$L,12)</f>
        <v>52.4</v>
      </c>
      <c r="C233" s="41">
        <v>80.330001999999993</v>
      </c>
      <c r="D233" s="46">
        <f>(Table7[[#This Row],[S&amp;P]]-C221)/C221</f>
        <v>-0.13090985610732461</v>
      </c>
      <c r="F233" s="3"/>
      <c r="K233" s="2"/>
    </row>
    <row r="234" spans="1:11" x14ac:dyDescent="0.2">
      <c r="A234" s="39">
        <v>24473</v>
      </c>
      <c r="B234" s="40">
        <f>VLOOKUP(Table7[[#This Row],[Date]],'DB Details'!$A:$L,12)</f>
        <v>49.1</v>
      </c>
      <c r="C234" s="41">
        <v>86.610000999999997</v>
      </c>
      <c r="D234" s="46">
        <f>(Table7[[#This Row],[S&amp;P]]-C222)/C222</f>
        <v>-6.7506419062438233E-2</v>
      </c>
      <c r="F234" s="3"/>
      <c r="K234" s="2"/>
    </row>
    <row r="235" spans="1:11" x14ac:dyDescent="0.2">
      <c r="A235" s="39">
        <v>24504</v>
      </c>
      <c r="B235" s="40">
        <f>VLOOKUP(Table7[[#This Row],[Date]],'DB Details'!$A:$L,12)</f>
        <v>47.6</v>
      </c>
      <c r="C235" s="41">
        <v>86.779999000000004</v>
      </c>
      <c r="D235" s="46">
        <f>(Table7[[#This Row],[S&amp;P]]-C223)/C223</f>
        <v>-4.8673557896584466E-2</v>
      </c>
      <c r="F235" s="3"/>
      <c r="K235" s="2"/>
    </row>
    <row r="236" spans="1:11" x14ac:dyDescent="0.2">
      <c r="A236" s="39">
        <v>24532</v>
      </c>
      <c r="B236" s="40">
        <f>VLOOKUP(Table7[[#This Row],[Date]],'DB Details'!$A:$L,12)</f>
        <v>45.3</v>
      </c>
      <c r="C236" s="41">
        <v>90.199996999999996</v>
      </c>
      <c r="D236" s="46">
        <f>(Table7[[#This Row],[S&amp;P]]-C224)/C224</f>
        <v>1.087071576137905E-2</v>
      </c>
      <c r="F236" s="3"/>
      <c r="K236" s="2"/>
    </row>
    <row r="237" spans="1:11" x14ac:dyDescent="0.2">
      <c r="A237" s="39">
        <v>24563</v>
      </c>
      <c r="B237" s="40">
        <f>VLOOKUP(Table7[[#This Row],[Date]],'DB Details'!$A:$L,12)</f>
        <v>42.8</v>
      </c>
      <c r="C237" s="41">
        <v>94.010002</v>
      </c>
      <c r="D237" s="46">
        <f>(Table7[[#This Row],[S&amp;P]]-C225)/C225</f>
        <v>3.2396266909647933E-2</v>
      </c>
      <c r="F237" s="3"/>
      <c r="K237" s="2"/>
    </row>
    <row r="238" spans="1:11" x14ac:dyDescent="0.2">
      <c r="A238" s="39">
        <v>24593</v>
      </c>
      <c r="B238" s="40">
        <f>VLOOKUP(Table7[[#This Row],[Date]],'DB Details'!$A:$L,12)</f>
        <v>44.5</v>
      </c>
      <c r="C238" s="41">
        <v>89.080001999999993</v>
      </c>
      <c r="D238" s="46">
        <f>(Table7[[#This Row],[S&amp;P]]-C226)/C226</f>
        <v>3.4250610736698273E-2</v>
      </c>
      <c r="F238" s="3"/>
      <c r="K238" s="2"/>
    </row>
    <row r="239" spans="1:11" x14ac:dyDescent="0.2">
      <c r="A239" s="39">
        <v>24624</v>
      </c>
      <c r="B239" s="40">
        <f>VLOOKUP(Table7[[#This Row],[Date]],'DB Details'!$A:$L,12)</f>
        <v>46.8</v>
      </c>
      <c r="C239" s="41">
        <v>90.639999000000003</v>
      </c>
      <c r="D239" s="46">
        <f>(Table7[[#This Row],[S&amp;P]]-C227)/C227</f>
        <v>6.9624747926003053E-2</v>
      </c>
      <c r="F239" s="3"/>
      <c r="K239" s="2"/>
    </row>
    <row r="240" spans="1:11" x14ac:dyDescent="0.2">
      <c r="A240" s="39">
        <v>24654</v>
      </c>
      <c r="B240" s="40">
        <f>VLOOKUP(Table7[[#This Row],[Date]],'DB Details'!$A:$L,12)</f>
        <v>49.5</v>
      </c>
      <c r="C240" s="41">
        <v>94.75</v>
      </c>
      <c r="D240" s="46">
        <f>(Table7[[#This Row],[S&amp;P]]-C228)/C228</f>
        <v>0.13337323285581898</v>
      </c>
      <c r="F240" s="3"/>
      <c r="K240" s="2"/>
    </row>
    <row r="241" spans="1:11" x14ac:dyDescent="0.2">
      <c r="A241" s="39">
        <v>24685</v>
      </c>
      <c r="B241" s="40">
        <f>VLOOKUP(Table7[[#This Row],[Date]],'DB Details'!$A:$L,12)</f>
        <v>52.2</v>
      </c>
      <c r="C241" s="41">
        <v>93.639999000000003</v>
      </c>
      <c r="D241" s="46">
        <f>(Table7[[#This Row],[S&amp;P]]-C229)/C229</f>
        <v>0.21452660738071619</v>
      </c>
      <c r="F241" s="3"/>
      <c r="K241" s="2"/>
    </row>
    <row r="242" spans="1:11" x14ac:dyDescent="0.2">
      <c r="A242" s="39">
        <v>24716</v>
      </c>
      <c r="B242" s="40">
        <f>VLOOKUP(Table7[[#This Row],[Date]],'DB Details'!$A:$L,12)</f>
        <v>54.9</v>
      </c>
      <c r="C242" s="41">
        <v>96.709998999999996</v>
      </c>
      <c r="D242" s="46">
        <f>(Table7[[#This Row],[S&amp;P]]-C230)/C230</f>
        <v>0.26319228743971501</v>
      </c>
      <c r="F242" s="3"/>
      <c r="K242" s="2"/>
    </row>
    <row r="243" spans="1:11" x14ac:dyDescent="0.2">
      <c r="A243" s="39">
        <v>24746</v>
      </c>
      <c r="B243" s="40">
        <f>VLOOKUP(Table7[[#This Row],[Date]],'DB Details'!$A:$L,12)</f>
        <v>54.1</v>
      </c>
      <c r="C243" s="41">
        <v>93.300003000000004</v>
      </c>
      <c r="D243" s="46">
        <f>(Table7[[#This Row],[S&amp;P]]-C231)/C231</f>
        <v>0.16334172680829412</v>
      </c>
      <c r="F243" s="3"/>
      <c r="K243" s="2"/>
    </row>
    <row r="244" spans="1:11" x14ac:dyDescent="0.2">
      <c r="A244" s="39">
        <v>24777</v>
      </c>
      <c r="B244" s="40">
        <f>VLOOKUP(Table7[[#This Row],[Date]],'DB Details'!$A:$L,12)</f>
        <v>54.2</v>
      </c>
      <c r="C244" s="41">
        <v>94</v>
      </c>
      <c r="D244" s="46">
        <f>(Table7[[#This Row],[S&amp;P]]-C232)/C232</f>
        <v>0.16842763835031596</v>
      </c>
      <c r="F244" s="3"/>
      <c r="K244" s="2"/>
    </row>
    <row r="245" spans="1:11" x14ac:dyDescent="0.2">
      <c r="A245" s="39">
        <v>24807</v>
      </c>
      <c r="B245" s="40">
        <f>VLOOKUP(Table7[[#This Row],[Date]],'DB Details'!$A:$L,12)</f>
        <v>55.6</v>
      </c>
      <c r="C245" s="41">
        <v>96.470000999999996</v>
      </c>
      <c r="D245" s="46">
        <f>(Table7[[#This Row],[S&amp;P]]-C233)/C233</f>
        <v>0.20092118259875064</v>
      </c>
      <c r="F245" s="3"/>
      <c r="K245" s="2"/>
    </row>
    <row r="246" spans="1:11" x14ac:dyDescent="0.2">
      <c r="A246" s="39">
        <v>24838</v>
      </c>
      <c r="B246" s="40">
        <f>VLOOKUP(Table7[[#This Row],[Date]],'DB Details'!$A:$L,12)</f>
        <v>56.6</v>
      </c>
      <c r="C246" s="41">
        <v>92.239998</v>
      </c>
      <c r="D246" s="46">
        <f>(Table7[[#This Row],[S&amp;P]]-C234)/C234</f>
        <v>6.5004005715229157E-2</v>
      </c>
      <c r="F246" s="3"/>
      <c r="K246" s="2"/>
    </row>
    <row r="247" spans="1:11" x14ac:dyDescent="0.2">
      <c r="A247" s="39">
        <v>24869</v>
      </c>
      <c r="B247" s="40">
        <f>VLOOKUP(Table7[[#This Row],[Date]],'DB Details'!$A:$L,12)</f>
        <v>55</v>
      </c>
      <c r="C247" s="41">
        <v>89.360000999999997</v>
      </c>
      <c r="D247" s="46">
        <f>(Table7[[#This Row],[S&amp;P]]-C235)/C235</f>
        <v>2.9730376005189782E-2</v>
      </c>
      <c r="F247" s="3"/>
      <c r="K247" s="2"/>
    </row>
    <row r="248" spans="1:11" x14ac:dyDescent="0.2">
      <c r="A248" s="39">
        <v>24898</v>
      </c>
      <c r="B248" s="40">
        <f>VLOOKUP(Table7[[#This Row],[Date]],'DB Details'!$A:$L,12)</f>
        <v>53.8</v>
      </c>
      <c r="C248" s="41">
        <v>90.199996999999996</v>
      </c>
      <c r="D248" s="46">
        <f>(Table7[[#This Row],[S&amp;P]]-C236)/C236</f>
        <v>0</v>
      </c>
      <c r="F248" s="3"/>
      <c r="K248" s="2"/>
    </row>
    <row r="249" spans="1:11" x14ac:dyDescent="0.2">
      <c r="A249" s="39">
        <v>24929</v>
      </c>
      <c r="B249" s="40">
        <f>VLOOKUP(Table7[[#This Row],[Date]],'DB Details'!$A:$L,12)</f>
        <v>58</v>
      </c>
      <c r="C249" s="41">
        <v>97.459998999999996</v>
      </c>
      <c r="D249" s="46">
        <f>(Table7[[#This Row],[S&amp;P]]-C237)/C237</f>
        <v>3.6698190901006428E-2</v>
      </c>
      <c r="F249" s="3"/>
      <c r="K249" s="2"/>
    </row>
    <row r="250" spans="1:11" x14ac:dyDescent="0.2">
      <c r="A250" s="39">
        <v>24959</v>
      </c>
      <c r="B250" s="40">
        <f>VLOOKUP(Table7[[#This Row],[Date]],'DB Details'!$A:$L,12)</f>
        <v>55.3</v>
      </c>
      <c r="C250" s="41">
        <v>98.68</v>
      </c>
      <c r="D250" s="46">
        <f>(Table7[[#This Row],[S&amp;P]]-C238)/C238</f>
        <v>0.10776827328764557</v>
      </c>
      <c r="F250" s="3"/>
      <c r="K250" s="2"/>
    </row>
    <row r="251" spans="1:11" x14ac:dyDescent="0.2">
      <c r="A251" s="39">
        <v>24990</v>
      </c>
      <c r="B251" s="40">
        <f>VLOOKUP(Table7[[#This Row],[Date]],'DB Details'!$A:$L,12)</f>
        <v>53.5</v>
      </c>
      <c r="C251" s="41">
        <v>99.580001999999993</v>
      </c>
      <c r="D251" s="46">
        <f>(Table7[[#This Row],[S&amp;P]]-C239)/C239</f>
        <v>9.8631984759840849E-2</v>
      </c>
      <c r="F251" s="3"/>
      <c r="K251" s="2"/>
    </row>
    <row r="252" spans="1:11" x14ac:dyDescent="0.2">
      <c r="A252" s="39">
        <v>25020</v>
      </c>
      <c r="B252" s="40">
        <f>VLOOKUP(Table7[[#This Row],[Date]],'DB Details'!$A:$L,12)</f>
        <v>54.1</v>
      </c>
      <c r="C252" s="41">
        <v>97.739998</v>
      </c>
      <c r="D252" s="46">
        <f>(Table7[[#This Row],[S&amp;P]]-C240)/C240</f>
        <v>3.1556707124010555E-2</v>
      </c>
      <c r="F252" s="3"/>
      <c r="K252" s="2"/>
    </row>
    <row r="253" spans="1:11" x14ac:dyDescent="0.2">
      <c r="A253" s="39">
        <v>25051</v>
      </c>
      <c r="B253" s="40">
        <f>VLOOKUP(Table7[[#This Row],[Date]],'DB Details'!$A:$L,12)</f>
        <v>52.7</v>
      </c>
      <c r="C253" s="41">
        <v>98.860000999999997</v>
      </c>
      <c r="D253" s="46">
        <f>(Table7[[#This Row],[S&amp;P]]-C241)/C241</f>
        <v>5.5745429899032715E-2</v>
      </c>
      <c r="F253" s="3"/>
      <c r="K253" s="2"/>
    </row>
    <row r="254" spans="1:11" x14ac:dyDescent="0.2">
      <c r="A254" s="39">
        <v>25082</v>
      </c>
      <c r="B254" s="40">
        <f>VLOOKUP(Table7[[#This Row],[Date]],'DB Details'!$A:$L,12)</f>
        <v>51.8</v>
      </c>
      <c r="C254" s="41">
        <v>102.66999800000001</v>
      </c>
      <c r="D254" s="46">
        <f>(Table7[[#This Row],[S&amp;P]]-C242)/C242</f>
        <v>6.162753656940903E-2</v>
      </c>
      <c r="F254" s="3"/>
      <c r="K254" s="2"/>
    </row>
    <row r="255" spans="1:11" x14ac:dyDescent="0.2">
      <c r="A255" s="39">
        <v>25112</v>
      </c>
      <c r="B255" s="40">
        <f>VLOOKUP(Table7[[#This Row],[Date]],'DB Details'!$A:$L,12)</f>
        <v>55.8</v>
      </c>
      <c r="C255" s="41">
        <v>103.410004</v>
      </c>
      <c r="D255" s="46">
        <f>(Table7[[#This Row],[S&amp;P]]-C243)/C243</f>
        <v>0.10836013585122818</v>
      </c>
      <c r="F255" s="3"/>
      <c r="K255" s="2"/>
    </row>
    <row r="256" spans="1:11" x14ac:dyDescent="0.2">
      <c r="A256" s="39">
        <v>25143</v>
      </c>
      <c r="B256" s="40">
        <f>VLOOKUP(Table7[[#This Row],[Date]],'DB Details'!$A:$L,12)</f>
        <v>58.1</v>
      </c>
      <c r="C256" s="41">
        <v>108.370003</v>
      </c>
      <c r="D256" s="46">
        <f>(Table7[[#This Row],[S&amp;P]]-C244)/C244</f>
        <v>0.1528723723404255</v>
      </c>
      <c r="F256" s="3"/>
      <c r="K256" s="2"/>
    </row>
    <row r="257" spans="1:11" x14ac:dyDescent="0.2">
      <c r="A257" s="39">
        <v>25173</v>
      </c>
      <c r="B257" s="40">
        <f>VLOOKUP(Table7[[#This Row],[Date]],'DB Details'!$A:$L,12)</f>
        <v>56.1</v>
      </c>
      <c r="C257" s="41">
        <v>103.860001</v>
      </c>
      <c r="D257" s="46">
        <f>(Table7[[#This Row],[S&amp;P]]-C245)/C245</f>
        <v>7.6604124840840421E-2</v>
      </c>
      <c r="F257" s="3"/>
      <c r="K257" s="2"/>
    </row>
    <row r="258" spans="1:11" x14ac:dyDescent="0.2">
      <c r="A258" s="39">
        <v>25204</v>
      </c>
      <c r="B258" s="40">
        <f>VLOOKUP(Table7[[#This Row],[Date]],'DB Details'!$A:$L,12)</f>
        <v>54.9</v>
      </c>
      <c r="C258" s="41">
        <v>103.010002</v>
      </c>
      <c r="D258" s="46">
        <f>(Table7[[#This Row],[S&amp;P]]-C246)/C246</f>
        <v>0.11676067035474133</v>
      </c>
      <c r="F258" s="3"/>
      <c r="K258" s="2"/>
    </row>
    <row r="259" spans="1:11" x14ac:dyDescent="0.2">
      <c r="A259" s="39">
        <v>25235</v>
      </c>
      <c r="B259" s="40">
        <f>VLOOKUP(Table7[[#This Row],[Date]],'DB Details'!$A:$L,12)</f>
        <v>57</v>
      </c>
      <c r="C259" s="41">
        <v>98.129997000000003</v>
      </c>
      <c r="D259" s="46">
        <f>(Table7[[#This Row],[S&amp;P]]-C247)/C247</f>
        <v>9.8142299707449712E-2</v>
      </c>
      <c r="F259" s="3"/>
      <c r="K259" s="2"/>
    </row>
    <row r="260" spans="1:11" x14ac:dyDescent="0.2">
      <c r="A260" s="39">
        <v>25263</v>
      </c>
      <c r="B260" s="40">
        <f>VLOOKUP(Table7[[#This Row],[Date]],'DB Details'!$A:$L,12)</f>
        <v>57.1</v>
      </c>
      <c r="C260" s="41">
        <v>101.510002</v>
      </c>
      <c r="D260" s="46">
        <f>(Table7[[#This Row],[S&amp;P]]-C248)/C248</f>
        <v>0.12538808621024683</v>
      </c>
      <c r="F260" s="3"/>
      <c r="K260" s="2"/>
    </row>
    <row r="261" spans="1:11" x14ac:dyDescent="0.2">
      <c r="A261" s="39">
        <v>25294</v>
      </c>
      <c r="B261" s="40">
        <f>VLOOKUP(Table7[[#This Row],[Date]],'DB Details'!$A:$L,12)</f>
        <v>55.2</v>
      </c>
      <c r="C261" s="41">
        <v>103.69000200000001</v>
      </c>
      <c r="D261" s="46">
        <f>(Table7[[#This Row],[S&amp;P]]-C249)/C249</f>
        <v>6.3923692426879786E-2</v>
      </c>
      <c r="F261" s="3"/>
      <c r="K261" s="2"/>
    </row>
    <row r="262" spans="1:11" x14ac:dyDescent="0.2">
      <c r="A262" s="39">
        <v>25324</v>
      </c>
      <c r="B262" s="40">
        <f>VLOOKUP(Table7[[#This Row],[Date]],'DB Details'!$A:$L,12)</f>
        <v>56.7</v>
      </c>
      <c r="C262" s="41">
        <v>103.459999</v>
      </c>
      <c r="D262" s="46">
        <f>(Table7[[#This Row],[S&amp;P]]-C250)/C250</f>
        <v>4.8439389947304311E-2</v>
      </c>
      <c r="F262" s="3"/>
      <c r="K262" s="2"/>
    </row>
    <row r="263" spans="1:11" x14ac:dyDescent="0.2">
      <c r="A263" s="39">
        <v>25355</v>
      </c>
      <c r="B263" s="40">
        <f>VLOOKUP(Table7[[#This Row],[Date]],'DB Details'!$A:$L,12)</f>
        <v>55.5</v>
      </c>
      <c r="C263" s="41">
        <v>97.709998999999996</v>
      </c>
      <c r="D263" s="46">
        <f>(Table7[[#This Row],[S&amp;P]]-C251)/C251</f>
        <v>-1.8778901008658314E-2</v>
      </c>
      <c r="F263" s="3"/>
      <c r="K263" s="2"/>
    </row>
    <row r="264" spans="1:11" x14ac:dyDescent="0.2">
      <c r="A264" s="39">
        <v>25385</v>
      </c>
      <c r="B264" s="40">
        <f>VLOOKUP(Table7[[#This Row],[Date]],'DB Details'!$A:$L,12)</f>
        <v>53.1</v>
      </c>
      <c r="C264" s="41">
        <v>91.830001999999993</v>
      </c>
      <c r="D264" s="46">
        <f>(Table7[[#This Row],[S&amp;P]]-C252)/C252</f>
        <v>-6.0466504204348424E-2</v>
      </c>
      <c r="F264" s="3"/>
      <c r="K264" s="2"/>
    </row>
    <row r="265" spans="1:11" x14ac:dyDescent="0.2">
      <c r="A265" s="39">
        <v>25416</v>
      </c>
      <c r="B265" s="40">
        <f>VLOOKUP(Table7[[#This Row],[Date]],'DB Details'!$A:$L,12)</f>
        <v>54.8</v>
      </c>
      <c r="C265" s="41">
        <v>95.510002</v>
      </c>
      <c r="D265" s="46">
        <f>(Table7[[#This Row],[S&amp;P]]-C253)/C253</f>
        <v>-3.3886293405965037E-2</v>
      </c>
      <c r="F265" s="3"/>
      <c r="K265" s="2"/>
    </row>
    <row r="266" spans="1:11" x14ac:dyDescent="0.2">
      <c r="A266" s="39">
        <v>25447</v>
      </c>
      <c r="B266" s="40">
        <f>VLOOKUP(Table7[[#This Row],[Date]],'DB Details'!$A:$L,12)</f>
        <v>54.1</v>
      </c>
      <c r="C266" s="41">
        <v>93.120002999999997</v>
      </c>
      <c r="D266" s="46">
        <f>(Table7[[#This Row],[S&amp;P]]-C254)/C254</f>
        <v>-9.3016413616760843E-2</v>
      </c>
      <c r="F266" s="3"/>
      <c r="K266" s="2"/>
    </row>
    <row r="267" spans="1:11" x14ac:dyDescent="0.2">
      <c r="A267" s="39">
        <v>25477</v>
      </c>
      <c r="B267" s="40">
        <f>VLOOKUP(Table7[[#This Row],[Date]],'DB Details'!$A:$L,12)</f>
        <v>54.6</v>
      </c>
      <c r="C267" s="41">
        <v>97.120002999999997</v>
      </c>
      <c r="D267" s="46">
        <f>(Table7[[#This Row],[S&amp;P]]-C255)/C255</f>
        <v>-6.0825846211165449E-2</v>
      </c>
      <c r="F267" s="3"/>
      <c r="K267" s="2"/>
    </row>
    <row r="268" spans="1:11" x14ac:dyDescent="0.2">
      <c r="A268" s="39">
        <v>25508</v>
      </c>
      <c r="B268" s="40">
        <f>VLOOKUP(Table7[[#This Row],[Date]],'DB Details'!$A:$L,12)</f>
        <v>53.2</v>
      </c>
      <c r="C268" s="41">
        <v>93.809997999999993</v>
      </c>
      <c r="D268" s="46">
        <f>(Table7[[#This Row],[S&amp;P]]-C256)/C256</f>
        <v>-0.13435456857927747</v>
      </c>
      <c r="F268" s="3"/>
      <c r="K268" s="2"/>
    </row>
    <row r="269" spans="1:11" x14ac:dyDescent="0.2">
      <c r="A269" s="39">
        <v>25538</v>
      </c>
      <c r="B269" s="40">
        <f>VLOOKUP(Table7[[#This Row],[Date]],'DB Details'!$A:$L,12)</f>
        <v>52</v>
      </c>
      <c r="C269" s="41">
        <v>92.059997999999993</v>
      </c>
      <c r="D269" s="46">
        <f>(Table7[[#This Row],[S&amp;P]]-C257)/C257</f>
        <v>-0.11361450882327648</v>
      </c>
      <c r="F269" s="3"/>
      <c r="K269" s="2"/>
    </row>
    <row r="270" spans="1:11" x14ac:dyDescent="0.2">
      <c r="A270" s="39">
        <v>25569</v>
      </c>
      <c r="B270" s="40">
        <f>VLOOKUP(Table7[[#This Row],[Date]],'DB Details'!$A:$L,12)</f>
        <v>48.7</v>
      </c>
      <c r="C270" s="41">
        <v>85.019997000000004</v>
      </c>
      <c r="D270" s="46">
        <f>(Table7[[#This Row],[S&amp;P]]-C258)/C258</f>
        <v>-0.17464328366870624</v>
      </c>
      <c r="F270" s="3"/>
      <c r="K270" s="2"/>
    </row>
    <row r="271" spans="1:11" x14ac:dyDescent="0.2">
      <c r="A271" s="39">
        <v>25600</v>
      </c>
      <c r="B271" s="40">
        <f>VLOOKUP(Table7[[#This Row],[Date]],'DB Details'!$A:$L,12)</f>
        <v>47.4</v>
      </c>
      <c r="C271" s="41">
        <v>89.5</v>
      </c>
      <c r="D271" s="46">
        <f>(Table7[[#This Row],[S&amp;P]]-C259)/C259</f>
        <v>-8.7944535451274938E-2</v>
      </c>
      <c r="F271" s="3"/>
      <c r="K271" s="2"/>
    </row>
    <row r="272" spans="1:11" x14ac:dyDescent="0.2">
      <c r="A272" s="39">
        <v>25628</v>
      </c>
      <c r="B272" s="40">
        <f>VLOOKUP(Table7[[#This Row],[Date]],'DB Details'!$A:$L,12)</f>
        <v>46.9</v>
      </c>
      <c r="C272" s="41">
        <v>89.629997000000003</v>
      </c>
      <c r="D272" s="46">
        <f>(Table7[[#This Row],[S&amp;P]]-C260)/C260</f>
        <v>-0.11703285160018022</v>
      </c>
      <c r="F272" s="3"/>
      <c r="K272" s="2"/>
    </row>
    <row r="273" spans="1:11" x14ac:dyDescent="0.2">
      <c r="A273" s="39">
        <v>25659</v>
      </c>
      <c r="B273" s="40">
        <f>VLOOKUP(Table7[[#This Row],[Date]],'DB Details'!$A:$L,12)</f>
        <v>45</v>
      </c>
      <c r="C273" s="41">
        <v>81.519997000000004</v>
      </c>
      <c r="D273" s="46">
        <f>(Table7[[#This Row],[S&amp;P]]-C261)/C261</f>
        <v>-0.21381044047043227</v>
      </c>
      <c r="F273" s="3"/>
      <c r="K273" s="2"/>
    </row>
    <row r="274" spans="1:11" x14ac:dyDescent="0.2">
      <c r="A274" s="39">
        <v>25689</v>
      </c>
      <c r="B274" s="40">
        <f>VLOOKUP(Table7[[#This Row],[Date]],'DB Details'!$A:$L,12)</f>
        <v>47.2</v>
      </c>
      <c r="C274" s="41">
        <v>76.550003000000004</v>
      </c>
      <c r="D274" s="46">
        <f>(Table7[[#This Row],[S&amp;P]]-C262)/C262</f>
        <v>-0.26010048579258149</v>
      </c>
      <c r="F274" s="3"/>
      <c r="K274" s="2"/>
    </row>
    <row r="275" spans="1:11" x14ac:dyDescent="0.2">
      <c r="A275" s="39">
        <v>25720</v>
      </c>
      <c r="B275" s="40">
        <f>VLOOKUP(Table7[[#This Row],[Date]],'DB Details'!$A:$L,12)</f>
        <v>51.1</v>
      </c>
      <c r="C275" s="41">
        <v>72.720000999999996</v>
      </c>
      <c r="D275" s="46">
        <f>(Table7[[#This Row],[S&amp;P]]-C263)/C263</f>
        <v>-0.25575681358875052</v>
      </c>
      <c r="F275" s="3"/>
      <c r="K275" s="2"/>
    </row>
    <row r="276" spans="1:11" x14ac:dyDescent="0.2">
      <c r="A276" s="39">
        <v>25750</v>
      </c>
      <c r="B276" s="40">
        <f>VLOOKUP(Table7[[#This Row],[Date]],'DB Details'!$A:$L,12)</f>
        <v>49.5</v>
      </c>
      <c r="C276" s="41">
        <v>78.050003000000004</v>
      </c>
      <c r="D276" s="46">
        <f>(Table7[[#This Row],[S&amp;P]]-C264)/C264</f>
        <v>-0.1500598791231649</v>
      </c>
      <c r="F276" s="3"/>
      <c r="K276" s="2"/>
    </row>
    <row r="277" spans="1:11" x14ac:dyDescent="0.2">
      <c r="A277" s="39">
        <v>25781</v>
      </c>
      <c r="B277" s="40">
        <f>VLOOKUP(Table7[[#This Row],[Date]],'DB Details'!$A:$L,12)</f>
        <v>47.3</v>
      </c>
      <c r="C277" s="41">
        <v>81.519997000000004</v>
      </c>
      <c r="D277" s="46">
        <f>(Table7[[#This Row],[S&amp;P]]-C265)/C265</f>
        <v>-0.1464768579944119</v>
      </c>
      <c r="F277" s="3"/>
      <c r="K277" s="2"/>
    </row>
    <row r="278" spans="1:11" x14ac:dyDescent="0.2">
      <c r="A278" s="39">
        <v>25812</v>
      </c>
      <c r="B278" s="40">
        <f>VLOOKUP(Table7[[#This Row],[Date]],'DB Details'!$A:$L,12)</f>
        <v>44.1</v>
      </c>
      <c r="C278" s="41">
        <v>84.300003000000004</v>
      </c>
      <c r="D278" s="46">
        <f>(Table7[[#This Row],[S&amp;P]]-C266)/C266</f>
        <v>-9.4716491793927382E-2</v>
      </c>
      <c r="F278" s="3"/>
      <c r="K278" s="2"/>
    </row>
    <row r="279" spans="1:11" x14ac:dyDescent="0.2">
      <c r="A279" s="39">
        <v>25842</v>
      </c>
      <c r="B279" s="40">
        <f>VLOOKUP(Table7[[#This Row],[Date]],'DB Details'!$A:$L,12)</f>
        <v>42.4</v>
      </c>
      <c r="C279" s="41">
        <v>83.25</v>
      </c>
      <c r="D279" s="46">
        <f>(Table7[[#This Row],[S&amp;P]]-C267)/C267</f>
        <v>-0.14281304130519845</v>
      </c>
      <c r="F279" s="3"/>
      <c r="K279" s="2"/>
    </row>
    <row r="280" spans="1:11" x14ac:dyDescent="0.2">
      <c r="A280" s="39">
        <v>25873</v>
      </c>
      <c r="B280" s="40">
        <f>VLOOKUP(Table7[[#This Row],[Date]],'DB Details'!$A:$L,12)</f>
        <v>39.700000000000003</v>
      </c>
      <c r="C280" s="41">
        <v>87.199996999999996</v>
      </c>
      <c r="D280" s="46">
        <f>(Table7[[#This Row],[S&amp;P]]-C268)/C268</f>
        <v>-7.0461583423122948E-2</v>
      </c>
      <c r="F280" s="3"/>
      <c r="K280" s="2"/>
    </row>
    <row r="281" spans="1:11" x14ac:dyDescent="0.2">
      <c r="A281" s="39">
        <v>25903</v>
      </c>
      <c r="B281" s="40">
        <f>VLOOKUP(Table7[[#This Row],[Date]],'DB Details'!$A:$L,12)</f>
        <v>45.4</v>
      </c>
      <c r="C281" s="41">
        <v>92.150002000000001</v>
      </c>
      <c r="D281" s="46">
        <f>(Table7[[#This Row],[S&amp;P]]-C269)/C269</f>
        <v>9.7766676032306154E-4</v>
      </c>
      <c r="F281" s="3"/>
      <c r="K281" s="2"/>
    </row>
    <row r="282" spans="1:11" x14ac:dyDescent="0.2">
      <c r="A282" s="39">
        <v>25934</v>
      </c>
      <c r="B282" s="40">
        <f>VLOOKUP(Table7[[#This Row],[Date]],'DB Details'!$A:$L,12)</f>
        <v>47.9</v>
      </c>
      <c r="C282" s="41">
        <v>95.879997000000003</v>
      </c>
      <c r="D282" s="46">
        <f>(Table7[[#This Row],[S&amp;P]]-C270)/C270</f>
        <v>0.1277346551776519</v>
      </c>
      <c r="F282" s="3"/>
      <c r="K282" s="2"/>
    </row>
    <row r="283" spans="1:11" x14ac:dyDescent="0.2">
      <c r="A283" s="39">
        <v>25965</v>
      </c>
      <c r="B283" s="40">
        <f>VLOOKUP(Table7[[#This Row],[Date]],'DB Details'!$A:$L,12)</f>
        <v>54.8</v>
      </c>
      <c r="C283" s="41">
        <v>96.75</v>
      </c>
      <c r="D283" s="46">
        <f>(Table7[[#This Row],[S&amp;P]]-C271)/C271</f>
        <v>8.1005586592178769E-2</v>
      </c>
      <c r="F283" s="3"/>
      <c r="K283" s="2"/>
    </row>
    <row r="284" spans="1:11" x14ac:dyDescent="0.2">
      <c r="A284" s="39">
        <v>25993</v>
      </c>
      <c r="B284" s="40">
        <f>VLOOKUP(Table7[[#This Row],[Date]],'DB Details'!$A:$L,12)</f>
        <v>51.2</v>
      </c>
      <c r="C284" s="41">
        <v>100.30999799999999</v>
      </c>
      <c r="D284" s="46">
        <f>(Table7[[#This Row],[S&amp;P]]-C272)/C272</f>
        <v>0.11915654755628285</v>
      </c>
      <c r="F284" s="3"/>
      <c r="K284" s="2"/>
    </row>
    <row r="285" spans="1:11" x14ac:dyDescent="0.2">
      <c r="A285" s="39">
        <v>26024</v>
      </c>
      <c r="B285" s="40">
        <f>VLOOKUP(Table7[[#This Row],[Date]],'DB Details'!$A:$L,12)</f>
        <v>54.5</v>
      </c>
      <c r="C285" s="41">
        <v>103.949997</v>
      </c>
      <c r="D285" s="46">
        <f>(Table7[[#This Row],[S&amp;P]]-C273)/C273</f>
        <v>0.27514721326596703</v>
      </c>
      <c r="F285" s="3"/>
      <c r="K285" s="2"/>
    </row>
    <row r="286" spans="1:11" x14ac:dyDescent="0.2">
      <c r="A286" s="39">
        <v>26054</v>
      </c>
      <c r="B286" s="40">
        <f>VLOOKUP(Table7[[#This Row],[Date]],'DB Details'!$A:$L,12)</f>
        <v>54.2</v>
      </c>
      <c r="C286" s="41">
        <v>99.629997000000003</v>
      </c>
      <c r="D286" s="46">
        <f>(Table7[[#This Row],[S&amp;P]]-C274)/C274</f>
        <v>0.30150219589148808</v>
      </c>
      <c r="F286" s="3"/>
      <c r="K286" s="2"/>
    </row>
    <row r="287" spans="1:11" x14ac:dyDescent="0.2">
      <c r="A287" s="39">
        <v>26085</v>
      </c>
      <c r="B287" s="40">
        <f>VLOOKUP(Table7[[#This Row],[Date]],'DB Details'!$A:$L,12)</f>
        <v>53.8</v>
      </c>
      <c r="C287" s="41">
        <v>98.699996999999996</v>
      </c>
      <c r="D287" s="46">
        <f>(Table7[[#This Row],[S&amp;P]]-C275)/C275</f>
        <v>0.35726066615428126</v>
      </c>
      <c r="F287" s="3"/>
      <c r="K287" s="2"/>
    </row>
    <row r="288" spans="1:11" x14ac:dyDescent="0.2">
      <c r="A288" s="39">
        <v>26115</v>
      </c>
      <c r="B288" s="40">
        <f>VLOOKUP(Table7[[#This Row],[Date]],'DB Details'!$A:$L,12)</f>
        <v>54.4</v>
      </c>
      <c r="C288" s="41">
        <v>95.580001999999993</v>
      </c>
      <c r="D288" s="46">
        <f>(Table7[[#This Row],[S&amp;P]]-C276)/C276</f>
        <v>0.22459959418579381</v>
      </c>
      <c r="F288" s="3"/>
      <c r="K288" s="2"/>
    </row>
    <row r="289" spans="1:11" x14ac:dyDescent="0.2">
      <c r="A289" s="39">
        <v>26146</v>
      </c>
      <c r="B289" s="40">
        <f>VLOOKUP(Table7[[#This Row],[Date]],'DB Details'!$A:$L,12)</f>
        <v>53.6</v>
      </c>
      <c r="C289" s="41">
        <v>99.029999000000004</v>
      </c>
      <c r="D289" s="46">
        <f>(Table7[[#This Row],[S&amp;P]]-C277)/C277</f>
        <v>0.21479394804197552</v>
      </c>
      <c r="F289" s="3"/>
      <c r="K289" s="2"/>
    </row>
    <row r="290" spans="1:11" x14ac:dyDescent="0.2">
      <c r="A290" s="39">
        <v>26177</v>
      </c>
      <c r="B290" s="40">
        <f>VLOOKUP(Table7[[#This Row],[Date]],'DB Details'!$A:$L,12)</f>
        <v>55.1</v>
      </c>
      <c r="C290" s="41">
        <v>98.339995999999999</v>
      </c>
      <c r="D290" s="46">
        <f>(Table7[[#This Row],[S&amp;P]]-C278)/C278</f>
        <v>0.16654795374087941</v>
      </c>
      <c r="F290" s="3"/>
      <c r="K290" s="2"/>
    </row>
    <row r="291" spans="1:11" x14ac:dyDescent="0.2">
      <c r="A291" s="39">
        <v>26207</v>
      </c>
      <c r="B291" s="40">
        <f>VLOOKUP(Table7[[#This Row],[Date]],'DB Details'!$A:$L,12)</f>
        <v>55</v>
      </c>
      <c r="C291" s="41">
        <v>94.230002999999996</v>
      </c>
      <c r="D291" s="46">
        <f>(Table7[[#This Row],[S&amp;P]]-C279)/C279</f>
        <v>0.13189192792792789</v>
      </c>
      <c r="F291" s="3"/>
      <c r="K291" s="2"/>
    </row>
    <row r="292" spans="1:11" x14ac:dyDescent="0.2">
      <c r="A292" s="39">
        <v>26238</v>
      </c>
      <c r="B292" s="40">
        <f>VLOOKUP(Table7[[#This Row],[Date]],'DB Details'!$A:$L,12)</f>
        <v>52.3</v>
      </c>
      <c r="C292" s="41">
        <v>93.989998</v>
      </c>
      <c r="D292" s="46">
        <f>(Table7[[#This Row],[S&amp;P]]-C280)/C280</f>
        <v>7.7866986623864265E-2</v>
      </c>
      <c r="F292" s="3"/>
      <c r="K292" s="2"/>
    </row>
    <row r="293" spans="1:11" x14ac:dyDescent="0.2">
      <c r="A293" s="39">
        <v>26268</v>
      </c>
      <c r="B293" s="40">
        <f>VLOOKUP(Table7[[#This Row],[Date]],'DB Details'!$A:$L,12)</f>
        <v>57.6</v>
      </c>
      <c r="C293" s="41">
        <v>102.089996</v>
      </c>
      <c r="D293" s="46">
        <f>(Table7[[#This Row],[S&amp;P]]-C281)/C281</f>
        <v>0.10786753970987432</v>
      </c>
      <c r="F293" s="3"/>
      <c r="K293" s="2"/>
    </row>
    <row r="294" spans="1:11" x14ac:dyDescent="0.2">
      <c r="A294" s="39">
        <v>26299</v>
      </c>
      <c r="B294" s="40">
        <f>VLOOKUP(Table7[[#This Row],[Date]],'DB Details'!$A:$L,12)</f>
        <v>59.6</v>
      </c>
      <c r="C294" s="41">
        <v>103.94000200000001</v>
      </c>
      <c r="D294" s="46">
        <f>(Table7[[#This Row],[S&amp;P]]-C282)/C282</f>
        <v>8.4063467377872403E-2</v>
      </c>
      <c r="F294" s="3"/>
      <c r="K294" s="2"/>
    </row>
    <row r="295" spans="1:11" x14ac:dyDescent="0.2">
      <c r="A295" s="39">
        <v>26330</v>
      </c>
      <c r="B295" s="40">
        <f>VLOOKUP(Table7[[#This Row],[Date]],'DB Details'!$A:$L,12)</f>
        <v>60.6</v>
      </c>
      <c r="C295" s="41">
        <v>106.57</v>
      </c>
      <c r="D295" s="46">
        <f>(Table7[[#This Row],[S&amp;P]]-C283)/C283</f>
        <v>0.10149870801033585</v>
      </c>
      <c r="F295" s="3"/>
      <c r="K295" s="2"/>
    </row>
    <row r="296" spans="1:11" x14ac:dyDescent="0.2">
      <c r="A296" s="39">
        <v>26359</v>
      </c>
      <c r="B296" s="40">
        <f>VLOOKUP(Table7[[#This Row],[Date]],'DB Details'!$A:$L,12)</f>
        <v>59.8</v>
      </c>
      <c r="C296" s="41">
        <v>107.199997</v>
      </c>
      <c r="D296" s="46">
        <f>(Table7[[#This Row],[S&amp;P]]-C284)/C284</f>
        <v>6.8687061483143519E-2</v>
      </c>
      <c r="F296" s="3"/>
      <c r="K296" s="2"/>
    </row>
    <row r="297" spans="1:11" x14ac:dyDescent="0.2">
      <c r="A297" s="39">
        <v>26390</v>
      </c>
      <c r="B297" s="40">
        <f>VLOOKUP(Table7[[#This Row],[Date]],'DB Details'!$A:$L,12)</f>
        <v>59.3</v>
      </c>
      <c r="C297" s="41">
        <v>107.66999800000001</v>
      </c>
      <c r="D297" s="46">
        <f>(Table7[[#This Row],[S&amp;P]]-C285)/C285</f>
        <v>3.5786446439243384E-2</v>
      </c>
      <c r="F297" s="3"/>
      <c r="K297" s="2"/>
    </row>
    <row r="298" spans="1:11" x14ac:dyDescent="0.2">
      <c r="A298" s="39">
        <v>26420</v>
      </c>
      <c r="B298" s="40">
        <f>VLOOKUP(Table7[[#This Row],[Date]],'DB Details'!$A:$L,12)</f>
        <v>61.4</v>
      </c>
      <c r="C298" s="41">
        <v>109.529999</v>
      </c>
      <c r="D298" s="46">
        <f>(Table7[[#This Row],[S&amp;P]]-C286)/C286</f>
        <v>9.936768340964619E-2</v>
      </c>
      <c r="F298" s="3"/>
      <c r="K298" s="2"/>
    </row>
    <row r="299" spans="1:11" x14ac:dyDescent="0.2">
      <c r="A299" s="39">
        <v>26451</v>
      </c>
      <c r="B299" s="40">
        <f>VLOOKUP(Table7[[#This Row],[Date]],'DB Details'!$A:$L,12)</f>
        <v>58.6</v>
      </c>
      <c r="C299" s="41">
        <v>107.139999</v>
      </c>
      <c r="D299" s="46">
        <f>(Table7[[#This Row],[S&amp;P]]-C287)/C287</f>
        <v>8.5511674331661902E-2</v>
      </c>
      <c r="F299" s="3"/>
      <c r="K299" s="2"/>
    </row>
    <row r="300" spans="1:11" x14ac:dyDescent="0.2">
      <c r="A300" s="39">
        <v>26481</v>
      </c>
      <c r="B300" s="40">
        <f>VLOOKUP(Table7[[#This Row],[Date]],'DB Details'!$A:$L,12)</f>
        <v>60.1</v>
      </c>
      <c r="C300" s="41">
        <v>107.389999</v>
      </c>
      <c r="D300" s="46">
        <f>(Table7[[#This Row],[S&amp;P]]-C288)/C288</f>
        <v>0.12356138054904006</v>
      </c>
      <c r="F300" s="3"/>
      <c r="K300" s="2"/>
    </row>
    <row r="301" spans="1:11" x14ac:dyDescent="0.2">
      <c r="A301" s="39">
        <v>26512</v>
      </c>
      <c r="B301" s="40">
        <f>VLOOKUP(Table7[[#This Row],[Date]],'DB Details'!$A:$L,12)</f>
        <v>61.7</v>
      </c>
      <c r="C301" s="41">
        <v>111.089996</v>
      </c>
      <c r="D301" s="46">
        <f>(Table7[[#This Row],[S&amp;P]]-C289)/C289</f>
        <v>0.12178124933637528</v>
      </c>
      <c r="F301" s="3"/>
      <c r="K301" s="2"/>
    </row>
    <row r="302" spans="1:11" x14ac:dyDescent="0.2">
      <c r="A302" s="39">
        <v>26543</v>
      </c>
      <c r="B302" s="40">
        <f>VLOOKUP(Table7[[#This Row],[Date]],'DB Details'!$A:$L,12)</f>
        <v>65.099999999999994</v>
      </c>
      <c r="C302" s="41">
        <v>110.550003</v>
      </c>
      <c r="D302" s="46">
        <f>(Table7[[#This Row],[S&amp;P]]-C290)/C290</f>
        <v>0.12416115005739888</v>
      </c>
      <c r="F302" s="3"/>
      <c r="K302" s="2"/>
    </row>
    <row r="303" spans="1:11" x14ac:dyDescent="0.2">
      <c r="A303" s="39">
        <v>26573</v>
      </c>
      <c r="B303" s="40">
        <f>VLOOKUP(Table7[[#This Row],[Date]],'DB Details'!$A:$L,12)</f>
        <v>67</v>
      </c>
      <c r="C303" s="41">
        <v>111.58000199999999</v>
      </c>
      <c r="D303" s="46">
        <f>(Table7[[#This Row],[S&amp;P]]-C291)/C291</f>
        <v>0.18412393555797718</v>
      </c>
      <c r="F303" s="3"/>
      <c r="K303" s="2"/>
    </row>
    <row r="304" spans="1:11" x14ac:dyDescent="0.2">
      <c r="A304" s="39">
        <v>26604</v>
      </c>
      <c r="B304" s="40">
        <f>VLOOKUP(Table7[[#This Row],[Date]],'DB Details'!$A:$L,12)</f>
        <v>69.900000000000006</v>
      </c>
      <c r="C304" s="41">
        <v>116.66999800000001</v>
      </c>
      <c r="D304" s="46">
        <f>(Table7[[#This Row],[S&amp;P]]-C292)/C292</f>
        <v>0.24130227133316895</v>
      </c>
      <c r="F304" s="3"/>
      <c r="K304" s="2"/>
    </row>
    <row r="305" spans="1:11" x14ac:dyDescent="0.2">
      <c r="A305" s="39">
        <v>26634</v>
      </c>
      <c r="B305" s="40">
        <f>VLOOKUP(Table7[[#This Row],[Date]],'DB Details'!$A:$L,12)</f>
        <v>70.5</v>
      </c>
      <c r="C305" s="41">
        <v>118.050003</v>
      </c>
      <c r="D305" s="46">
        <f>(Table7[[#This Row],[S&amp;P]]-C293)/C293</f>
        <v>0.15633272235606713</v>
      </c>
      <c r="F305" s="3"/>
      <c r="K305" s="2"/>
    </row>
    <row r="306" spans="1:11" x14ac:dyDescent="0.2">
      <c r="A306" s="39">
        <v>26665</v>
      </c>
      <c r="B306" s="40">
        <f>VLOOKUP(Table7[[#This Row],[Date]],'DB Details'!$A:$L,12)</f>
        <v>72.099999999999994</v>
      </c>
      <c r="C306" s="41">
        <v>116.029999</v>
      </c>
      <c r="D306" s="46">
        <f>(Table7[[#This Row],[S&amp;P]]-C294)/C294</f>
        <v>0.11631707492174183</v>
      </c>
      <c r="F306" s="3"/>
      <c r="K306" s="2"/>
    </row>
    <row r="307" spans="1:11" x14ac:dyDescent="0.2">
      <c r="A307" s="39">
        <v>26696</v>
      </c>
      <c r="B307" s="40">
        <f>VLOOKUP(Table7[[#This Row],[Date]],'DB Details'!$A:$L,12)</f>
        <v>69.599999999999994</v>
      </c>
      <c r="C307" s="41">
        <v>111.68</v>
      </c>
      <c r="D307" s="46">
        <f>(Table7[[#This Row],[S&amp;P]]-C295)/C295</f>
        <v>4.7949704419630423E-2</v>
      </c>
      <c r="F307" s="3"/>
      <c r="K307" s="2"/>
    </row>
    <row r="308" spans="1:11" x14ac:dyDescent="0.2">
      <c r="A308" s="39">
        <v>26724</v>
      </c>
      <c r="B308" s="40">
        <f>VLOOKUP(Table7[[#This Row],[Date]],'DB Details'!$A:$L,12)</f>
        <v>69.599999999999994</v>
      </c>
      <c r="C308" s="41">
        <v>111.519997</v>
      </c>
      <c r="D308" s="46">
        <f>(Table7[[#This Row],[S&amp;P]]-C296)/C296</f>
        <v>4.0298508590443406E-2</v>
      </c>
      <c r="F308" s="3"/>
      <c r="K308" s="2"/>
    </row>
    <row r="309" spans="1:11" x14ac:dyDescent="0.2">
      <c r="A309" s="39">
        <v>26755</v>
      </c>
      <c r="B309" s="40">
        <f>VLOOKUP(Table7[[#This Row],[Date]],'DB Details'!$A:$L,12)</f>
        <v>67.7</v>
      </c>
      <c r="C309" s="41">
        <v>106.970001</v>
      </c>
      <c r="D309" s="46">
        <f>(Table7[[#This Row],[S&amp;P]]-C297)/C297</f>
        <v>-6.5013189653817059E-3</v>
      </c>
      <c r="F309" s="3"/>
      <c r="K309" s="2"/>
    </row>
    <row r="310" spans="1:11" x14ac:dyDescent="0.2">
      <c r="A310" s="39">
        <v>26785</v>
      </c>
      <c r="B310" s="40">
        <f>VLOOKUP(Table7[[#This Row],[Date]],'DB Details'!$A:$L,12)</f>
        <v>64.8</v>
      </c>
      <c r="C310" s="41">
        <v>104.949997</v>
      </c>
      <c r="D310" s="46">
        <f>(Table7[[#This Row],[S&amp;P]]-C298)/C298</f>
        <v>-4.18150464878577E-2</v>
      </c>
      <c r="F310" s="3"/>
      <c r="K310" s="2"/>
    </row>
    <row r="311" spans="1:11" x14ac:dyDescent="0.2">
      <c r="A311" s="39">
        <v>26816</v>
      </c>
      <c r="B311" s="40">
        <f>VLOOKUP(Table7[[#This Row],[Date]],'DB Details'!$A:$L,12)</f>
        <v>65</v>
      </c>
      <c r="C311" s="41">
        <v>104.260002</v>
      </c>
      <c r="D311" s="46">
        <f>(Table7[[#This Row],[S&amp;P]]-C299)/C299</f>
        <v>-2.6880689069261637E-2</v>
      </c>
      <c r="F311" s="3"/>
      <c r="K311" s="2"/>
    </row>
    <row r="312" spans="1:11" x14ac:dyDescent="0.2">
      <c r="A312" s="39">
        <v>26846</v>
      </c>
      <c r="B312" s="40">
        <f>VLOOKUP(Table7[[#This Row],[Date]],'DB Details'!$A:$L,12)</f>
        <v>57.8</v>
      </c>
      <c r="C312" s="41">
        <v>108.220001</v>
      </c>
      <c r="D312" s="46">
        <f>(Table7[[#This Row],[S&amp;P]]-C300)/C300</f>
        <v>7.7288575074853406E-3</v>
      </c>
      <c r="F312" s="3"/>
      <c r="K312" s="2"/>
    </row>
    <row r="313" spans="1:11" x14ac:dyDescent="0.2">
      <c r="A313" s="39">
        <v>26877</v>
      </c>
      <c r="B313" s="40">
        <f>VLOOKUP(Table7[[#This Row],[Date]],'DB Details'!$A:$L,12)</f>
        <v>62.7</v>
      </c>
      <c r="C313" s="41">
        <v>104.25</v>
      </c>
      <c r="D313" s="46">
        <f>(Table7[[#This Row],[S&amp;P]]-C301)/C301</f>
        <v>-6.1571664832898179E-2</v>
      </c>
      <c r="F313" s="3"/>
      <c r="K313" s="2"/>
    </row>
    <row r="314" spans="1:11" x14ac:dyDescent="0.2">
      <c r="A314" s="39">
        <v>26908</v>
      </c>
      <c r="B314" s="40">
        <f>VLOOKUP(Table7[[#This Row],[Date]],'DB Details'!$A:$L,12)</f>
        <v>63.5</v>
      </c>
      <c r="C314" s="41">
        <v>108.43</v>
      </c>
      <c r="D314" s="46">
        <f>(Table7[[#This Row],[S&amp;P]]-C302)/C302</f>
        <v>-1.9176869674078587E-2</v>
      </c>
      <c r="F314" s="3"/>
      <c r="K314" s="2"/>
    </row>
    <row r="315" spans="1:11" x14ac:dyDescent="0.2">
      <c r="A315" s="39">
        <v>26938</v>
      </c>
      <c r="B315" s="40">
        <f>VLOOKUP(Table7[[#This Row],[Date]],'DB Details'!$A:$L,12)</f>
        <v>66.2</v>
      </c>
      <c r="C315" s="41">
        <v>108.290001</v>
      </c>
      <c r="D315" s="46">
        <f>(Table7[[#This Row],[S&amp;P]]-C303)/C303</f>
        <v>-2.9485579324510049E-2</v>
      </c>
      <c r="F315" s="3"/>
      <c r="K315" s="2"/>
    </row>
    <row r="316" spans="1:11" x14ac:dyDescent="0.2">
      <c r="A316" s="39">
        <v>26969</v>
      </c>
      <c r="B316" s="40">
        <f>VLOOKUP(Table7[[#This Row],[Date]],'DB Details'!$A:$L,12)</f>
        <v>68.099999999999994</v>
      </c>
      <c r="C316" s="41">
        <v>95.959998999999996</v>
      </c>
      <c r="D316" s="46">
        <f>(Table7[[#This Row],[S&amp;P]]-C304)/C304</f>
        <v>-0.17750920849420096</v>
      </c>
      <c r="F316" s="3"/>
      <c r="K316" s="2"/>
    </row>
    <row r="317" spans="1:11" x14ac:dyDescent="0.2">
      <c r="A317" s="39">
        <v>26999</v>
      </c>
      <c r="B317" s="40">
        <f>VLOOKUP(Table7[[#This Row],[Date]],'DB Details'!$A:$L,12)</f>
        <v>63.6</v>
      </c>
      <c r="C317" s="41">
        <v>97.550003000000004</v>
      </c>
      <c r="D317" s="46">
        <f>(Table7[[#This Row],[S&amp;P]]-C305)/C305</f>
        <v>-0.17365522642129877</v>
      </c>
      <c r="F317" s="3"/>
      <c r="K317" s="2"/>
    </row>
    <row r="318" spans="1:11" x14ac:dyDescent="0.2">
      <c r="A318" s="39">
        <v>27030</v>
      </c>
      <c r="B318" s="40">
        <f>VLOOKUP(Table7[[#This Row],[Date]],'DB Details'!$A:$L,12)</f>
        <v>62.1</v>
      </c>
      <c r="C318" s="41">
        <v>96.57</v>
      </c>
      <c r="D318" s="46">
        <f>(Table7[[#This Row],[S&amp;P]]-C306)/C306</f>
        <v>-0.16771523888404075</v>
      </c>
      <c r="F318" s="3"/>
      <c r="K318" s="2"/>
    </row>
    <row r="319" spans="1:11" x14ac:dyDescent="0.2">
      <c r="A319" s="39">
        <v>27061</v>
      </c>
      <c r="B319" s="40">
        <f>VLOOKUP(Table7[[#This Row],[Date]],'DB Details'!$A:$L,12)</f>
        <v>58.6</v>
      </c>
      <c r="C319" s="41">
        <v>96.220000999999996</v>
      </c>
      <c r="D319" s="46">
        <f>(Table7[[#This Row],[S&amp;P]]-C307)/C307</f>
        <v>-0.13843122313753589</v>
      </c>
      <c r="F319" s="3"/>
      <c r="K319" s="2"/>
    </row>
    <row r="320" spans="1:11" x14ac:dyDescent="0.2">
      <c r="A320" s="39">
        <v>27089</v>
      </c>
      <c r="B320" s="40">
        <f>VLOOKUP(Table7[[#This Row],[Date]],'DB Details'!$A:$L,12)</f>
        <v>61.8</v>
      </c>
      <c r="C320" s="41">
        <v>93.980002999999996</v>
      </c>
      <c r="D320" s="46">
        <f>(Table7[[#This Row],[S&amp;P]]-C308)/C308</f>
        <v>-0.15728115559400532</v>
      </c>
      <c r="F320" s="3"/>
      <c r="K320" s="2"/>
    </row>
    <row r="321" spans="1:11" x14ac:dyDescent="0.2">
      <c r="A321" s="39">
        <v>27120</v>
      </c>
      <c r="B321" s="40">
        <f>VLOOKUP(Table7[[#This Row],[Date]],'DB Details'!$A:$L,12)</f>
        <v>59.9</v>
      </c>
      <c r="C321" s="41">
        <v>90.309997999999993</v>
      </c>
      <c r="D321" s="46">
        <f>(Table7[[#This Row],[S&amp;P]]-C309)/C309</f>
        <v>-0.15574462787936222</v>
      </c>
      <c r="F321" s="3"/>
      <c r="K321" s="2"/>
    </row>
    <row r="322" spans="1:11" x14ac:dyDescent="0.2">
      <c r="A322" s="39">
        <v>27150</v>
      </c>
      <c r="B322" s="40">
        <f>VLOOKUP(Table7[[#This Row],[Date]],'DB Details'!$A:$L,12)</f>
        <v>55.7</v>
      </c>
      <c r="C322" s="41">
        <v>87.279999000000004</v>
      </c>
      <c r="D322" s="46">
        <f>(Table7[[#This Row],[S&amp;P]]-C310)/C310</f>
        <v>-0.16836587427439367</v>
      </c>
      <c r="F322" s="3"/>
      <c r="K322" s="2"/>
    </row>
    <row r="323" spans="1:11" x14ac:dyDescent="0.2">
      <c r="A323" s="39">
        <v>27181</v>
      </c>
      <c r="B323" s="40">
        <f>VLOOKUP(Table7[[#This Row],[Date]],'DB Details'!$A:$L,12)</f>
        <v>54.7</v>
      </c>
      <c r="C323" s="41">
        <v>86</v>
      </c>
      <c r="D323" s="46">
        <f>(Table7[[#This Row],[S&amp;P]]-C311)/C311</f>
        <v>-0.17513909121160384</v>
      </c>
      <c r="F323" s="3"/>
      <c r="K323" s="2"/>
    </row>
    <row r="324" spans="1:11" x14ac:dyDescent="0.2">
      <c r="A324" s="39">
        <v>27211</v>
      </c>
      <c r="B324" s="40">
        <f>VLOOKUP(Table7[[#This Row],[Date]],'DB Details'!$A:$L,12)</f>
        <v>54.8</v>
      </c>
      <c r="C324" s="41">
        <v>79.309997999999993</v>
      </c>
      <c r="D324" s="46">
        <f>(Table7[[#This Row],[S&amp;P]]-C312)/C312</f>
        <v>-0.26714103430843622</v>
      </c>
      <c r="F324" s="3"/>
      <c r="K324" s="2"/>
    </row>
    <row r="325" spans="1:11" x14ac:dyDescent="0.2">
      <c r="A325" s="39">
        <v>27242</v>
      </c>
      <c r="B325" s="40">
        <f>VLOOKUP(Table7[[#This Row],[Date]],'DB Details'!$A:$L,12)</f>
        <v>52.9</v>
      </c>
      <c r="C325" s="41">
        <v>72.150002000000001</v>
      </c>
      <c r="D325" s="46">
        <f>(Table7[[#This Row],[S&amp;P]]-C313)/C313</f>
        <v>-0.3079136498800959</v>
      </c>
      <c r="F325" s="3"/>
      <c r="K325" s="2"/>
    </row>
    <row r="326" spans="1:11" x14ac:dyDescent="0.2">
      <c r="A326" s="39">
        <v>27273</v>
      </c>
      <c r="B326" s="40">
        <f>VLOOKUP(Table7[[#This Row],[Date]],'DB Details'!$A:$L,12)</f>
        <v>46.2</v>
      </c>
      <c r="C326" s="41">
        <v>63.540000999999997</v>
      </c>
      <c r="D326" s="46">
        <f>(Table7[[#This Row],[S&amp;P]]-C314)/C314</f>
        <v>-0.41399980632666245</v>
      </c>
      <c r="F326" s="3"/>
      <c r="K326" s="2"/>
    </row>
    <row r="327" spans="1:11" x14ac:dyDescent="0.2">
      <c r="A327" s="39">
        <v>27303</v>
      </c>
      <c r="B327" s="40">
        <f>VLOOKUP(Table7[[#This Row],[Date]],'DB Details'!$A:$L,12)</f>
        <v>42.7</v>
      </c>
      <c r="C327" s="41">
        <v>73.900002000000001</v>
      </c>
      <c r="D327" s="46">
        <f>(Table7[[#This Row],[S&amp;P]]-C315)/C315</f>
        <v>-0.3175731709523209</v>
      </c>
      <c r="F327" s="3"/>
      <c r="K327" s="2"/>
    </row>
    <row r="328" spans="1:11" x14ac:dyDescent="0.2">
      <c r="A328" s="39">
        <v>27334</v>
      </c>
      <c r="B328" s="40">
        <f>VLOOKUP(Table7[[#This Row],[Date]],'DB Details'!$A:$L,12)</f>
        <v>37.9</v>
      </c>
      <c r="C328" s="41">
        <v>69.970000999999996</v>
      </c>
      <c r="D328" s="46">
        <f>(Table7[[#This Row],[S&amp;P]]-C316)/C316</f>
        <v>-0.27084199948772408</v>
      </c>
      <c r="F328" s="3"/>
      <c r="K328" s="2"/>
    </row>
    <row r="329" spans="1:11" x14ac:dyDescent="0.2">
      <c r="A329" s="39">
        <v>27364</v>
      </c>
      <c r="B329" s="40">
        <f>VLOOKUP(Table7[[#This Row],[Date]],'DB Details'!$A:$L,12)</f>
        <v>30.9</v>
      </c>
      <c r="C329" s="41">
        <v>68.559997999999993</v>
      </c>
      <c r="D329" s="46">
        <f>(Table7[[#This Row],[S&amp;P]]-C317)/C317</f>
        <v>-0.29718097497136942</v>
      </c>
      <c r="F329" s="3"/>
      <c r="K329" s="2"/>
    </row>
    <row r="330" spans="1:11" x14ac:dyDescent="0.2">
      <c r="A330" s="39">
        <v>27395</v>
      </c>
      <c r="B330" s="40">
        <f>VLOOKUP(Table7[[#This Row],[Date]],'DB Details'!$A:$L,12)</f>
        <v>30.7</v>
      </c>
      <c r="C330" s="41">
        <v>76.980002999999996</v>
      </c>
      <c r="D330" s="46">
        <f>(Table7[[#This Row],[S&amp;P]]-C318)/C318</f>
        <v>-0.20285799937868901</v>
      </c>
      <c r="F330" s="3"/>
      <c r="K330" s="2"/>
    </row>
    <row r="331" spans="1:11" x14ac:dyDescent="0.2">
      <c r="A331" s="39">
        <v>27426</v>
      </c>
      <c r="B331" s="40">
        <f>VLOOKUP(Table7[[#This Row],[Date]],'DB Details'!$A:$L,12)</f>
        <v>34.4</v>
      </c>
      <c r="C331" s="41">
        <v>81.589995999999999</v>
      </c>
      <c r="D331" s="46">
        <f>(Table7[[#This Row],[S&amp;P]]-C319)/C319</f>
        <v>-0.15204744177876278</v>
      </c>
      <c r="F331" s="3"/>
      <c r="K331" s="2"/>
    </row>
    <row r="332" spans="1:11" x14ac:dyDescent="0.2">
      <c r="A332" s="39">
        <v>27454</v>
      </c>
      <c r="B332" s="40">
        <f>VLOOKUP(Table7[[#This Row],[Date]],'DB Details'!$A:$L,12)</f>
        <v>31.6</v>
      </c>
      <c r="C332" s="41">
        <v>83.360000999999997</v>
      </c>
      <c r="D332" s="46">
        <f>(Table7[[#This Row],[S&amp;P]]-C320)/C320</f>
        <v>-0.11300278421995794</v>
      </c>
      <c r="F332" s="3"/>
      <c r="K332" s="2"/>
    </row>
    <row r="333" spans="1:11" x14ac:dyDescent="0.2">
      <c r="A333" s="39">
        <v>27485</v>
      </c>
      <c r="B333" s="40">
        <f>VLOOKUP(Table7[[#This Row],[Date]],'DB Details'!$A:$L,12)</f>
        <v>37.5</v>
      </c>
      <c r="C333" s="41">
        <v>87.300003000000004</v>
      </c>
      <c r="D333" s="46">
        <f>(Table7[[#This Row],[S&amp;P]]-C321)/C321</f>
        <v>-3.3329587716301241E-2</v>
      </c>
      <c r="F333" s="3"/>
      <c r="K333" s="2"/>
    </row>
    <row r="334" spans="1:11" x14ac:dyDescent="0.2">
      <c r="A334" s="39">
        <v>27515</v>
      </c>
      <c r="B334" s="40">
        <f>VLOOKUP(Table7[[#This Row],[Date]],'DB Details'!$A:$L,12)</f>
        <v>41.2</v>
      </c>
      <c r="C334" s="41">
        <v>91.150002000000001</v>
      </c>
      <c r="D334" s="46">
        <f>(Table7[[#This Row],[S&amp;P]]-C322)/C322</f>
        <v>4.4340089875573863E-2</v>
      </c>
      <c r="F334" s="3"/>
      <c r="K334" s="2"/>
    </row>
    <row r="335" spans="1:11" x14ac:dyDescent="0.2">
      <c r="A335" s="39">
        <v>27546</v>
      </c>
      <c r="B335" s="40">
        <f>VLOOKUP(Table7[[#This Row],[Date]],'DB Details'!$A:$L,12)</f>
        <v>45.1</v>
      </c>
      <c r="C335" s="41">
        <v>95.190002000000007</v>
      </c>
      <c r="D335" s="46">
        <f>(Table7[[#This Row],[S&amp;P]]-C323)/C323</f>
        <v>0.10686048837209311</v>
      </c>
      <c r="F335" s="3"/>
      <c r="K335" s="2"/>
    </row>
    <row r="336" spans="1:11" x14ac:dyDescent="0.2">
      <c r="A336" s="39">
        <v>27576</v>
      </c>
      <c r="B336" s="40">
        <f>VLOOKUP(Table7[[#This Row],[Date]],'DB Details'!$A:$L,12)</f>
        <v>47.2</v>
      </c>
      <c r="C336" s="41">
        <v>88.75</v>
      </c>
      <c r="D336" s="46">
        <f>(Table7[[#This Row],[S&amp;P]]-C324)/C324</f>
        <v>0.11902663268255294</v>
      </c>
      <c r="F336" s="3"/>
      <c r="K336" s="2"/>
    </row>
    <row r="337" spans="1:11" x14ac:dyDescent="0.2">
      <c r="A337" s="39">
        <v>27607</v>
      </c>
      <c r="B337" s="40">
        <f>VLOOKUP(Table7[[#This Row],[Date]],'DB Details'!$A:$L,12)</f>
        <v>51.4</v>
      </c>
      <c r="C337" s="41">
        <v>86.879997000000003</v>
      </c>
      <c r="D337" s="46">
        <f>(Table7[[#This Row],[S&amp;P]]-C325)/C325</f>
        <v>0.20415792919867143</v>
      </c>
      <c r="F337" s="3"/>
      <c r="K337" s="2"/>
    </row>
    <row r="338" spans="1:11" x14ac:dyDescent="0.2">
      <c r="A338" s="39">
        <v>27638</v>
      </c>
      <c r="B338" s="40">
        <f>VLOOKUP(Table7[[#This Row],[Date]],'DB Details'!$A:$L,12)</f>
        <v>54.4</v>
      </c>
      <c r="C338" s="41">
        <v>83.870002999999997</v>
      </c>
      <c r="D338" s="46">
        <f>(Table7[[#This Row],[S&amp;P]]-C326)/C326</f>
        <v>0.31995595971111179</v>
      </c>
      <c r="F338" s="3"/>
      <c r="K338" s="2"/>
    </row>
    <row r="339" spans="1:11" x14ac:dyDescent="0.2">
      <c r="A339" s="39">
        <v>27668</v>
      </c>
      <c r="B339" s="40">
        <f>VLOOKUP(Table7[[#This Row],[Date]],'DB Details'!$A:$L,12)</f>
        <v>55.5</v>
      </c>
      <c r="C339" s="41">
        <v>89.040001000000004</v>
      </c>
      <c r="D339" s="46">
        <f>(Table7[[#This Row],[S&amp;P]]-C327)/C327</f>
        <v>0.20487142882621306</v>
      </c>
      <c r="F339" s="3"/>
      <c r="K339" s="2"/>
    </row>
    <row r="340" spans="1:11" x14ac:dyDescent="0.2">
      <c r="A340" s="39">
        <v>27699</v>
      </c>
      <c r="B340" s="40">
        <f>VLOOKUP(Table7[[#This Row],[Date]],'DB Details'!$A:$L,12)</f>
        <v>54.5</v>
      </c>
      <c r="C340" s="41">
        <v>91.239998</v>
      </c>
      <c r="D340" s="46">
        <f>(Table7[[#This Row],[S&amp;P]]-C328)/C328</f>
        <v>0.30398737596130671</v>
      </c>
      <c r="F340" s="3"/>
      <c r="K340" s="2"/>
    </row>
    <row r="341" spans="1:11" x14ac:dyDescent="0.2">
      <c r="A341" s="39">
        <v>27729</v>
      </c>
      <c r="B341" s="40">
        <f>VLOOKUP(Table7[[#This Row],[Date]],'DB Details'!$A:$L,12)</f>
        <v>54.9</v>
      </c>
      <c r="C341" s="41">
        <v>90.190002000000007</v>
      </c>
      <c r="D341" s="46">
        <f>(Table7[[#This Row],[S&amp;P]]-C329)/C329</f>
        <v>0.31549014922666735</v>
      </c>
      <c r="F341" s="3"/>
      <c r="K341" s="2"/>
    </row>
    <row r="342" spans="1:11" x14ac:dyDescent="0.2">
      <c r="A342" s="39">
        <v>27760</v>
      </c>
      <c r="B342" s="40">
        <f>VLOOKUP(Table7[[#This Row],[Date]],'DB Details'!$A:$L,12)</f>
        <v>58.8</v>
      </c>
      <c r="C342" s="41">
        <v>100.860001</v>
      </c>
      <c r="D342" s="46">
        <f>(Table7[[#This Row],[S&amp;P]]-C330)/C330</f>
        <v>0.31021040620120527</v>
      </c>
      <c r="F342" s="3"/>
      <c r="K342" s="2"/>
    </row>
    <row r="343" spans="1:11" x14ac:dyDescent="0.2">
      <c r="A343" s="39">
        <v>27791</v>
      </c>
      <c r="B343" s="40">
        <f>VLOOKUP(Table7[[#This Row],[Date]],'DB Details'!$A:$L,12)</f>
        <v>61.5</v>
      </c>
      <c r="C343" s="41">
        <v>99.709998999999996</v>
      </c>
      <c r="D343" s="46">
        <f>(Table7[[#This Row],[S&amp;P]]-C331)/C331</f>
        <v>0.22208608761299606</v>
      </c>
      <c r="F343" s="3"/>
      <c r="K343" s="2"/>
    </row>
    <row r="344" spans="1:11" x14ac:dyDescent="0.2">
      <c r="A344" s="39">
        <v>27820</v>
      </c>
      <c r="B344" s="40">
        <f>VLOOKUP(Table7[[#This Row],[Date]],'DB Details'!$A:$L,12)</f>
        <v>58.4</v>
      </c>
      <c r="C344" s="41">
        <v>102.769997</v>
      </c>
      <c r="D344" s="46">
        <f>(Table7[[#This Row],[S&amp;P]]-C332)/C332</f>
        <v>0.23284543866548188</v>
      </c>
      <c r="F344" s="3"/>
      <c r="K344" s="2"/>
    </row>
    <row r="345" spans="1:11" x14ac:dyDescent="0.2">
      <c r="A345" s="39">
        <v>27851</v>
      </c>
      <c r="B345" s="40">
        <f>VLOOKUP(Table7[[#This Row],[Date]],'DB Details'!$A:$L,12)</f>
        <v>60.6</v>
      </c>
      <c r="C345" s="41">
        <v>101.639999</v>
      </c>
      <c r="D345" s="46">
        <f>(Table7[[#This Row],[S&amp;P]]-C333)/C333</f>
        <v>0.16426111692115289</v>
      </c>
      <c r="F345" s="3"/>
      <c r="K345" s="2"/>
    </row>
    <row r="346" spans="1:11" x14ac:dyDescent="0.2">
      <c r="A346" s="39">
        <v>27881</v>
      </c>
      <c r="B346" s="40">
        <f>VLOOKUP(Table7[[#This Row],[Date]],'DB Details'!$A:$L,12)</f>
        <v>58.8</v>
      </c>
      <c r="C346" s="41">
        <v>100.18</v>
      </c>
      <c r="D346" s="46">
        <f>(Table7[[#This Row],[S&amp;P]]-C334)/C334</f>
        <v>9.906744708573903E-2</v>
      </c>
      <c r="F346" s="3"/>
      <c r="K346" s="2"/>
    </row>
    <row r="347" spans="1:11" x14ac:dyDescent="0.2">
      <c r="A347" s="39">
        <v>27912</v>
      </c>
      <c r="B347" s="40">
        <f>VLOOKUP(Table7[[#This Row],[Date]],'DB Details'!$A:$L,12)</f>
        <v>58.2</v>
      </c>
      <c r="C347" s="41">
        <v>104.279999</v>
      </c>
      <c r="D347" s="46">
        <f>(Table7[[#This Row],[S&amp;P]]-C335)/C335</f>
        <v>9.5493190555873672E-2</v>
      </c>
      <c r="F347" s="3"/>
      <c r="K347" s="2"/>
    </row>
    <row r="348" spans="1:11" x14ac:dyDescent="0.2">
      <c r="A348" s="39">
        <v>27942</v>
      </c>
      <c r="B348" s="40">
        <f>VLOOKUP(Table7[[#This Row],[Date]],'DB Details'!$A:$L,12)</f>
        <v>55.9</v>
      </c>
      <c r="C348" s="41">
        <v>103.44000200000001</v>
      </c>
      <c r="D348" s="46">
        <f>(Table7[[#This Row],[S&amp;P]]-C336)/C336</f>
        <v>0.16552114929577472</v>
      </c>
      <c r="F348" s="3"/>
      <c r="K348" s="2"/>
    </row>
    <row r="349" spans="1:11" x14ac:dyDescent="0.2">
      <c r="A349" s="39">
        <v>27973</v>
      </c>
      <c r="B349" s="40">
        <f>VLOOKUP(Table7[[#This Row],[Date]],'DB Details'!$A:$L,12)</f>
        <v>54.5</v>
      </c>
      <c r="C349" s="41">
        <v>102.910004</v>
      </c>
      <c r="D349" s="46">
        <f>(Table7[[#This Row],[S&amp;P]]-C337)/C337</f>
        <v>0.18450745342452068</v>
      </c>
      <c r="F349" s="3"/>
      <c r="K349" s="2"/>
    </row>
    <row r="350" spans="1:11" x14ac:dyDescent="0.2">
      <c r="A350" s="39">
        <v>28004</v>
      </c>
      <c r="B350" s="40">
        <f>VLOOKUP(Table7[[#This Row],[Date]],'DB Details'!$A:$L,12)</f>
        <v>53.6</v>
      </c>
      <c r="C350" s="41">
        <v>105.239998</v>
      </c>
      <c r="D350" s="46">
        <f>(Table7[[#This Row],[S&amp;P]]-C338)/C338</f>
        <v>0.25479902510555535</v>
      </c>
      <c r="F350" s="3"/>
      <c r="K350" s="2"/>
    </row>
    <row r="351" spans="1:11" x14ac:dyDescent="0.2">
      <c r="A351" s="39">
        <v>28034</v>
      </c>
      <c r="B351" s="40">
        <f>VLOOKUP(Table7[[#This Row],[Date]],'DB Details'!$A:$L,12)</f>
        <v>53.5</v>
      </c>
      <c r="C351" s="41">
        <v>102.900002</v>
      </c>
      <c r="D351" s="46">
        <f>(Table7[[#This Row],[S&amp;P]]-C339)/C339</f>
        <v>0.15566038684119057</v>
      </c>
      <c r="F351" s="3"/>
      <c r="K351" s="2"/>
    </row>
    <row r="352" spans="1:11" x14ac:dyDescent="0.2">
      <c r="A352" s="39">
        <v>28065</v>
      </c>
      <c r="B352" s="40">
        <f>VLOOKUP(Table7[[#This Row],[Date]],'DB Details'!$A:$L,12)</f>
        <v>51.7</v>
      </c>
      <c r="C352" s="41">
        <v>102.099998</v>
      </c>
      <c r="D352" s="46">
        <f>(Table7[[#This Row],[S&amp;P]]-C340)/C340</f>
        <v>0.1190267452658208</v>
      </c>
      <c r="F352" s="3"/>
      <c r="K352" s="2"/>
    </row>
    <row r="353" spans="1:11" x14ac:dyDescent="0.2">
      <c r="A353" s="39">
        <v>28095</v>
      </c>
      <c r="B353" s="40">
        <f>VLOOKUP(Table7[[#This Row],[Date]],'DB Details'!$A:$L,12)</f>
        <v>56.6</v>
      </c>
      <c r="C353" s="41">
        <v>107.459999</v>
      </c>
      <c r="D353" s="46">
        <f>(Table7[[#This Row],[S&amp;P]]-C341)/C341</f>
        <v>0.19148460602096437</v>
      </c>
      <c r="F353" s="3"/>
      <c r="K353" s="2"/>
    </row>
    <row r="354" spans="1:11" x14ac:dyDescent="0.2">
      <c r="A354" s="39">
        <v>28126</v>
      </c>
      <c r="B354" s="40">
        <f>VLOOKUP(Table7[[#This Row],[Date]],'DB Details'!$A:$L,12)</f>
        <v>54.8</v>
      </c>
      <c r="C354" s="41">
        <v>102.029999</v>
      </c>
      <c r="D354" s="46">
        <f>(Table7[[#This Row],[S&amp;P]]-C342)/C342</f>
        <v>1.1600218009119461E-2</v>
      </c>
      <c r="F354" s="3"/>
      <c r="K354" s="2"/>
    </row>
    <row r="355" spans="1:11" x14ac:dyDescent="0.2">
      <c r="A355" s="39">
        <v>28157</v>
      </c>
      <c r="B355" s="40">
        <f>VLOOKUP(Table7[[#This Row],[Date]],'DB Details'!$A:$L,12)</f>
        <v>55</v>
      </c>
      <c r="C355" s="41">
        <v>99.82</v>
      </c>
      <c r="D355" s="46">
        <f>(Table7[[#This Row],[S&amp;P]]-C343)/C343</f>
        <v>1.10320931805442E-3</v>
      </c>
      <c r="F355" s="3"/>
      <c r="K355" s="2"/>
    </row>
    <row r="356" spans="1:11" x14ac:dyDescent="0.2">
      <c r="A356" s="39">
        <v>28185</v>
      </c>
      <c r="B356" s="40">
        <f>VLOOKUP(Table7[[#This Row],[Date]],'DB Details'!$A:$L,12)</f>
        <v>58.4</v>
      </c>
      <c r="C356" s="41">
        <v>98.419998000000007</v>
      </c>
      <c r="D356" s="46">
        <f>(Table7[[#This Row],[S&amp;P]]-C344)/C344</f>
        <v>-4.2327518993700047E-2</v>
      </c>
      <c r="F356" s="3"/>
      <c r="K356" s="2"/>
    </row>
    <row r="357" spans="1:11" x14ac:dyDescent="0.2">
      <c r="A357" s="39">
        <v>28216</v>
      </c>
      <c r="B357" s="40">
        <f>VLOOKUP(Table7[[#This Row],[Date]],'DB Details'!$A:$L,12)</f>
        <v>56.9</v>
      </c>
      <c r="C357" s="41">
        <v>98.440002000000007</v>
      </c>
      <c r="D357" s="46">
        <f>(Table7[[#This Row],[S&amp;P]]-C345)/C345</f>
        <v>-3.1483638641121948E-2</v>
      </c>
      <c r="F357" s="3"/>
      <c r="K357" s="2"/>
    </row>
    <row r="358" spans="1:11" x14ac:dyDescent="0.2">
      <c r="A358" s="39">
        <v>28246</v>
      </c>
      <c r="B358" s="40">
        <f>VLOOKUP(Table7[[#This Row],[Date]],'DB Details'!$A:$L,12)</f>
        <v>59.7</v>
      </c>
      <c r="C358" s="41">
        <v>96.120002999999997</v>
      </c>
      <c r="D358" s="46">
        <f>(Table7[[#This Row],[S&amp;P]]-C346)/C346</f>
        <v>-4.0527021361549308E-2</v>
      </c>
      <c r="F358" s="3"/>
      <c r="K358" s="2"/>
    </row>
    <row r="359" spans="1:11" x14ac:dyDescent="0.2">
      <c r="A359" s="39">
        <v>28277</v>
      </c>
      <c r="B359" s="40">
        <f>VLOOKUP(Table7[[#This Row],[Date]],'DB Details'!$A:$L,12)</f>
        <v>56.8</v>
      </c>
      <c r="C359" s="41">
        <v>100.480003</v>
      </c>
      <c r="D359" s="46">
        <f>(Table7[[#This Row],[S&amp;P]]-C347)/C347</f>
        <v>-3.6440314887229784E-2</v>
      </c>
      <c r="F359" s="3"/>
      <c r="K359" s="2"/>
    </row>
    <row r="360" spans="1:11" x14ac:dyDescent="0.2">
      <c r="A360" s="39">
        <v>28307</v>
      </c>
      <c r="B360" s="40">
        <f>VLOOKUP(Table7[[#This Row],[Date]],'DB Details'!$A:$L,12)</f>
        <v>57.7</v>
      </c>
      <c r="C360" s="41">
        <v>98.849997999999999</v>
      </c>
      <c r="D360" s="46">
        <f>(Table7[[#This Row],[S&amp;P]]-C348)/C348</f>
        <v>-4.437358769579304E-2</v>
      </c>
      <c r="F360" s="3"/>
      <c r="K360" s="2"/>
    </row>
    <row r="361" spans="1:11" x14ac:dyDescent="0.2">
      <c r="A361" s="39">
        <v>28338</v>
      </c>
      <c r="B361" s="40">
        <f>VLOOKUP(Table7[[#This Row],[Date]],'DB Details'!$A:$L,12)</f>
        <v>54.9</v>
      </c>
      <c r="C361" s="41">
        <v>96.769997000000004</v>
      </c>
      <c r="D361" s="46">
        <f>(Table7[[#This Row],[S&amp;P]]-C349)/C349</f>
        <v>-5.966384959036633E-2</v>
      </c>
      <c r="F361" s="3"/>
      <c r="K361" s="2"/>
    </row>
    <row r="362" spans="1:11" x14ac:dyDescent="0.2">
      <c r="A362" s="39">
        <v>28369</v>
      </c>
      <c r="B362" s="40">
        <f>VLOOKUP(Table7[[#This Row],[Date]],'DB Details'!$A:$L,12)</f>
        <v>53.9</v>
      </c>
      <c r="C362" s="41">
        <v>96.529999000000004</v>
      </c>
      <c r="D362" s="46">
        <f>(Table7[[#This Row],[S&amp;P]]-C350)/C350</f>
        <v>-8.2763199976495588E-2</v>
      </c>
      <c r="F362" s="3"/>
      <c r="K362" s="2"/>
    </row>
    <row r="363" spans="1:11" x14ac:dyDescent="0.2">
      <c r="A363" s="39">
        <v>28399</v>
      </c>
      <c r="B363" s="40">
        <f>VLOOKUP(Table7[[#This Row],[Date]],'DB Details'!$A:$L,12)</f>
        <v>55.4</v>
      </c>
      <c r="C363" s="41">
        <v>92.339995999999999</v>
      </c>
      <c r="D363" s="46">
        <f>(Table7[[#This Row],[S&amp;P]]-C351)/C351</f>
        <v>-0.10262396301994242</v>
      </c>
      <c r="F363" s="3"/>
      <c r="K363" s="2"/>
    </row>
    <row r="364" spans="1:11" x14ac:dyDescent="0.2">
      <c r="A364" s="39">
        <v>28430</v>
      </c>
      <c r="B364" s="40">
        <f>VLOOKUP(Table7[[#This Row],[Date]],'DB Details'!$A:$L,12)</f>
        <v>56.1</v>
      </c>
      <c r="C364" s="41">
        <v>94.830001999999993</v>
      </c>
      <c r="D364" s="46">
        <f>(Table7[[#This Row],[S&amp;P]]-C352)/C352</f>
        <v>-7.1204663490786815E-2</v>
      </c>
      <c r="F364" s="3"/>
      <c r="K364" s="2"/>
    </row>
    <row r="365" spans="1:11" x14ac:dyDescent="0.2">
      <c r="A365" s="39">
        <v>28460</v>
      </c>
      <c r="B365" s="40">
        <f>VLOOKUP(Table7[[#This Row],[Date]],'DB Details'!$A:$L,12)</f>
        <v>59.8</v>
      </c>
      <c r="C365" s="41">
        <v>95.099997999999999</v>
      </c>
      <c r="D365" s="46">
        <f>(Table7[[#This Row],[S&amp;P]]-C353)/C353</f>
        <v>-0.11501955253135632</v>
      </c>
      <c r="F365" s="3"/>
      <c r="K365" s="2"/>
    </row>
    <row r="366" spans="1:11" x14ac:dyDescent="0.2">
      <c r="A366" s="39">
        <v>28491</v>
      </c>
      <c r="B366" s="40">
        <f>VLOOKUP(Table7[[#This Row],[Date]],'DB Details'!$A:$L,12)</f>
        <v>57.4</v>
      </c>
      <c r="C366" s="41">
        <v>89.25</v>
      </c>
      <c r="D366" s="46">
        <f>(Table7[[#This Row],[S&amp;P]]-C354)/C354</f>
        <v>-0.12525726869800324</v>
      </c>
      <c r="F366" s="3"/>
      <c r="K366" s="2"/>
    </row>
    <row r="367" spans="1:11" x14ac:dyDescent="0.2">
      <c r="A367" s="39">
        <v>28522</v>
      </c>
      <c r="B367" s="40">
        <f>VLOOKUP(Table7[[#This Row],[Date]],'DB Details'!$A:$L,12)</f>
        <v>55.9</v>
      </c>
      <c r="C367" s="41">
        <v>87.040001000000004</v>
      </c>
      <c r="D367" s="46">
        <f>(Table7[[#This Row],[S&amp;P]]-C355)/C355</f>
        <v>-0.12803044480064105</v>
      </c>
      <c r="F367" s="3"/>
      <c r="K367" s="2"/>
    </row>
    <row r="368" spans="1:11" x14ac:dyDescent="0.2">
      <c r="A368" s="39">
        <v>28550</v>
      </c>
      <c r="B368" s="40">
        <f>VLOOKUP(Table7[[#This Row],[Date]],'DB Details'!$A:$L,12)</f>
        <v>55</v>
      </c>
      <c r="C368" s="41">
        <v>89.209998999999996</v>
      </c>
      <c r="D368" s="46">
        <f>(Table7[[#This Row],[S&amp;P]]-C356)/C356</f>
        <v>-9.357853268804181E-2</v>
      </c>
      <c r="F368" s="3"/>
      <c r="K368" s="2"/>
    </row>
    <row r="369" spans="1:11" x14ac:dyDescent="0.2">
      <c r="A369" s="39">
        <v>28581</v>
      </c>
      <c r="B369" s="40">
        <f>VLOOKUP(Table7[[#This Row],[Date]],'DB Details'!$A:$L,12)</f>
        <v>57.7</v>
      </c>
      <c r="C369" s="41">
        <v>96.830001999999993</v>
      </c>
      <c r="D369" s="46">
        <f>(Table7[[#This Row],[S&amp;P]]-C357)/C357</f>
        <v>-1.6355139854629559E-2</v>
      </c>
      <c r="F369" s="3"/>
      <c r="K369" s="2"/>
    </row>
    <row r="370" spans="1:11" x14ac:dyDescent="0.2">
      <c r="A370" s="39">
        <v>28611</v>
      </c>
      <c r="B370" s="40">
        <f>VLOOKUP(Table7[[#This Row],[Date]],'DB Details'!$A:$L,12)</f>
        <v>60.2</v>
      </c>
      <c r="C370" s="41">
        <v>97.239998</v>
      </c>
      <c r="D370" s="46">
        <f>(Table7[[#This Row],[S&amp;P]]-C358)/C358</f>
        <v>1.1652049157759629E-2</v>
      </c>
      <c r="F370" s="3"/>
      <c r="K370" s="2"/>
    </row>
    <row r="371" spans="1:11" x14ac:dyDescent="0.2">
      <c r="A371" s="39">
        <v>28642</v>
      </c>
      <c r="B371" s="40">
        <f>VLOOKUP(Table7[[#This Row],[Date]],'DB Details'!$A:$L,12)</f>
        <v>60.5</v>
      </c>
      <c r="C371" s="41">
        <v>95.529999000000004</v>
      </c>
      <c r="D371" s="46">
        <f>(Table7[[#This Row],[S&amp;P]]-C359)/C359</f>
        <v>-4.9263573369917123E-2</v>
      </c>
      <c r="F371" s="3"/>
      <c r="K371" s="2"/>
    </row>
    <row r="372" spans="1:11" x14ac:dyDescent="0.2">
      <c r="A372" s="39">
        <v>28672</v>
      </c>
      <c r="B372" s="40">
        <f>VLOOKUP(Table7[[#This Row],[Date]],'DB Details'!$A:$L,12)</f>
        <v>62.2</v>
      </c>
      <c r="C372" s="41">
        <v>100.68</v>
      </c>
      <c r="D372" s="46">
        <f>(Table7[[#This Row],[S&amp;P]]-C360)/C360</f>
        <v>1.8512918938045981E-2</v>
      </c>
      <c r="F372" s="3"/>
      <c r="K372" s="2"/>
    </row>
    <row r="373" spans="1:11" x14ac:dyDescent="0.2">
      <c r="A373" s="39">
        <v>28703</v>
      </c>
      <c r="B373" s="40">
        <f>VLOOKUP(Table7[[#This Row],[Date]],'DB Details'!$A:$L,12)</f>
        <v>60.3</v>
      </c>
      <c r="C373" s="41">
        <v>103.290001</v>
      </c>
      <c r="D373" s="46">
        <f>(Table7[[#This Row],[S&amp;P]]-C361)/C361</f>
        <v>6.73762963948423E-2</v>
      </c>
      <c r="F373" s="3"/>
      <c r="K373" s="2"/>
    </row>
    <row r="374" spans="1:11" x14ac:dyDescent="0.2">
      <c r="A374" s="39">
        <v>28734</v>
      </c>
      <c r="B374" s="40">
        <f>VLOOKUP(Table7[[#This Row],[Date]],'DB Details'!$A:$L,12)</f>
        <v>60.5</v>
      </c>
      <c r="C374" s="41">
        <v>102.540001</v>
      </c>
      <c r="D374" s="46">
        <f>(Table7[[#This Row],[S&amp;P]]-C362)/C362</f>
        <v>6.2260458533724833E-2</v>
      </c>
      <c r="F374" s="3"/>
      <c r="K374" s="2"/>
    </row>
    <row r="375" spans="1:11" x14ac:dyDescent="0.2">
      <c r="A375" s="39">
        <v>28764</v>
      </c>
      <c r="B375" s="40">
        <f>VLOOKUP(Table7[[#This Row],[Date]],'DB Details'!$A:$L,12)</f>
        <v>60.1</v>
      </c>
      <c r="C375" s="41">
        <v>93.150002000000001</v>
      </c>
      <c r="D375" s="46">
        <f>(Table7[[#This Row],[S&amp;P]]-C363)/C363</f>
        <v>8.7719951818061737E-3</v>
      </c>
      <c r="F375" s="3"/>
      <c r="K375" s="2"/>
    </row>
    <row r="376" spans="1:11" x14ac:dyDescent="0.2">
      <c r="A376" s="39">
        <v>28795</v>
      </c>
      <c r="B376" s="40">
        <f>VLOOKUP(Table7[[#This Row],[Date]],'DB Details'!$A:$L,12)</f>
        <v>61.3</v>
      </c>
      <c r="C376" s="41">
        <v>94.699996999999996</v>
      </c>
      <c r="D376" s="46">
        <f>(Table7[[#This Row],[S&amp;P]]-C364)/C364</f>
        <v>-1.3709268929467811E-3</v>
      </c>
      <c r="F376" s="3"/>
      <c r="K376" s="2"/>
    </row>
    <row r="377" spans="1:11" x14ac:dyDescent="0.2">
      <c r="A377" s="39">
        <v>28825</v>
      </c>
      <c r="B377" s="40">
        <f>VLOOKUP(Table7[[#This Row],[Date]],'DB Details'!$A:$L,12)</f>
        <v>59.4</v>
      </c>
      <c r="C377" s="41">
        <v>96.110000999999997</v>
      </c>
      <c r="D377" s="46">
        <f>(Table7[[#This Row],[S&amp;P]]-C365)/C365</f>
        <v>1.0620431348484335E-2</v>
      </c>
      <c r="F377" s="3"/>
      <c r="K377" s="2"/>
    </row>
    <row r="378" spans="1:11" x14ac:dyDescent="0.2">
      <c r="A378" s="39">
        <v>28856</v>
      </c>
      <c r="B378" s="40">
        <f>VLOOKUP(Table7[[#This Row],[Date]],'DB Details'!$A:$L,12)</f>
        <v>58.5</v>
      </c>
      <c r="C378" s="41">
        <v>99.93</v>
      </c>
      <c r="D378" s="46">
        <f>(Table7[[#This Row],[S&amp;P]]-C366)/C366</f>
        <v>0.11966386554621856</v>
      </c>
      <c r="F378" s="3"/>
      <c r="K378" s="2"/>
    </row>
    <row r="379" spans="1:11" x14ac:dyDescent="0.2">
      <c r="A379" s="39">
        <v>28887</v>
      </c>
      <c r="B379" s="40">
        <f>VLOOKUP(Table7[[#This Row],[Date]],'DB Details'!$A:$L,12)</f>
        <v>58.2</v>
      </c>
      <c r="C379" s="41">
        <v>96.279999000000004</v>
      </c>
      <c r="D379" s="46">
        <f>(Table7[[#This Row],[S&amp;P]]-C367)/C367</f>
        <v>0.10615806403770606</v>
      </c>
      <c r="F379" s="3"/>
      <c r="K379" s="2"/>
    </row>
    <row r="380" spans="1:11" x14ac:dyDescent="0.2">
      <c r="A380" s="39">
        <v>28915</v>
      </c>
      <c r="B380" s="40">
        <f>VLOOKUP(Table7[[#This Row],[Date]],'DB Details'!$A:$L,12)</f>
        <v>57.7</v>
      </c>
      <c r="C380" s="41">
        <v>101.589996</v>
      </c>
      <c r="D380" s="46">
        <f>(Table7[[#This Row],[S&amp;P]]-C368)/C368</f>
        <v>0.1387736480077755</v>
      </c>
      <c r="F380" s="3"/>
      <c r="K380" s="2"/>
    </row>
    <row r="381" spans="1:11" x14ac:dyDescent="0.2">
      <c r="A381" s="39">
        <v>28946</v>
      </c>
      <c r="B381" s="40">
        <f>VLOOKUP(Table7[[#This Row],[Date]],'DB Details'!$A:$L,12)</f>
        <v>56.2</v>
      </c>
      <c r="C381" s="41">
        <v>101.760002</v>
      </c>
      <c r="D381" s="46">
        <f>(Table7[[#This Row],[S&amp;P]]-C369)/C369</f>
        <v>5.0913971890654379E-2</v>
      </c>
      <c r="F381" s="3"/>
      <c r="K381" s="2"/>
    </row>
    <row r="382" spans="1:11" x14ac:dyDescent="0.2">
      <c r="A382" s="39">
        <v>28976</v>
      </c>
      <c r="B382" s="40">
        <f>VLOOKUP(Table7[[#This Row],[Date]],'DB Details'!$A:$L,12)</f>
        <v>54.4</v>
      </c>
      <c r="C382" s="41">
        <v>99.080001999999993</v>
      </c>
      <c r="D382" s="46">
        <f>(Table7[[#This Row],[S&amp;P]]-C370)/C370</f>
        <v>1.8922295740894539E-2</v>
      </c>
      <c r="F382" s="3"/>
      <c r="K382" s="2"/>
    </row>
    <row r="383" spans="1:11" x14ac:dyDescent="0.2">
      <c r="A383" s="39">
        <v>29007</v>
      </c>
      <c r="B383" s="40">
        <f>VLOOKUP(Table7[[#This Row],[Date]],'DB Details'!$A:$L,12)</f>
        <v>52.7</v>
      </c>
      <c r="C383" s="41">
        <v>102.910004</v>
      </c>
      <c r="D383" s="46">
        <f>(Table7[[#This Row],[S&amp;P]]-C371)/C371</f>
        <v>7.7253272032380083E-2</v>
      </c>
      <c r="F383" s="3"/>
      <c r="K383" s="2"/>
    </row>
    <row r="384" spans="1:11" x14ac:dyDescent="0.2">
      <c r="A384" s="39">
        <v>29037</v>
      </c>
      <c r="B384" s="40">
        <f>VLOOKUP(Table7[[#This Row],[Date]],'DB Details'!$A:$L,12)</f>
        <v>51.3</v>
      </c>
      <c r="C384" s="41">
        <v>103.80999799999999</v>
      </c>
      <c r="D384" s="46">
        <f>(Table7[[#This Row],[S&amp;P]]-C372)/C372</f>
        <v>3.1088577671831406E-2</v>
      </c>
      <c r="F384" s="3"/>
      <c r="K384" s="2"/>
    </row>
    <row r="385" spans="1:11" x14ac:dyDescent="0.2">
      <c r="A385" s="39">
        <v>29068</v>
      </c>
      <c r="B385" s="40">
        <f>VLOOKUP(Table7[[#This Row],[Date]],'DB Details'!$A:$L,12)</f>
        <v>49.5</v>
      </c>
      <c r="C385" s="41">
        <v>109.32</v>
      </c>
      <c r="D385" s="46">
        <f>(Table7[[#This Row],[S&amp;P]]-C373)/C373</f>
        <v>5.8379310113473512E-2</v>
      </c>
      <c r="F385" s="3"/>
      <c r="K385" s="2"/>
    </row>
    <row r="386" spans="1:11" x14ac:dyDescent="0.2">
      <c r="A386" s="39">
        <v>29099</v>
      </c>
      <c r="B386" s="40">
        <f>VLOOKUP(Table7[[#This Row],[Date]],'DB Details'!$A:$L,12)</f>
        <v>49.6</v>
      </c>
      <c r="C386" s="41">
        <v>109.32</v>
      </c>
      <c r="D386" s="46">
        <f>(Table7[[#This Row],[S&amp;P]]-C374)/C374</f>
        <v>6.6120527929388148E-2</v>
      </c>
      <c r="F386" s="3"/>
      <c r="K386" s="2"/>
    </row>
    <row r="387" spans="1:11" x14ac:dyDescent="0.2">
      <c r="A387" s="39">
        <v>29129</v>
      </c>
      <c r="B387" s="40">
        <f>VLOOKUP(Table7[[#This Row],[Date]],'DB Details'!$A:$L,12)</f>
        <v>49</v>
      </c>
      <c r="C387" s="41">
        <v>101.82</v>
      </c>
      <c r="D387" s="46">
        <f>(Table7[[#This Row],[S&amp;P]]-C375)/C375</f>
        <v>9.3075660910882138E-2</v>
      </c>
      <c r="F387" s="3"/>
      <c r="K387" s="2"/>
    </row>
    <row r="388" spans="1:11" x14ac:dyDescent="0.2">
      <c r="A388" s="39">
        <v>29160</v>
      </c>
      <c r="B388" s="40">
        <f>VLOOKUP(Table7[[#This Row],[Date]],'DB Details'!$A:$L,12)</f>
        <v>48</v>
      </c>
      <c r="C388" s="41">
        <v>106.160004</v>
      </c>
      <c r="D388" s="46">
        <f>(Table7[[#This Row],[S&amp;P]]-C376)/C376</f>
        <v>0.12101380531194743</v>
      </c>
      <c r="F388" s="3"/>
      <c r="K388" s="2"/>
    </row>
    <row r="389" spans="1:11" x14ac:dyDescent="0.2">
      <c r="A389" s="39">
        <v>29190</v>
      </c>
      <c r="B389" s="40">
        <f>VLOOKUP(Table7[[#This Row],[Date]],'DB Details'!$A:$L,12)</f>
        <v>44.8</v>
      </c>
      <c r="C389" s="41">
        <v>107.94000200000001</v>
      </c>
      <c r="D389" s="46">
        <f>(Table7[[#This Row],[S&amp;P]]-C377)/C377</f>
        <v>0.12308813731049707</v>
      </c>
      <c r="F389" s="3"/>
      <c r="K389" s="2"/>
    </row>
    <row r="390" spans="1:11" x14ac:dyDescent="0.2">
      <c r="A390" s="39">
        <v>29221</v>
      </c>
      <c r="B390" s="40">
        <f>VLOOKUP(Table7[[#This Row],[Date]],'DB Details'!$A:$L,12)</f>
        <v>46.2</v>
      </c>
      <c r="C390" s="41">
        <v>114.160004</v>
      </c>
      <c r="D390" s="46">
        <f>(Table7[[#This Row],[S&amp;P]]-C378)/C378</f>
        <v>0.14239971980386262</v>
      </c>
      <c r="F390" s="3"/>
      <c r="K390" s="2"/>
    </row>
    <row r="391" spans="1:11" x14ac:dyDescent="0.2">
      <c r="A391" s="39">
        <v>29252</v>
      </c>
      <c r="B391" s="40">
        <f>VLOOKUP(Table7[[#This Row],[Date]],'DB Details'!$A:$L,12)</f>
        <v>50.2</v>
      </c>
      <c r="C391" s="41">
        <v>113.660004</v>
      </c>
      <c r="D391" s="46">
        <f>(Table7[[#This Row],[S&amp;P]]-C379)/C379</f>
        <v>0.18051521791145839</v>
      </c>
      <c r="F391" s="3"/>
      <c r="K391" s="2"/>
    </row>
    <row r="392" spans="1:11" x14ac:dyDescent="0.2">
      <c r="A392" s="39">
        <v>29281</v>
      </c>
      <c r="B392" s="40">
        <f>VLOOKUP(Table7[[#This Row],[Date]],'DB Details'!$A:$L,12)</f>
        <v>43.6</v>
      </c>
      <c r="C392" s="41">
        <v>102.089996</v>
      </c>
      <c r="D392" s="46">
        <f>(Table7[[#This Row],[S&amp;P]]-C380)/C380</f>
        <v>4.9217444599564709E-3</v>
      </c>
      <c r="F392" s="3"/>
      <c r="K392" s="2"/>
    </row>
    <row r="393" spans="1:11" x14ac:dyDescent="0.2">
      <c r="A393" s="39">
        <v>29312</v>
      </c>
      <c r="B393" s="40">
        <f>VLOOKUP(Table7[[#This Row],[Date]],'DB Details'!$A:$L,12)</f>
        <v>37.4</v>
      </c>
      <c r="C393" s="41">
        <v>106.290001</v>
      </c>
      <c r="D393" s="46">
        <f>(Table7[[#This Row],[S&amp;P]]-C381)/C381</f>
        <v>4.4516498731987091E-2</v>
      </c>
      <c r="F393" s="3"/>
      <c r="K393" s="2"/>
    </row>
    <row r="394" spans="1:11" x14ac:dyDescent="0.2">
      <c r="A394" s="39">
        <v>29342</v>
      </c>
      <c r="B394" s="40">
        <f>VLOOKUP(Table7[[#This Row],[Date]],'DB Details'!$A:$L,12)</f>
        <v>29.4</v>
      </c>
      <c r="C394" s="41">
        <v>111.239998</v>
      </c>
      <c r="D394" s="46">
        <f>(Table7[[#This Row],[S&amp;P]]-C382)/C382</f>
        <v>0.1227290649428934</v>
      </c>
      <c r="F394" s="3"/>
      <c r="K394" s="2"/>
    </row>
    <row r="395" spans="1:11" x14ac:dyDescent="0.2">
      <c r="A395" s="39">
        <v>29373</v>
      </c>
      <c r="B395" s="40">
        <f>VLOOKUP(Table7[[#This Row],[Date]],'DB Details'!$A:$L,12)</f>
        <v>30.3</v>
      </c>
      <c r="C395" s="41">
        <v>114.239998</v>
      </c>
      <c r="D395" s="46">
        <f>(Table7[[#This Row],[S&amp;P]]-C383)/C383</f>
        <v>0.11009613798090999</v>
      </c>
      <c r="F395" s="3"/>
      <c r="K395" s="2"/>
    </row>
    <row r="396" spans="1:11" x14ac:dyDescent="0.2">
      <c r="A396" s="39">
        <v>29403</v>
      </c>
      <c r="B396" s="40">
        <f>VLOOKUP(Table7[[#This Row],[Date]],'DB Details'!$A:$L,12)</f>
        <v>35</v>
      </c>
      <c r="C396" s="41">
        <v>121.66999800000001</v>
      </c>
      <c r="D396" s="46">
        <f>(Table7[[#This Row],[S&amp;P]]-C384)/C384</f>
        <v>0.17204508567662255</v>
      </c>
      <c r="F396" s="3"/>
      <c r="K396" s="2"/>
    </row>
    <row r="397" spans="1:11" x14ac:dyDescent="0.2">
      <c r="A397" s="39">
        <v>29434</v>
      </c>
      <c r="B397" s="40">
        <f>VLOOKUP(Table7[[#This Row],[Date]],'DB Details'!$A:$L,12)</f>
        <v>45.5</v>
      </c>
      <c r="C397" s="41">
        <v>122.379997</v>
      </c>
      <c r="D397" s="46">
        <f>(Table7[[#This Row],[S&amp;P]]-C385)/C385</f>
        <v>0.11946576106842308</v>
      </c>
      <c r="F397" s="3"/>
      <c r="K397" s="2"/>
    </row>
    <row r="398" spans="1:11" x14ac:dyDescent="0.2">
      <c r="A398" s="39">
        <v>29465</v>
      </c>
      <c r="B398" s="40">
        <f>VLOOKUP(Table7[[#This Row],[Date]],'DB Details'!$A:$L,12)</f>
        <v>50.1</v>
      </c>
      <c r="C398" s="41">
        <v>125.459999</v>
      </c>
      <c r="D398" s="46">
        <f>(Table7[[#This Row],[S&amp;P]]-C386)/C386</f>
        <v>0.14763994694474938</v>
      </c>
      <c r="F398" s="3"/>
      <c r="K398" s="2"/>
    </row>
    <row r="399" spans="1:11" x14ac:dyDescent="0.2">
      <c r="A399" s="39">
        <v>29495</v>
      </c>
      <c r="B399" s="40">
        <f>VLOOKUP(Table7[[#This Row],[Date]],'DB Details'!$A:$L,12)</f>
        <v>55.5</v>
      </c>
      <c r="C399" s="41">
        <v>127.470001</v>
      </c>
      <c r="D399" s="46">
        <f>(Table7[[#This Row],[S&amp;P]]-C387)/C387</f>
        <v>0.25191515419367516</v>
      </c>
      <c r="F399" s="3"/>
      <c r="K399" s="2"/>
    </row>
    <row r="400" spans="1:11" x14ac:dyDescent="0.2">
      <c r="A400" s="39">
        <v>29526</v>
      </c>
      <c r="B400" s="40">
        <f>VLOOKUP(Table7[[#This Row],[Date]],'DB Details'!$A:$L,12)</f>
        <v>58.2</v>
      </c>
      <c r="C400" s="41">
        <v>140.520004</v>
      </c>
      <c r="D400" s="46">
        <f>(Table7[[#This Row],[S&amp;P]]-C388)/C388</f>
        <v>0.32366238418755144</v>
      </c>
      <c r="F400" s="3"/>
      <c r="K400" s="2"/>
    </row>
    <row r="401" spans="1:11" x14ac:dyDescent="0.2">
      <c r="A401" s="39">
        <v>29556</v>
      </c>
      <c r="B401" s="40">
        <f>VLOOKUP(Table7[[#This Row],[Date]],'DB Details'!$A:$L,12)</f>
        <v>53</v>
      </c>
      <c r="C401" s="41">
        <v>135.759995</v>
      </c>
      <c r="D401" s="46">
        <f>(Table7[[#This Row],[S&amp;P]]-C389)/C389</f>
        <v>0.25773570951017766</v>
      </c>
      <c r="F401" s="3"/>
      <c r="K401" s="2"/>
    </row>
    <row r="402" spans="1:11" x14ac:dyDescent="0.2">
      <c r="A402" s="39">
        <v>29587</v>
      </c>
      <c r="B402" s="40">
        <f>VLOOKUP(Table7[[#This Row],[Date]],'DB Details'!$A:$L,12)</f>
        <v>49.2</v>
      </c>
      <c r="C402" s="41">
        <v>129.550003</v>
      </c>
      <c r="D402" s="46">
        <f>(Table7[[#This Row],[S&amp;P]]-C390)/C390</f>
        <v>0.13481077838784941</v>
      </c>
      <c r="F402" s="3"/>
      <c r="K402" s="2"/>
    </row>
    <row r="403" spans="1:11" x14ac:dyDescent="0.2">
      <c r="A403" s="39">
        <v>29618</v>
      </c>
      <c r="B403" s="40">
        <f>VLOOKUP(Table7[[#This Row],[Date]],'DB Details'!$A:$L,12)</f>
        <v>48.8</v>
      </c>
      <c r="C403" s="41">
        <v>131.270004</v>
      </c>
      <c r="D403" s="46">
        <f>(Table7[[#This Row],[S&amp;P]]-C391)/C391</f>
        <v>0.1549357679065364</v>
      </c>
      <c r="F403" s="3"/>
      <c r="K403" s="2"/>
    </row>
    <row r="404" spans="1:11" x14ac:dyDescent="0.2">
      <c r="A404" s="39">
        <v>29646</v>
      </c>
      <c r="B404" s="40">
        <f>VLOOKUP(Table7[[#This Row],[Date]],'DB Details'!$A:$L,12)</f>
        <v>49.6</v>
      </c>
      <c r="C404" s="41">
        <v>136</v>
      </c>
      <c r="D404" s="46">
        <f>(Table7[[#This Row],[S&amp;P]]-C392)/C392</f>
        <v>0.33215795208768545</v>
      </c>
      <c r="F404" s="3"/>
      <c r="K404" s="2"/>
    </row>
    <row r="405" spans="1:11" x14ac:dyDescent="0.2">
      <c r="A405" s="39">
        <v>29677</v>
      </c>
      <c r="B405" s="40">
        <f>VLOOKUP(Table7[[#This Row],[Date]],'DB Details'!$A:$L,12)</f>
        <v>51.6</v>
      </c>
      <c r="C405" s="41">
        <v>132.80999800000001</v>
      </c>
      <c r="D405" s="46">
        <f>(Table7[[#This Row],[S&amp;P]]-C393)/C393</f>
        <v>0.24950603773162069</v>
      </c>
      <c r="F405" s="3"/>
      <c r="K405" s="2"/>
    </row>
    <row r="406" spans="1:11" x14ac:dyDescent="0.2">
      <c r="A406" s="39">
        <v>29707</v>
      </c>
      <c r="B406" s="40">
        <f>VLOOKUP(Table7[[#This Row],[Date]],'DB Details'!$A:$L,12)</f>
        <v>53.5</v>
      </c>
      <c r="C406" s="41">
        <v>132.58999600000001</v>
      </c>
      <c r="D406" s="46">
        <f>(Table7[[#This Row],[S&amp;P]]-C394)/C394</f>
        <v>0.19192734972900677</v>
      </c>
      <c r="F406" s="3"/>
      <c r="K406" s="2"/>
    </row>
    <row r="407" spans="1:11" x14ac:dyDescent="0.2">
      <c r="A407" s="39">
        <v>29738</v>
      </c>
      <c r="B407" s="40">
        <f>VLOOKUP(Table7[[#This Row],[Date]],'DB Details'!$A:$L,12)</f>
        <v>50.7</v>
      </c>
      <c r="C407" s="41">
        <v>131.21000699999999</v>
      </c>
      <c r="D407" s="46">
        <f>(Table7[[#This Row],[S&amp;P]]-C395)/C395</f>
        <v>0.14854700014963226</v>
      </c>
      <c r="F407" s="3"/>
      <c r="K407" s="2"/>
    </row>
    <row r="408" spans="1:11" x14ac:dyDescent="0.2">
      <c r="A408" s="39">
        <v>29768</v>
      </c>
      <c r="B408" s="40">
        <f>VLOOKUP(Table7[[#This Row],[Date]],'DB Details'!$A:$L,12)</f>
        <v>46.7</v>
      </c>
      <c r="C408" s="41">
        <v>130.91999799999999</v>
      </c>
      <c r="D408" s="46">
        <f>(Table7[[#This Row],[S&amp;P]]-C396)/C396</f>
        <v>7.6025315624645484E-2</v>
      </c>
      <c r="F408" s="3"/>
      <c r="K408" s="2"/>
    </row>
    <row r="409" spans="1:11" x14ac:dyDescent="0.2">
      <c r="A409" s="39">
        <v>29799</v>
      </c>
      <c r="B409" s="40">
        <f>VLOOKUP(Table7[[#This Row],[Date]],'DB Details'!$A:$L,12)</f>
        <v>48.3</v>
      </c>
      <c r="C409" s="41">
        <v>122.790001</v>
      </c>
      <c r="D409" s="46">
        <f>(Table7[[#This Row],[S&amp;P]]-C397)/C397</f>
        <v>3.350253391491754E-3</v>
      </c>
      <c r="F409" s="3"/>
      <c r="K409" s="2"/>
    </row>
    <row r="410" spans="1:11" x14ac:dyDescent="0.2">
      <c r="A410" s="39">
        <v>29830</v>
      </c>
      <c r="B410" s="40">
        <f>VLOOKUP(Table7[[#This Row],[Date]],'DB Details'!$A:$L,12)</f>
        <v>42.5</v>
      </c>
      <c r="C410" s="41">
        <v>116.18</v>
      </c>
      <c r="D410" s="46">
        <f>(Table7[[#This Row],[S&amp;P]]-C398)/C398</f>
        <v>-7.396779112041911E-2</v>
      </c>
      <c r="F410" s="3"/>
      <c r="K410" s="2"/>
    </row>
    <row r="411" spans="1:11" x14ac:dyDescent="0.2">
      <c r="A411" s="39">
        <v>29860</v>
      </c>
      <c r="B411" s="40">
        <f>VLOOKUP(Table7[[#This Row],[Date]],'DB Details'!$A:$L,12)</f>
        <v>40</v>
      </c>
      <c r="C411" s="41">
        <v>121.889999</v>
      </c>
      <c r="D411" s="46">
        <f>(Table7[[#This Row],[S&amp;P]]-C399)/C399</f>
        <v>-4.3775021230289264E-2</v>
      </c>
      <c r="F411" s="3"/>
      <c r="K411" s="2"/>
    </row>
    <row r="412" spans="1:11" x14ac:dyDescent="0.2">
      <c r="A412" s="39">
        <v>29891</v>
      </c>
      <c r="B412" s="40">
        <f>VLOOKUP(Table7[[#This Row],[Date]],'DB Details'!$A:$L,12)</f>
        <v>36.1</v>
      </c>
      <c r="C412" s="41">
        <v>126.349998</v>
      </c>
      <c r="D412" s="46">
        <f>(Table7[[#This Row],[S&amp;P]]-C400)/C400</f>
        <v>-0.10083977794364424</v>
      </c>
      <c r="F412" s="3"/>
      <c r="K412" s="2"/>
    </row>
    <row r="413" spans="1:11" x14ac:dyDescent="0.2">
      <c r="A413" s="39">
        <v>29921</v>
      </c>
      <c r="B413" s="40">
        <f>VLOOKUP(Table7[[#This Row],[Date]],'DB Details'!$A:$L,12)</f>
        <v>37.799999999999997</v>
      </c>
      <c r="C413" s="41">
        <v>122.550003</v>
      </c>
      <c r="D413" s="46">
        <f>(Table7[[#This Row],[S&amp;P]]-C401)/C401</f>
        <v>-9.7304010654979761E-2</v>
      </c>
      <c r="F413" s="3"/>
      <c r="K413" s="2"/>
    </row>
    <row r="414" spans="1:11" x14ac:dyDescent="0.2">
      <c r="A414" s="39">
        <v>29952</v>
      </c>
      <c r="B414" s="40">
        <f>VLOOKUP(Table7[[#This Row],[Date]],'DB Details'!$A:$L,12)</f>
        <v>38.200000000000003</v>
      </c>
      <c r="C414" s="41">
        <v>120.400002</v>
      </c>
      <c r="D414" s="46">
        <f>(Table7[[#This Row],[S&amp;P]]-C402)/C402</f>
        <v>-7.0629106816770995E-2</v>
      </c>
      <c r="F414" s="3"/>
      <c r="K414" s="2"/>
    </row>
    <row r="415" spans="1:11" x14ac:dyDescent="0.2">
      <c r="A415" s="39">
        <v>29983</v>
      </c>
      <c r="B415" s="40">
        <f>VLOOKUP(Table7[[#This Row],[Date]],'DB Details'!$A:$L,12)</f>
        <v>38.299999999999997</v>
      </c>
      <c r="C415" s="41">
        <v>113.110001</v>
      </c>
      <c r="D415" s="46">
        <f>(Table7[[#This Row],[S&amp;P]]-C403)/C403</f>
        <v>-0.13834084289355247</v>
      </c>
      <c r="F415" s="3"/>
      <c r="K415" s="2"/>
    </row>
    <row r="416" spans="1:11" x14ac:dyDescent="0.2">
      <c r="A416" s="39">
        <v>30011</v>
      </c>
      <c r="B416" s="40">
        <f>VLOOKUP(Table7[[#This Row],[Date]],'DB Details'!$A:$L,12)</f>
        <v>36.799999999999997</v>
      </c>
      <c r="C416" s="41">
        <v>111.959999</v>
      </c>
      <c r="D416" s="46">
        <f>(Table7[[#This Row],[S&amp;P]]-C404)/C404</f>
        <v>-0.17676471323529414</v>
      </c>
      <c r="F416" s="3"/>
      <c r="K416" s="2"/>
    </row>
    <row r="417" spans="1:11" x14ac:dyDescent="0.2">
      <c r="A417" s="39">
        <v>30042</v>
      </c>
      <c r="B417" s="40">
        <f>VLOOKUP(Table7[[#This Row],[Date]],'DB Details'!$A:$L,12)</f>
        <v>37.799999999999997</v>
      </c>
      <c r="C417" s="41">
        <v>116.44000200000001</v>
      </c>
      <c r="D417" s="46">
        <f>(Table7[[#This Row],[S&amp;P]]-C405)/C405</f>
        <v>-0.12325876249166121</v>
      </c>
      <c r="F417" s="3"/>
      <c r="K417" s="2"/>
    </row>
    <row r="418" spans="1:11" x14ac:dyDescent="0.2">
      <c r="A418" s="39">
        <v>30072</v>
      </c>
      <c r="B418" s="40">
        <f>VLOOKUP(Table7[[#This Row],[Date]],'DB Details'!$A:$L,12)</f>
        <v>35.5</v>
      </c>
      <c r="C418" s="41">
        <v>111.879997</v>
      </c>
      <c r="D418" s="46">
        <f>(Table7[[#This Row],[S&amp;P]]-C406)/C406</f>
        <v>-0.15619578870792039</v>
      </c>
      <c r="F418" s="3"/>
      <c r="K418" s="2"/>
    </row>
    <row r="419" spans="1:11" x14ac:dyDescent="0.2">
      <c r="A419" s="39">
        <v>30103</v>
      </c>
      <c r="B419" s="40">
        <f>VLOOKUP(Table7[[#This Row],[Date]],'DB Details'!$A:$L,12)</f>
        <v>38.299999999999997</v>
      </c>
      <c r="C419" s="41">
        <v>109.610001</v>
      </c>
      <c r="D419" s="46">
        <f>(Table7[[#This Row],[S&amp;P]]-C407)/C407</f>
        <v>-0.16462163590921838</v>
      </c>
      <c r="F419" s="3"/>
      <c r="K419" s="2"/>
    </row>
    <row r="420" spans="1:11" x14ac:dyDescent="0.2">
      <c r="A420" s="39">
        <v>30133</v>
      </c>
      <c r="B420" s="40">
        <f>VLOOKUP(Table7[[#This Row],[Date]],'DB Details'!$A:$L,12)</f>
        <v>38.4</v>
      </c>
      <c r="C420" s="41">
        <v>107.089996</v>
      </c>
      <c r="D420" s="46">
        <f>(Table7[[#This Row],[S&amp;P]]-C408)/C408</f>
        <v>-0.18201957198318927</v>
      </c>
      <c r="F420" s="3"/>
      <c r="K420" s="2"/>
    </row>
    <row r="421" spans="1:11" x14ac:dyDescent="0.2">
      <c r="A421" s="39">
        <v>30164</v>
      </c>
      <c r="B421" s="40">
        <f>VLOOKUP(Table7[[#This Row],[Date]],'DB Details'!$A:$L,12)</f>
        <v>38.299999999999997</v>
      </c>
      <c r="C421" s="41">
        <v>119.510002</v>
      </c>
      <c r="D421" s="46">
        <f>(Table7[[#This Row],[S&amp;P]]-C409)/C409</f>
        <v>-2.6712264624869607E-2</v>
      </c>
      <c r="F421" s="3"/>
      <c r="K421" s="2"/>
    </row>
    <row r="422" spans="1:11" x14ac:dyDescent="0.2">
      <c r="A422" s="39">
        <v>30195</v>
      </c>
      <c r="B422" s="40">
        <f>VLOOKUP(Table7[[#This Row],[Date]],'DB Details'!$A:$L,12)</f>
        <v>38.799999999999997</v>
      </c>
      <c r="C422" s="41">
        <v>120.41999800000001</v>
      </c>
      <c r="D422" s="46">
        <f>(Table7[[#This Row],[S&amp;P]]-C410)/C410</f>
        <v>3.6495076605267684E-2</v>
      </c>
      <c r="F422" s="3"/>
      <c r="K422" s="2"/>
    </row>
    <row r="423" spans="1:11" x14ac:dyDescent="0.2">
      <c r="A423" s="39">
        <v>30225</v>
      </c>
      <c r="B423" s="40">
        <f>VLOOKUP(Table7[[#This Row],[Date]],'DB Details'!$A:$L,12)</f>
        <v>39.4</v>
      </c>
      <c r="C423" s="41">
        <v>133.720001</v>
      </c>
      <c r="D423" s="46">
        <f>(Table7[[#This Row],[S&amp;P]]-C411)/C411</f>
        <v>9.7054738674663479E-2</v>
      </c>
      <c r="F423" s="3"/>
      <c r="K423" s="2"/>
    </row>
    <row r="424" spans="1:11" x14ac:dyDescent="0.2">
      <c r="A424" s="39">
        <v>30256</v>
      </c>
      <c r="B424" s="40">
        <f>VLOOKUP(Table7[[#This Row],[Date]],'DB Details'!$A:$L,12)</f>
        <v>39.200000000000003</v>
      </c>
      <c r="C424" s="41">
        <v>138.529999</v>
      </c>
      <c r="D424" s="46">
        <f>(Table7[[#This Row],[S&amp;P]]-C412)/C412</f>
        <v>9.6398901407184864E-2</v>
      </c>
      <c r="F424" s="3"/>
      <c r="K424" s="2"/>
    </row>
    <row r="425" spans="1:11" x14ac:dyDescent="0.2">
      <c r="A425" s="39">
        <v>30286</v>
      </c>
      <c r="B425" s="40">
        <f>VLOOKUP(Table7[[#This Row],[Date]],'DB Details'!$A:$L,12)</f>
        <v>42.8</v>
      </c>
      <c r="C425" s="41">
        <v>140.63999899999999</v>
      </c>
      <c r="D425" s="46">
        <f>(Table7[[#This Row],[S&amp;P]]-C413)/C413</f>
        <v>0.14761318284096642</v>
      </c>
      <c r="F425" s="3"/>
      <c r="K425" s="2"/>
    </row>
    <row r="426" spans="1:11" x14ac:dyDescent="0.2">
      <c r="A426" s="39">
        <v>30317</v>
      </c>
      <c r="B426" s="40">
        <f>VLOOKUP(Table7[[#This Row],[Date]],'DB Details'!$A:$L,12)</f>
        <v>46</v>
      </c>
      <c r="C426" s="41">
        <v>145.300003</v>
      </c>
      <c r="D426" s="46">
        <f>(Table7[[#This Row],[S&amp;P]]-C414)/C414</f>
        <v>0.20681063609949113</v>
      </c>
      <c r="F426" s="3"/>
      <c r="K426" s="2"/>
    </row>
    <row r="427" spans="1:11" x14ac:dyDescent="0.2">
      <c r="A427" s="39">
        <v>30348</v>
      </c>
      <c r="B427" s="40">
        <f>VLOOKUP(Table7[[#This Row],[Date]],'DB Details'!$A:$L,12)</f>
        <v>54.4</v>
      </c>
      <c r="C427" s="41">
        <v>148.05999800000001</v>
      </c>
      <c r="D427" s="46">
        <f>(Table7[[#This Row],[S&amp;P]]-C415)/C415</f>
        <v>0.30899121820359643</v>
      </c>
      <c r="F427" s="3"/>
      <c r="K427" s="2"/>
    </row>
    <row r="428" spans="1:11" x14ac:dyDescent="0.2">
      <c r="A428" s="39">
        <v>30376</v>
      </c>
      <c r="B428" s="40">
        <f>VLOOKUP(Table7[[#This Row],[Date]],'DB Details'!$A:$L,12)</f>
        <v>53.9</v>
      </c>
      <c r="C428" s="41">
        <v>152.96000699999999</v>
      </c>
      <c r="D428" s="46">
        <f>(Table7[[#This Row],[S&amp;P]]-C416)/C416</f>
        <v>0.3662022898017353</v>
      </c>
      <c r="F428" s="3"/>
      <c r="K428" s="2"/>
    </row>
    <row r="429" spans="1:11" x14ac:dyDescent="0.2">
      <c r="A429" s="39">
        <v>30407</v>
      </c>
      <c r="B429" s="40">
        <f>VLOOKUP(Table7[[#This Row],[Date]],'DB Details'!$A:$L,12)</f>
        <v>54.2</v>
      </c>
      <c r="C429" s="41">
        <v>164.429993</v>
      </c>
      <c r="D429" s="46">
        <f>(Table7[[#This Row],[S&amp;P]]-C417)/C417</f>
        <v>0.4121435088948211</v>
      </c>
      <c r="F429" s="3"/>
      <c r="K429" s="2"/>
    </row>
    <row r="430" spans="1:11" x14ac:dyDescent="0.2">
      <c r="A430" s="39">
        <v>30437</v>
      </c>
      <c r="B430" s="40">
        <f>VLOOKUP(Table7[[#This Row],[Date]],'DB Details'!$A:$L,12)</f>
        <v>56.1</v>
      </c>
      <c r="C430" s="41">
        <v>162.38999899999999</v>
      </c>
      <c r="D430" s="46">
        <f>(Table7[[#This Row],[S&amp;P]]-C418)/C418</f>
        <v>0.45146588625668255</v>
      </c>
      <c r="F430" s="3"/>
      <c r="K430" s="2"/>
    </row>
    <row r="431" spans="1:11" x14ac:dyDescent="0.2">
      <c r="A431" s="39">
        <v>30468</v>
      </c>
      <c r="B431" s="40">
        <f>VLOOKUP(Table7[[#This Row],[Date]],'DB Details'!$A:$L,12)</f>
        <v>57.5</v>
      </c>
      <c r="C431" s="41">
        <v>167.63999899999999</v>
      </c>
      <c r="D431" s="46">
        <f>(Table7[[#This Row],[S&amp;P]]-C419)/C419</f>
        <v>0.52942247487070082</v>
      </c>
      <c r="F431" s="3"/>
      <c r="K431" s="2"/>
    </row>
    <row r="432" spans="1:11" x14ac:dyDescent="0.2">
      <c r="A432" s="39">
        <v>30498</v>
      </c>
      <c r="B432" s="40">
        <f>VLOOKUP(Table7[[#This Row],[Date]],'DB Details'!$A:$L,12)</f>
        <v>63.6</v>
      </c>
      <c r="C432" s="41">
        <v>162.55999800000001</v>
      </c>
      <c r="D432" s="46">
        <f>(Table7[[#This Row],[S&amp;P]]-C420)/C420</f>
        <v>0.5179755726202474</v>
      </c>
      <c r="F432" s="3"/>
      <c r="K432" s="2"/>
    </row>
    <row r="433" spans="1:11" x14ac:dyDescent="0.2">
      <c r="A433" s="39">
        <v>30529</v>
      </c>
      <c r="B433" s="40">
        <f>VLOOKUP(Table7[[#This Row],[Date]],'DB Details'!$A:$L,12)</f>
        <v>63.1</v>
      </c>
      <c r="C433" s="41">
        <v>164.39999399999999</v>
      </c>
      <c r="D433" s="46">
        <f>(Table7[[#This Row],[S&amp;P]]-C421)/C421</f>
        <v>0.3756170299453262</v>
      </c>
      <c r="F433" s="3"/>
      <c r="K433" s="2"/>
    </row>
    <row r="434" spans="1:11" x14ac:dyDescent="0.2">
      <c r="A434" s="39">
        <v>30560</v>
      </c>
      <c r="B434" s="40">
        <f>VLOOKUP(Table7[[#This Row],[Date]],'DB Details'!$A:$L,12)</f>
        <v>62.5</v>
      </c>
      <c r="C434" s="41">
        <v>166.070007</v>
      </c>
      <c r="D434" s="46">
        <f>(Table7[[#This Row],[S&amp;P]]-C422)/C422</f>
        <v>0.37908993321856721</v>
      </c>
      <c r="F434" s="3"/>
      <c r="K434" s="2"/>
    </row>
    <row r="435" spans="1:11" x14ac:dyDescent="0.2">
      <c r="A435" s="39">
        <v>30590</v>
      </c>
      <c r="B435" s="40">
        <f>VLOOKUP(Table7[[#This Row],[Date]],'DB Details'!$A:$L,12)</f>
        <v>64.400000000000006</v>
      </c>
      <c r="C435" s="41">
        <v>163.550003</v>
      </c>
      <c r="D435" s="46">
        <f>(Table7[[#This Row],[S&amp;P]]-C423)/C423</f>
        <v>0.22307808687497699</v>
      </c>
      <c r="F435" s="3"/>
      <c r="K435" s="2"/>
    </row>
    <row r="436" spans="1:11" x14ac:dyDescent="0.2">
      <c r="A436" s="39">
        <v>30621</v>
      </c>
      <c r="B436" s="40">
        <f>VLOOKUP(Table7[[#This Row],[Date]],'DB Details'!$A:$L,12)</f>
        <v>66</v>
      </c>
      <c r="C436" s="41">
        <v>166.39999399999999</v>
      </c>
      <c r="D436" s="46">
        <f>(Table7[[#This Row],[S&amp;P]]-C424)/C424</f>
        <v>0.20118382445090457</v>
      </c>
      <c r="F436" s="3"/>
      <c r="K436" s="2"/>
    </row>
    <row r="437" spans="1:11" x14ac:dyDescent="0.2">
      <c r="A437" s="39">
        <v>30651</v>
      </c>
      <c r="B437" s="40">
        <f>VLOOKUP(Table7[[#This Row],[Date]],'DB Details'!$A:$L,12)</f>
        <v>69.900000000000006</v>
      </c>
      <c r="C437" s="41">
        <v>164.929993</v>
      </c>
      <c r="D437" s="46">
        <f>(Table7[[#This Row],[S&amp;P]]-C425)/C425</f>
        <v>0.17271042500505143</v>
      </c>
      <c r="F437" s="3"/>
      <c r="K437" s="2"/>
    </row>
    <row r="438" spans="1:11" x14ac:dyDescent="0.2">
      <c r="A438" s="39">
        <v>30682</v>
      </c>
      <c r="B438" s="40">
        <f>VLOOKUP(Table7[[#This Row],[Date]],'DB Details'!$A:$L,12)</f>
        <v>60.5</v>
      </c>
      <c r="C438" s="41">
        <v>163.41000399999999</v>
      </c>
      <c r="D438" s="46">
        <f>(Table7[[#This Row],[S&amp;P]]-C426)/C426</f>
        <v>0.12463868290491352</v>
      </c>
      <c r="F438" s="3"/>
      <c r="K438" s="2"/>
    </row>
    <row r="439" spans="1:11" x14ac:dyDescent="0.2">
      <c r="A439" s="39">
        <v>30713</v>
      </c>
      <c r="B439" s="40">
        <f>VLOOKUP(Table7[[#This Row],[Date]],'DB Details'!$A:$L,12)</f>
        <v>61.3</v>
      </c>
      <c r="C439" s="41">
        <v>157.05999800000001</v>
      </c>
      <c r="D439" s="46">
        <f>(Table7[[#This Row],[S&amp;P]]-C427)/C427</f>
        <v>6.0786168590924873E-2</v>
      </c>
      <c r="F439" s="3"/>
      <c r="K439" s="2"/>
    </row>
    <row r="440" spans="1:11" x14ac:dyDescent="0.2">
      <c r="A440" s="39">
        <v>30742</v>
      </c>
      <c r="B440" s="40">
        <f>VLOOKUP(Table7[[#This Row],[Date]],'DB Details'!$A:$L,12)</f>
        <v>58.9</v>
      </c>
      <c r="C440" s="41">
        <v>159.179993</v>
      </c>
      <c r="D440" s="46">
        <f>(Table7[[#This Row],[S&amp;P]]-C428)/C428</f>
        <v>4.0664132553288955E-2</v>
      </c>
      <c r="F440" s="3"/>
      <c r="K440" s="2"/>
    </row>
    <row r="441" spans="1:11" x14ac:dyDescent="0.2">
      <c r="A441" s="39">
        <v>30773</v>
      </c>
      <c r="B441" s="40">
        <f>VLOOKUP(Table7[[#This Row],[Date]],'DB Details'!$A:$L,12)</f>
        <v>61</v>
      </c>
      <c r="C441" s="41">
        <v>160.050003</v>
      </c>
      <c r="D441" s="46">
        <f>(Table7[[#This Row],[S&amp;P]]-C429)/C429</f>
        <v>-2.6637415231173744E-2</v>
      </c>
      <c r="F441" s="3"/>
      <c r="K441" s="2"/>
    </row>
    <row r="442" spans="1:11" x14ac:dyDescent="0.2">
      <c r="A442" s="39">
        <v>30803</v>
      </c>
      <c r="B442" s="40">
        <f>VLOOKUP(Table7[[#This Row],[Date]],'DB Details'!$A:$L,12)</f>
        <v>58.6</v>
      </c>
      <c r="C442" s="41">
        <v>150.550003</v>
      </c>
      <c r="D442" s="46">
        <f>(Table7[[#This Row],[S&amp;P]]-C430)/C430</f>
        <v>-7.2910869344854093E-2</v>
      </c>
      <c r="F442" s="3"/>
      <c r="K442" s="2"/>
    </row>
    <row r="443" spans="1:11" x14ac:dyDescent="0.2">
      <c r="A443" s="39">
        <v>30834</v>
      </c>
      <c r="B443" s="40">
        <f>VLOOKUP(Table7[[#This Row],[Date]],'DB Details'!$A:$L,12)</f>
        <v>58.1</v>
      </c>
      <c r="C443" s="41">
        <v>153.179993</v>
      </c>
      <c r="D443" s="46">
        <f>(Table7[[#This Row],[S&amp;P]]-C431)/C431</f>
        <v>-8.6256299727131308E-2</v>
      </c>
      <c r="F443" s="3"/>
      <c r="K443" s="2"/>
    </row>
    <row r="444" spans="1:11" x14ac:dyDescent="0.2">
      <c r="A444" s="39">
        <v>30864</v>
      </c>
      <c r="B444" s="40">
        <f>VLOOKUP(Table7[[#This Row],[Date]],'DB Details'!$A:$L,12)</f>
        <v>56.1</v>
      </c>
      <c r="C444" s="41">
        <v>150.66000399999999</v>
      </c>
      <c r="D444" s="46">
        <f>(Table7[[#This Row],[S&amp;P]]-C432)/C432</f>
        <v>-7.3203704148667739E-2</v>
      </c>
      <c r="F444" s="3"/>
      <c r="K444" s="2"/>
    </row>
    <row r="445" spans="1:11" x14ac:dyDescent="0.2">
      <c r="A445" s="39">
        <v>30895</v>
      </c>
      <c r="B445" s="40">
        <f>VLOOKUP(Table7[[#This Row],[Date]],'DB Details'!$A:$L,12)</f>
        <v>53</v>
      </c>
      <c r="C445" s="41">
        <v>166.679993</v>
      </c>
      <c r="D445" s="46">
        <f>(Table7[[#This Row],[S&amp;P]]-C433)/C433</f>
        <v>1.3868607562114655E-2</v>
      </c>
      <c r="F445" s="3"/>
      <c r="K445" s="2"/>
    </row>
    <row r="446" spans="1:11" x14ac:dyDescent="0.2">
      <c r="A446" s="39">
        <v>30926</v>
      </c>
      <c r="B446" s="40">
        <f>VLOOKUP(Table7[[#This Row],[Date]],'DB Details'!$A:$L,12)</f>
        <v>50</v>
      </c>
      <c r="C446" s="41">
        <v>166.10000600000001</v>
      </c>
      <c r="D446" s="46">
        <f>(Table7[[#This Row],[S&amp;P]]-C434)/C434</f>
        <v>1.8064068606924103E-4</v>
      </c>
      <c r="F446" s="3"/>
      <c r="K446" s="2"/>
    </row>
    <row r="447" spans="1:11" x14ac:dyDescent="0.2">
      <c r="A447" s="39">
        <v>30956</v>
      </c>
      <c r="B447" s="40">
        <f>VLOOKUP(Table7[[#This Row],[Date]],'DB Details'!$A:$L,12)</f>
        <v>50.8</v>
      </c>
      <c r="C447" s="41">
        <v>166.08999600000001</v>
      </c>
      <c r="D447" s="46">
        <f>(Table7[[#This Row],[S&amp;P]]-C435)/C435</f>
        <v>1.5530375746920712E-2</v>
      </c>
      <c r="F447" s="3"/>
      <c r="K447" s="2"/>
    </row>
    <row r="448" spans="1:11" x14ac:dyDescent="0.2">
      <c r="A448" s="39">
        <v>30987</v>
      </c>
      <c r="B448" s="40">
        <f>VLOOKUP(Table7[[#This Row],[Date]],'DB Details'!$A:$L,12)</f>
        <v>50.3</v>
      </c>
      <c r="C448" s="41">
        <v>163.58000200000001</v>
      </c>
      <c r="D448" s="46">
        <f>(Table7[[#This Row],[S&amp;P]]-C436)/C436</f>
        <v>-1.694706791876438E-2</v>
      </c>
      <c r="F448" s="3"/>
      <c r="K448" s="2"/>
    </row>
    <row r="449" spans="1:11" x14ac:dyDescent="0.2">
      <c r="A449" s="39">
        <v>31017</v>
      </c>
      <c r="B449" s="40">
        <f>VLOOKUP(Table7[[#This Row],[Date]],'DB Details'!$A:$L,12)</f>
        <v>50.6</v>
      </c>
      <c r="C449" s="41">
        <v>167.240005</v>
      </c>
      <c r="D449" s="46">
        <f>(Table7[[#This Row],[S&amp;P]]-C437)/C437</f>
        <v>1.400601526733831E-2</v>
      </c>
      <c r="F449" s="3"/>
      <c r="K449" s="2"/>
    </row>
    <row r="450" spans="1:11" x14ac:dyDescent="0.2">
      <c r="A450" s="39">
        <v>31048</v>
      </c>
      <c r="B450" s="40">
        <f>VLOOKUP(Table7[[#This Row],[Date]],'DB Details'!$A:$L,12)</f>
        <v>50.3</v>
      </c>
      <c r="C450" s="41">
        <f>VLOOKUP(Table7[[#This Row],[Date]],'DB Details'!$A:$Q,13)</f>
        <v>179.6300048828125</v>
      </c>
      <c r="D450" s="46">
        <f>(Table7[[#This Row],[S&amp;P]]-C438)/C438</f>
        <v>9.9259534213171643E-2</v>
      </c>
      <c r="F450" s="3"/>
      <c r="K450" s="2"/>
    </row>
    <row r="451" spans="1:11" x14ac:dyDescent="0.2">
      <c r="A451" s="39">
        <v>31079</v>
      </c>
      <c r="B451" s="40">
        <f>VLOOKUP(Table7[[#This Row],[Date]],'DB Details'!$A:$L,12)</f>
        <v>49.9</v>
      </c>
      <c r="C451" s="41">
        <f>VLOOKUP(Table7[[#This Row],[Date]],'DB Details'!$A:$Q,13)</f>
        <v>181.17999267578119</v>
      </c>
      <c r="D451" s="46">
        <f>(Table7[[#This Row],[S&amp;P]]-C439)/C439</f>
        <v>0.15357185141299431</v>
      </c>
      <c r="F451" s="3"/>
      <c r="K451" s="2"/>
    </row>
    <row r="452" spans="1:11" x14ac:dyDescent="0.2">
      <c r="A452" s="39">
        <v>31107</v>
      </c>
      <c r="B452" s="40">
        <f>VLOOKUP(Table7[[#This Row],[Date]],'DB Details'!$A:$L,12)</f>
        <v>47.8</v>
      </c>
      <c r="C452" s="41">
        <f>VLOOKUP(Table7[[#This Row],[Date]],'DB Details'!$A:$Q,13)</f>
        <v>180.6600036621094</v>
      </c>
      <c r="D452" s="46">
        <f>(Table7[[#This Row],[S&amp;P]]-C440)/C440</f>
        <v>0.13494164849039419</v>
      </c>
      <c r="F452" s="3"/>
      <c r="K452" s="2"/>
    </row>
    <row r="453" spans="1:11" x14ac:dyDescent="0.2">
      <c r="A453" s="39">
        <v>31138</v>
      </c>
      <c r="B453" s="40">
        <f>VLOOKUP(Table7[[#This Row],[Date]],'DB Details'!$A:$L,12)</f>
        <v>48.2</v>
      </c>
      <c r="C453" s="41">
        <f>VLOOKUP(Table7[[#This Row],[Date]],'DB Details'!$A:$Q,13)</f>
        <v>179.83000183105469</v>
      </c>
      <c r="D453" s="46">
        <f>(Table7[[#This Row],[S&amp;P]]-C441)/C441</f>
        <v>0.12358636963633599</v>
      </c>
      <c r="F453" s="3"/>
      <c r="K453" s="2"/>
    </row>
    <row r="454" spans="1:11" x14ac:dyDescent="0.2">
      <c r="A454" s="39">
        <v>31168</v>
      </c>
      <c r="B454" s="40">
        <f>VLOOKUP(Table7[[#This Row],[Date]],'DB Details'!$A:$L,12)</f>
        <v>47.1</v>
      </c>
      <c r="C454" s="41">
        <f>VLOOKUP(Table7[[#This Row],[Date]],'DB Details'!$A:$Q,13)</f>
        <v>189.55000305175781</v>
      </c>
      <c r="D454" s="46">
        <f>(Table7[[#This Row],[S&amp;P]]-C442)/C442</f>
        <v>0.2590501446337255</v>
      </c>
      <c r="F454" s="3"/>
      <c r="K454" s="2"/>
    </row>
    <row r="455" spans="1:11" x14ac:dyDescent="0.2">
      <c r="A455" s="39">
        <v>31199</v>
      </c>
      <c r="B455" s="40">
        <f>VLOOKUP(Table7[[#This Row],[Date]],'DB Details'!$A:$L,12)</f>
        <v>47.8</v>
      </c>
      <c r="C455" s="41">
        <f>VLOOKUP(Table7[[#This Row],[Date]],'DB Details'!$A:$Q,13)</f>
        <v>191.8500061035156</v>
      </c>
      <c r="D455" s="46">
        <f>(Table7[[#This Row],[S&amp;P]]-C443)/C443</f>
        <v>0.25244819735378626</v>
      </c>
      <c r="F455" s="3"/>
      <c r="K455" s="2"/>
    </row>
    <row r="456" spans="1:11" x14ac:dyDescent="0.2">
      <c r="A456" s="39">
        <v>31229</v>
      </c>
      <c r="B456" s="40">
        <f>VLOOKUP(Table7[[#This Row],[Date]],'DB Details'!$A:$L,12)</f>
        <v>47.9</v>
      </c>
      <c r="C456" s="41">
        <f>VLOOKUP(Table7[[#This Row],[Date]],'DB Details'!$A:$Q,13)</f>
        <v>190.91999816894531</v>
      </c>
      <c r="D456" s="46">
        <f>(Table7[[#This Row],[S&amp;P]]-C444)/C444</f>
        <v>0.26722416766260892</v>
      </c>
      <c r="F456" s="3"/>
      <c r="K456" s="2"/>
    </row>
    <row r="457" spans="1:11" x14ac:dyDescent="0.2">
      <c r="A457" s="39">
        <v>31260</v>
      </c>
      <c r="B457" s="40">
        <f>VLOOKUP(Table7[[#This Row],[Date]],'DB Details'!$A:$L,12)</f>
        <v>47.7</v>
      </c>
      <c r="C457" s="41">
        <f>VLOOKUP(Table7[[#This Row],[Date]],'DB Details'!$A:$Q,13)</f>
        <v>188.6300048828125</v>
      </c>
      <c r="D457" s="46">
        <f>(Table7[[#This Row],[S&amp;P]]-C445)/C445</f>
        <v>0.13168954166450261</v>
      </c>
      <c r="F457" s="3"/>
      <c r="K457" s="2"/>
    </row>
    <row r="458" spans="1:11" x14ac:dyDescent="0.2">
      <c r="A458" s="39">
        <v>31291</v>
      </c>
      <c r="B458" s="40">
        <f>VLOOKUP(Table7[[#This Row],[Date]],'DB Details'!$A:$L,12)</f>
        <v>49.9</v>
      </c>
      <c r="C458" s="41">
        <f>VLOOKUP(Table7[[#This Row],[Date]],'DB Details'!$A:$Q,13)</f>
        <v>182.08000183105469</v>
      </c>
      <c r="D458" s="46">
        <f>(Table7[[#This Row],[S&amp;P]]-C446)/C446</f>
        <v>9.6207075579844828E-2</v>
      </c>
      <c r="F458" s="3"/>
      <c r="K458" s="2"/>
    </row>
    <row r="459" spans="1:11" x14ac:dyDescent="0.2">
      <c r="A459" s="39">
        <v>31321</v>
      </c>
      <c r="B459" s="40">
        <f>VLOOKUP(Table7[[#This Row],[Date]],'DB Details'!$A:$L,12)</f>
        <v>50.9</v>
      </c>
      <c r="C459" s="41">
        <f>VLOOKUP(Table7[[#This Row],[Date]],'DB Details'!$A:$Q,13)</f>
        <v>189.82000732421881</v>
      </c>
      <c r="D459" s="46">
        <f>(Table7[[#This Row],[S&amp;P]]-C447)/C447</f>
        <v>0.14287441685662267</v>
      </c>
      <c r="F459" s="3"/>
      <c r="K459" s="2"/>
    </row>
    <row r="460" spans="1:11" x14ac:dyDescent="0.2">
      <c r="A460" s="39">
        <v>31352</v>
      </c>
      <c r="B460" s="40">
        <f>VLOOKUP(Table7[[#This Row],[Date]],'DB Details'!$A:$L,12)</f>
        <v>52</v>
      </c>
      <c r="C460" s="41">
        <f>VLOOKUP(Table7[[#This Row],[Date]],'DB Details'!$A:$Q,13)</f>
        <v>202.16999816894531</v>
      </c>
      <c r="D460" s="46">
        <f>(Table7[[#This Row],[S&amp;P]]-C448)/C448</f>
        <v>0.23590900902999931</v>
      </c>
      <c r="F460" s="3"/>
      <c r="K460" s="2"/>
    </row>
    <row r="461" spans="1:11" x14ac:dyDescent="0.2">
      <c r="A461" s="39">
        <v>31382</v>
      </c>
      <c r="B461" s="40">
        <f>VLOOKUP(Table7[[#This Row],[Date]],'DB Details'!$A:$L,12)</f>
        <v>50.7</v>
      </c>
      <c r="C461" s="41">
        <f>VLOOKUP(Table7[[#This Row],[Date]],'DB Details'!$A:$Q,13)</f>
        <v>211.2799987792969</v>
      </c>
      <c r="D461" s="46">
        <f>(Table7[[#This Row],[S&amp;P]]-C449)/C449</f>
        <v>0.26333408552156468</v>
      </c>
      <c r="F461" s="3"/>
      <c r="K461" s="2"/>
    </row>
    <row r="462" spans="1:11" x14ac:dyDescent="0.2">
      <c r="A462" s="39">
        <v>31413</v>
      </c>
      <c r="B462" s="40">
        <f>VLOOKUP(Table7[[#This Row],[Date]],'DB Details'!$A:$L,12)</f>
        <v>51.2</v>
      </c>
      <c r="C462" s="41">
        <f>VLOOKUP(Table7[[#This Row],[Date]],'DB Details'!$A:$Q,13)</f>
        <v>211.7799987792969</v>
      </c>
      <c r="D462" s="46">
        <f>(Table7[[#This Row],[S&amp;P]]-C450)/C450</f>
        <v>0.17897897357102729</v>
      </c>
      <c r="F462" s="3"/>
      <c r="K462" s="2"/>
    </row>
    <row r="463" spans="1:11" x14ac:dyDescent="0.2">
      <c r="A463" s="39">
        <v>31444</v>
      </c>
      <c r="B463" s="40">
        <f>VLOOKUP(Table7[[#This Row],[Date]],'DB Details'!$A:$L,12)</f>
        <v>51</v>
      </c>
      <c r="C463" s="41">
        <f>VLOOKUP(Table7[[#This Row],[Date]],'DB Details'!$A:$Q,13)</f>
        <v>226.91999816894531</v>
      </c>
      <c r="D463" s="46">
        <f>(Table7[[#This Row],[S&amp;P]]-C451)/C451</f>
        <v>0.25245616150904232</v>
      </c>
      <c r="F463" s="3"/>
      <c r="K463" s="2"/>
    </row>
    <row r="464" spans="1:11" x14ac:dyDescent="0.2">
      <c r="A464" s="39">
        <v>31472</v>
      </c>
      <c r="B464" s="40">
        <f>VLOOKUP(Table7[[#This Row],[Date]],'DB Details'!$A:$L,12)</f>
        <v>51</v>
      </c>
      <c r="C464" s="41">
        <f>VLOOKUP(Table7[[#This Row],[Date]],'DB Details'!$A:$Q,13)</f>
        <v>238.8999938964844</v>
      </c>
      <c r="D464" s="46">
        <f>(Table7[[#This Row],[S&amp;P]]-C452)/C452</f>
        <v>0.32237345872804229</v>
      </c>
      <c r="F464" s="3"/>
      <c r="K464" s="2"/>
    </row>
    <row r="465" spans="1:11" x14ac:dyDescent="0.2">
      <c r="A465" s="39">
        <v>31503</v>
      </c>
      <c r="B465" s="40">
        <f>VLOOKUP(Table7[[#This Row],[Date]],'DB Details'!$A:$L,12)</f>
        <v>49.7</v>
      </c>
      <c r="C465" s="41">
        <f>VLOOKUP(Table7[[#This Row],[Date]],'DB Details'!$A:$Q,13)</f>
        <v>235.52000427246091</v>
      </c>
      <c r="D465" s="46">
        <f>(Table7[[#This Row],[S&amp;P]]-C453)/C453</f>
        <v>0.30968137615727459</v>
      </c>
      <c r="F465" s="3"/>
      <c r="K465" s="2"/>
    </row>
    <row r="466" spans="1:11" x14ac:dyDescent="0.2">
      <c r="A466" s="39">
        <v>31533</v>
      </c>
      <c r="B466" s="40">
        <f>VLOOKUP(Table7[[#This Row],[Date]],'DB Details'!$A:$L,12)</f>
        <v>53.4</v>
      </c>
      <c r="C466" s="41">
        <f>VLOOKUP(Table7[[#This Row],[Date]],'DB Details'!$A:$Q,13)</f>
        <v>247.3500061035156</v>
      </c>
      <c r="D466" s="46">
        <f>(Table7[[#This Row],[S&amp;P]]-C454)/C454</f>
        <v>0.30493274661660191</v>
      </c>
      <c r="F466" s="3"/>
      <c r="K466" s="2"/>
    </row>
    <row r="467" spans="1:11" x14ac:dyDescent="0.2">
      <c r="A467" s="39">
        <v>31564</v>
      </c>
      <c r="B467" s="40">
        <f>VLOOKUP(Table7[[#This Row],[Date]],'DB Details'!$A:$L,12)</f>
        <v>50.5</v>
      </c>
      <c r="C467" s="41">
        <f>VLOOKUP(Table7[[#This Row],[Date]],'DB Details'!$A:$Q,13)</f>
        <v>250.8399963378906</v>
      </c>
      <c r="D467" s="46">
        <f>(Table7[[#This Row],[S&amp;P]]-C455)/C455</f>
        <v>0.30747974124403232</v>
      </c>
      <c r="F467" s="3"/>
      <c r="K467" s="2"/>
    </row>
    <row r="468" spans="1:11" x14ac:dyDescent="0.2">
      <c r="A468" s="39">
        <v>31594</v>
      </c>
      <c r="B468" s="40">
        <f>VLOOKUP(Table7[[#This Row],[Date]],'DB Details'!$A:$L,12)</f>
        <v>48</v>
      </c>
      <c r="C468" s="41">
        <f>VLOOKUP(Table7[[#This Row],[Date]],'DB Details'!$A:$Q,13)</f>
        <v>236.1199951171875</v>
      </c>
      <c r="D468" s="46">
        <f>(Table7[[#This Row],[S&amp;P]]-C456)/C456</f>
        <v>0.23674836256935569</v>
      </c>
      <c r="F468" s="3"/>
      <c r="K468" s="2"/>
    </row>
    <row r="469" spans="1:11" x14ac:dyDescent="0.2">
      <c r="A469" s="39">
        <v>31625</v>
      </c>
      <c r="B469" s="40">
        <f>VLOOKUP(Table7[[#This Row],[Date]],'DB Details'!$A:$L,12)</f>
        <v>52.6</v>
      </c>
      <c r="C469" s="41">
        <f>VLOOKUP(Table7[[#This Row],[Date]],'DB Details'!$A:$Q,13)</f>
        <v>252.92999267578119</v>
      </c>
      <c r="D469" s="46">
        <f>(Table7[[#This Row],[S&amp;P]]-C457)/C457</f>
        <v>0.34087889587298392</v>
      </c>
      <c r="F469" s="3"/>
      <c r="K469" s="2"/>
    </row>
    <row r="470" spans="1:11" x14ac:dyDescent="0.2">
      <c r="A470" s="39">
        <v>31656</v>
      </c>
      <c r="B470" s="40">
        <f>VLOOKUP(Table7[[#This Row],[Date]],'DB Details'!$A:$L,12)</f>
        <v>52.4</v>
      </c>
      <c r="C470" s="41">
        <f>VLOOKUP(Table7[[#This Row],[Date]],'DB Details'!$A:$Q,13)</f>
        <v>231.32000732421881</v>
      </c>
      <c r="D470" s="46">
        <f>(Table7[[#This Row],[S&amp;P]]-C458)/C458</f>
        <v>0.27043060741427333</v>
      </c>
      <c r="F470" s="3"/>
      <c r="K470" s="2"/>
    </row>
    <row r="471" spans="1:11" x14ac:dyDescent="0.2">
      <c r="A471" s="39">
        <v>31686</v>
      </c>
      <c r="B471" s="40">
        <f>VLOOKUP(Table7[[#This Row],[Date]],'DB Details'!$A:$L,12)</f>
        <v>51.2</v>
      </c>
      <c r="C471" s="41">
        <f>VLOOKUP(Table7[[#This Row],[Date]],'DB Details'!$A:$Q,13)</f>
        <v>243.97999572753909</v>
      </c>
      <c r="D471" s="46">
        <f>(Table7[[#This Row],[S&amp;P]]-C459)/C459</f>
        <v>0.28532286541751756</v>
      </c>
      <c r="F471" s="3"/>
      <c r="K471" s="2"/>
    </row>
    <row r="472" spans="1:11" x14ac:dyDescent="0.2">
      <c r="A472" s="39">
        <v>31717</v>
      </c>
      <c r="B472" s="40">
        <f>VLOOKUP(Table7[[#This Row],[Date]],'DB Details'!$A:$L,12)</f>
        <v>51.2</v>
      </c>
      <c r="C472" s="41">
        <f>VLOOKUP(Table7[[#This Row],[Date]],'DB Details'!$A:$Q,13)</f>
        <v>249.2200012207031</v>
      </c>
      <c r="D472" s="46">
        <f>(Table7[[#This Row],[S&amp;P]]-C460)/C460</f>
        <v>0.2327249516638962</v>
      </c>
      <c r="F472" s="3"/>
      <c r="K472" s="2"/>
    </row>
    <row r="473" spans="1:11" x14ac:dyDescent="0.2">
      <c r="A473" s="39">
        <v>31747</v>
      </c>
      <c r="B473" s="40">
        <f>VLOOKUP(Table7[[#This Row],[Date]],'DB Details'!$A:$L,12)</f>
        <v>50.5</v>
      </c>
      <c r="C473" s="41">
        <f>VLOOKUP(Table7[[#This Row],[Date]],'DB Details'!$A:$Q,13)</f>
        <v>242.16999816894531</v>
      </c>
      <c r="D473" s="46">
        <f>(Table7[[#This Row],[S&amp;P]]-C461)/C461</f>
        <v>0.1462040873159797</v>
      </c>
      <c r="F473" s="3"/>
      <c r="K473" s="2"/>
    </row>
    <row r="474" spans="1:11" x14ac:dyDescent="0.2">
      <c r="A474" s="39">
        <v>31778</v>
      </c>
      <c r="B474" s="40">
        <f>VLOOKUP(Table7[[#This Row],[Date]],'DB Details'!$A:$L,12)</f>
        <v>54.9</v>
      </c>
      <c r="C474" s="41">
        <f>VLOOKUP(Table7[[#This Row],[Date]],'DB Details'!$A:$Q,13)</f>
        <v>274.07998657226562</v>
      </c>
      <c r="D474" s="46">
        <f>(Table7[[#This Row],[S&amp;P]]-C462)/C462</f>
        <v>0.2941731426577901</v>
      </c>
      <c r="F474" s="3"/>
      <c r="K474" s="2"/>
    </row>
    <row r="475" spans="1:11" x14ac:dyDescent="0.2">
      <c r="A475" s="39">
        <v>31809</v>
      </c>
      <c r="B475" s="40">
        <f>VLOOKUP(Table7[[#This Row],[Date]],'DB Details'!$A:$L,12)</f>
        <v>52.6</v>
      </c>
      <c r="C475" s="41">
        <f>VLOOKUP(Table7[[#This Row],[Date]],'DB Details'!$A:$Q,13)</f>
        <v>284.20001220703119</v>
      </c>
      <c r="D475" s="46">
        <f>(Table7[[#This Row],[S&amp;P]]-C463)/C463</f>
        <v>0.25242382557856385</v>
      </c>
      <c r="F475" s="3"/>
      <c r="K475" s="2"/>
    </row>
    <row r="476" spans="1:11" x14ac:dyDescent="0.2">
      <c r="A476" s="39">
        <v>31837</v>
      </c>
      <c r="B476" s="40">
        <f>VLOOKUP(Table7[[#This Row],[Date]],'DB Details'!$A:$L,12)</f>
        <v>55</v>
      </c>
      <c r="C476" s="41">
        <f>VLOOKUP(Table7[[#This Row],[Date]],'DB Details'!$A:$Q,13)</f>
        <v>291.70001220703119</v>
      </c>
      <c r="D476" s="46">
        <f>(Table7[[#This Row],[S&amp;P]]-C464)/C464</f>
        <v>0.2210130584324129</v>
      </c>
      <c r="F476" s="3"/>
      <c r="K476" s="2"/>
    </row>
    <row r="477" spans="1:11" x14ac:dyDescent="0.2">
      <c r="A477" s="39">
        <v>31868</v>
      </c>
      <c r="B477" s="40">
        <f>VLOOKUP(Table7[[#This Row],[Date]],'DB Details'!$A:$L,12)</f>
        <v>55.5</v>
      </c>
      <c r="C477" s="41">
        <f>VLOOKUP(Table7[[#This Row],[Date]],'DB Details'!$A:$Q,13)</f>
        <v>288.3599853515625</v>
      </c>
      <c r="D477" s="46">
        <f>(Table7[[#This Row],[S&amp;P]]-C465)/C465</f>
        <v>0.22435453515860906</v>
      </c>
      <c r="F477" s="3"/>
      <c r="K477" s="2"/>
    </row>
    <row r="478" spans="1:11" x14ac:dyDescent="0.2">
      <c r="A478" s="39">
        <v>31898</v>
      </c>
      <c r="B478" s="40">
        <f>VLOOKUP(Table7[[#This Row],[Date]],'DB Details'!$A:$L,12)</f>
        <v>57.2</v>
      </c>
      <c r="C478" s="41">
        <f>VLOOKUP(Table7[[#This Row],[Date]],'DB Details'!$A:$Q,13)</f>
        <v>290.10000610351562</v>
      </c>
      <c r="D478" s="46">
        <f>(Table7[[#This Row],[S&amp;P]]-C466)/C466</f>
        <v>0.17283201514096272</v>
      </c>
      <c r="F478" s="3"/>
      <c r="K478" s="2"/>
    </row>
    <row r="479" spans="1:11" x14ac:dyDescent="0.2">
      <c r="A479" s="39">
        <v>31929</v>
      </c>
      <c r="B479" s="40">
        <f>VLOOKUP(Table7[[#This Row],[Date]],'DB Details'!$A:$L,12)</f>
        <v>57.4</v>
      </c>
      <c r="C479" s="41">
        <f>VLOOKUP(Table7[[#This Row],[Date]],'DB Details'!$A:$Q,13)</f>
        <v>304</v>
      </c>
      <c r="D479" s="46">
        <f>(Table7[[#This Row],[S&amp;P]]-C467)/C467</f>
        <v>0.21192793987487124</v>
      </c>
      <c r="F479" s="3"/>
      <c r="K479" s="2"/>
    </row>
    <row r="480" spans="1:11" x14ac:dyDescent="0.2">
      <c r="A480" s="39">
        <v>31959</v>
      </c>
      <c r="B480" s="40">
        <f>VLOOKUP(Table7[[#This Row],[Date]],'DB Details'!$A:$L,12)</f>
        <v>57.5</v>
      </c>
      <c r="C480" s="41">
        <f>VLOOKUP(Table7[[#This Row],[Date]],'DB Details'!$A:$Q,13)</f>
        <v>318.66000366210938</v>
      </c>
      <c r="D480" s="46">
        <f>(Table7[[#This Row],[S&amp;P]]-C468)/C468</f>
        <v>0.34956805968065885</v>
      </c>
      <c r="F480" s="3"/>
      <c r="K480" s="2"/>
    </row>
    <row r="481" spans="1:11" x14ac:dyDescent="0.2">
      <c r="A481" s="39">
        <v>31990</v>
      </c>
      <c r="B481" s="40">
        <f>VLOOKUP(Table7[[#This Row],[Date]],'DB Details'!$A:$L,12)</f>
        <v>59.3</v>
      </c>
      <c r="C481" s="41">
        <f>VLOOKUP(Table7[[#This Row],[Date]],'DB Details'!$A:$Q,13)</f>
        <v>329.79998779296881</v>
      </c>
      <c r="D481" s="46">
        <f>(Table7[[#This Row],[S&amp;P]]-C469)/C469</f>
        <v>0.30391806959692425</v>
      </c>
      <c r="F481" s="3"/>
      <c r="K481" s="2"/>
    </row>
    <row r="482" spans="1:11" x14ac:dyDescent="0.2">
      <c r="A482" s="39">
        <v>32021</v>
      </c>
      <c r="B482" s="40">
        <f>VLOOKUP(Table7[[#This Row],[Date]],'DB Details'!$A:$L,12)</f>
        <v>60</v>
      </c>
      <c r="C482" s="41">
        <f>VLOOKUP(Table7[[#This Row],[Date]],'DB Details'!$A:$Q,13)</f>
        <v>321.82998657226562</v>
      </c>
      <c r="D482" s="46">
        <f>(Table7[[#This Row],[S&amp;P]]-C470)/C470</f>
        <v>0.39127605214531991</v>
      </c>
      <c r="F482" s="3"/>
      <c r="K482" s="2"/>
    </row>
    <row r="483" spans="1:11" x14ac:dyDescent="0.2">
      <c r="A483" s="39">
        <v>32051</v>
      </c>
      <c r="B483" s="40">
        <f>VLOOKUP(Table7[[#This Row],[Date]],'DB Details'!$A:$L,12)</f>
        <v>60.7</v>
      </c>
      <c r="C483" s="41">
        <f>VLOOKUP(Table7[[#This Row],[Date]],'DB Details'!$A:$Q,13)</f>
        <v>251.78999328613281</v>
      </c>
      <c r="D483" s="46">
        <f>(Table7[[#This Row],[S&amp;P]]-C471)/C471</f>
        <v>3.2010811113036566E-2</v>
      </c>
      <c r="F483" s="3"/>
      <c r="K483" s="2"/>
    </row>
    <row r="484" spans="1:11" x14ac:dyDescent="0.2">
      <c r="A484" s="39">
        <v>32082</v>
      </c>
      <c r="B484" s="40">
        <f>VLOOKUP(Table7[[#This Row],[Date]],'DB Details'!$A:$L,12)</f>
        <v>58.8</v>
      </c>
      <c r="C484" s="41">
        <f>VLOOKUP(Table7[[#This Row],[Date]],'DB Details'!$A:$Q,13)</f>
        <v>230.30000305175781</v>
      </c>
      <c r="D484" s="46">
        <f>(Table7[[#This Row],[S&amp;P]]-C472)/C472</f>
        <v>-7.5916852886098007E-2</v>
      </c>
      <c r="F484" s="3"/>
      <c r="K484" s="2"/>
    </row>
    <row r="485" spans="1:11" x14ac:dyDescent="0.2">
      <c r="A485" s="39">
        <v>32112</v>
      </c>
      <c r="B485" s="40">
        <f>VLOOKUP(Table7[[#This Row],[Date]],'DB Details'!$A:$L,12)</f>
        <v>61</v>
      </c>
      <c r="C485" s="41">
        <f>VLOOKUP(Table7[[#This Row],[Date]],'DB Details'!$A:$Q,13)</f>
        <v>247.08000183105469</v>
      </c>
      <c r="D485" s="46">
        <f>(Table7[[#This Row],[S&amp;P]]-C473)/C473</f>
        <v>2.0275028695685104E-2</v>
      </c>
      <c r="F485" s="3"/>
      <c r="K485" s="2"/>
    </row>
    <row r="486" spans="1:11" x14ac:dyDescent="0.2">
      <c r="A486" s="39">
        <v>32143</v>
      </c>
      <c r="B486" s="40">
        <f>VLOOKUP(Table7[[#This Row],[Date]],'DB Details'!$A:$L,12)</f>
        <v>57.5</v>
      </c>
      <c r="C486" s="41">
        <f>VLOOKUP(Table7[[#This Row],[Date]],'DB Details'!$A:$Q,13)</f>
        <v>257.07000732421881</v>
      </c>
      <c r="D486" s="46">
        <f>(Table7[[#This Row],[S&amp;P]]-C474)/C474</f>
        <v>-6.2062098954320626E-2</v>
      </c>
      <c r="F486" s="3"/>
      <c r="K486" s="2"/>
    </row>
    <row r="487" spans="1:11" x14ac:dyDescent="0.2">
      <c r="A487" s="39">
        <v>32174</v>
      </c>
      <c r="B487" s="40">
        <f>VLOOKUP(Table7[[#This Row],[Date]],'DB Details'!$A:$L,12)</f>
        <v>56.2</v>
      </c>
      <c r="C487" s="41">
        <f>VLOOKUP(Table7[[#This Row],[Date]],'DB Details'!$A:$Q,13)</f>
        <v>267.82000732421881</v>
      </c>
      <c r="D487" s="46">
        <f>(Table7[[#This Row],[S&amp;P]]-C475)/C475</f>
        <v>-5.7635482685623685E-2</v>
      </c>
      <c r="F487" s="3"/>
      <c r="K487" s="2"/>
    </row>
    <row r="488" spans="1:11" x14ac:dyDescent="0.2">
      <c r="A488" s="39">
        <v>32203</v>
      </c>
      <c r="B488" s="40">
        <f>VLOOKUP(Table7[[#This Row],[Date]],'DB Details'!$A:$L,12)</f>
        <v>54.6</v>
      </c>
      <c r="C488" s="41">
        <f>VLOOKUP(Table7[[#This Row],[Date]],'DB Details'!$A:$Q,13)</f>
        <v>258.8900146484375</v>
      </c>
      <c r="D488" s="46">
        <f>(Table7[[#This Row],[S&amp;P]]-C476)/C476</f>
        <v>-0.11247856080070069</v>
      </c>
      <c r="F488" s="3"/>
      <c r="K488" s="2"/>
    </row>
    <row r="489" spans="1:11" x14ac:dyDescent="0.2">
      <c r="A489" s="39">
        <v>32234</v>
      </c>
      <c r="B489" s="40">
        <f>VLOOKUP(Table7[[#This Row],[Date]],'DB Details'!$A:$L,12)</f>
        <v>55.8</v>
      </c>
      <c r="C489" s="41">
        <f>VLOOKUP(Table7[[#This Row],[Date]],'DB Details'!$A:$Q,13)</f>
        <v>261.32998657226562</v>
      </c>
      <c r="D489" s="46">
        <f>(Table7[[#This Row],[S&amp;P]]-C477)/C477</f>
        <v>-9.3736995950885707E-2</v>
      </c>
      <c r="F489" s="3"/>
      <c r="K489" s="2"/>
    </row>
    <row r="490" spans="1:11" x14ac:dyDescent="0.2">
      <c r="A490" s="39">
        <v>32264</v>
      </c>
      <c r="B490" s="40">
        <f>VLOOKUP(Table7[[#This Row],[Date]],'DB Details'!$A:$L,12)</f>
        <v>55.5</v>
      </c>
      <c r="C490" s="41">
        <f>VLOOKUP(Table7[[#This Row],[Date]],'DB Details'!$A:$Q,13)</f>
        <v>262.16000366210938</v>
      </c>
      <c r="D490" s="46">
        <f>(Table7[[#This Row],[S&amp;P]]-C478)/C478</f>
        <v>-9.6311623073308358E-2</v>
      </c>
      <c r="F490" s="3"/>
      <c r="K490" s="2"/>
    </row>
    <row r="491" spans="1:11" x14ac:dyDescent="0.2">
      <c r="A491" s="39">
        <v>32295</v>
      </c>
      <c r="B491" s="40">
        <f>VLOOKUP(Table7[[#This Row],[Date]],'DB Details'!$A:$L,12)</f>
        <v>59.3</v>
      </c>
      <c r="C491" s="41">
        <f>VLOOKUP(Table7[[#This Row],[Date]],'DB Details'!$A:$Q,13)</f>
        <v>273.5</v>
      </c>
      <c r="D491" s="46">
        <f>(Table7[[#This Row],[S&amp;P]]-C479)/C479</f>
        <v>-0.10032894736842106</v>
      </c>
      <c r="F491" s="3"/>
      <c r="K491" s="2"/>
    </row>
    <row r="492" spans="1:11" x14ac:dyDescent="0.2">
      <c r="A492" s="39">
        <v>32325</v>
      </c>
      <c r="B492" s="40">
        <f>VLOOKUP(Table7[[#This Row],[Date]],'DB Details'!$A:$L,12)</f>
        <v>58.2</v>
      </c>
      <c r="C492" s="41">
        <f>VLOOKUP(Table7[[#This Row],[Date]],'DB Details'!$A:$Q,13)</f>
        <v>272.01998901367188</v>
      </c>
      <c r="D492" s="46">
        <f>(Table7[[#This Row],[S&amp;P]]-C480)/C480</f>
        <v>-0.14636293890805374</v>
      </c>
      <c r="F492" s="3"/>
      <c r="K492" s="2"/>
    </row>
    <row r="493" spans="1:11" x14ac:dyDescent="0.2">
      <c r="A493" s="39">
        <v>32356</v>
      </c>
      <c r="B493" s="40">
        <f>VLOOKUP(Table7[[#This Row],[Date]],'DB Details'!$A:$L,12)</f>
        <v>56</v>
      </c>
      <c r="C493" s="41">
        <f>VLOOKUP(Table7[[#This Row],[Date]],'DB Details'!$A:$Q,13)</f>
        <v>261.51998901367188</v>
      </c>
      <c r="D493" s="46">
        <f>(Table7[[#This Row],[S&amp;P]]-C481)/C481</f>
        <v>-0.20703457036559852</v>
      </c>
      <c r="F493" s="3"/>
      <c r="K493" s="2"/>
    </row>
    <row r="494" spans="1:11" x14ac:dyDescent="0.2">
      <c r="A494" s="39">
        <v>32387</v>
      </c>
      <c r="B494" s="40">
        <f>VLOOKUP(Table7[[#This Row],[Date]],'DB Details'!$A:$L,12)</f>
        <v>54.5</v>
      </c>
      <c r="C494" s="41">
        <f>VLOOKUP(Table7[[#This Row],[Date]],'DB Details'!$A:$Q,13)</f>
        <v>271.91000366210938</v>
      </c>
      <c r="D494" s="46">
        <f>(Table7[[#This Row],[S&amp;P]]-C482)/C482</f>
        <v>-0.15511290119930113</v>
      </c>
      <c r="F494" s="3"/>
      <c r="K494" s="2"/>
    </row>
    <row r="495" spans="1:11" x14ac:dyDescent="0.2">
      <c r="A495" s="39">
        <v>32417</v>
      </c>
      <c r="B495" s="40">
        <f>VLOOKUP(Table7[[#This Row],[Date]],'DB Details'!$A:$L,12)</f>
        <v>55.4</v>
      </c>
      <c r="C495" s="41">
        <f>VLOOKUP(Table7[[#This Row],[Date]],'DB Details'!$A:$Q,13)</f>
        <v>278.97000122070312</v>
      </c>
      <c r="D495" s="46">
        <f>(Table7[[#This Row],[S&amp;P]]-C483)/C483</f>
        <v>0.10794713316379931</v>
      </c>
      <c r="F495" s="3"/>
      <c r="K495" s="2"/>
    </row>
    <row r="496" spans="1:11" x14ac:dyDescent="0.2">
      <c r="A496" s="39">
        <v>32448</v>
      </c>
      <c r="B496" s="40">
        <f>VLOOKUP(Table7[[#This Row],[Date]],'DB Details'!$A:$L,12)</f>
        <v>55.6</v>
      </c>
      <c r="C496" s="41">
        <f>VLOOKUP(Table7[[#This Row],[Date]],'DB Details'!$A:$Q,13)</f>
        <v>273.70001220703119</v>
      </c>
      <c r="D496" s="46">
        <f>(Table7[[#This Row],[S&amp;P]]-C484)/C484</f>
        <v>0.18844988528080753</v>
      </c>
      <c r="F496" s="3"/>
      <c r="K496" s="2"/>
    </row>
    <row r="497" spans="1:11" x14ac:dyDescent="0.2">
      <c r="A497" s="39">
        <v>32478</v>
      </c>
      <c r="B497" s="40">
        <f>VLOOKUP(Table7[[#This Row],[Date]],'DB Details'!$A:$L,12)</f>
        <v>56</v>
      </c>
      <c r="C497" s="41">
        <f>VLOOKUP(Table7[[#This Row],[Date]],'DB Details'!$A:$Q,13)</f>
        <v>277.72000122070312</v>
      </c>
      <c r="D497" s="46">
        <f>(Table7[[#This Row],[S&amp;P]]-C485)/C485</f>
        <v>0.12400841493679071</v>
      </c>
      <c r="F497" s="3"/>
      <c r="K497" s="2"/>
    </row>
    <row r="498" spans="1:11" x14ac:dyDescent="0.2">
      <c r="A498" s="39">
        <v>32509</v>
      </c>
      <c r="B498" s="40">
        <f>VLOOKUP(Table7[[#This Row],[Date]],'DB Details'!$A:$L,12)</f>
        <v>54.7</v>
      </c>
      <c r="C498" s="41">
        <f>VLOOKUP(Table7[[#This Row],[Date]],'DB Details'!$A:$Q,13)</f>
        <v>297.47000122070312</v>
      </c>
      <c r="D498" s="46">
        <f>(Table7[[#This Row],[S&amp;P]]-C486)/C486</f>
        <v>0.15715561032186659</v>
      </c>
      <c r="F498" s="3"/>
      <c r="K498" s="2"/>
    </row>
    <row r="499" spans="1:11" x14ac:dyDescent="0.2">
      <c r="A499" s="39">
        <v>32540</v>
      </c>
      <c r="B499" s="40">
        <f>VLOOKUP(Table7[[#This Row],[Date]],'DB Details'!$A:$L,12)</f>
        <v>54.1</v>
      </c>
      <c r="C499" s="41">
        <f>VLOOKUP(Table7[[#This Row],[Date]],'DB Details'!$A:$Q,13)</f>
        <v>288.8599853515625</v>
      </c>
      <c r="D499" s="46">
        <f>(Table7[[#This Row],[S&amp;P]]-C487)/C487</f>
        <v>7.8560142827092894E-2</v>
      </c>
      <c r="F499" s="3"/>
      <c r="K499" s="2"/>
    </row>
    <row r="500" spans="1:11" x14ac:dyDescent="0.2">
      <c r="A500" s="39">
        <v>32568</v>
      </c>
      <c r="B500" s="40">
        <f>VLOOKUP(Table7[[#This Row],[Date]],'DB Details'!$A:$L,12)</f>
        <v>51.5</v>
      </c>
      <c r="C500" s="41">
        <f>VLOOKUP(Table7[[#This Row],[Date]],'DB Details'!$A:$Q,13)</f>
        <v>294.8699951171875</v>
      </c>
      <c r="D500" s="46">
        <f>(Table7[[#This Row],[S&amp;P]]-C488)/C488</f>
        <v>0.13897786099479117</v>
      </c>
      <c r="F500" s="3"/>
      <c r="K500" s="2"/>
    </row>
    <row r="501" spans="1:11" x14ac:dyDescent="0.2">
      <c r="A501" s="39">
        <v>32599</v>
      </c>
      <c r="B501" s="40">
        <f>VLOOKUP(Table7[[#This Row],[Date]],'DB Details'!$A:$L,12)</f>
        <v>52.2</v>
      </c>
      <c r="C501" s="41">
        <f>VLOOKUP(Table7[[#This Row],[Date]],'DB Details'!$A:$Q,13)</f>
        <v>309.6400146484375</v>
      </c>
      <c r="D501" s="46">
        <f>(Table7[[#This Row],[S&amp;P]]-C489)/C489</f>
        <v>0.18486216874622879</v>
      </c>
      <c r="F501" s="3"/>
      <c r="K501" s="2"/>
    </row>
    <row r="502" spans="1:11" x14ac:dyDescent="0.2">
      <c r="A502" s="39">
        <v>32629</v>
      </c>
      <c r="B502" s="40">
        <f>VLOOKUP(Table7[[#This Row],[Date]],'DB Details'!$A:$L,12)</f>
        <v>49.3</v>
      </c>
      <c r="C502" s="41">
        <f>VLOOKUP(Table7[[#This Row],[Date]],'DB Details'!$A:$Q,13)</f>
        <v>320.51998901367188</v>
      </c>
      <c r="D502" s="46">
        <f>(Table7[[#This Row],[S&amp;P]]-C490)/C490</f>
        <v>0.22261208626919701</v>
      </c>
      <c r="F502" s="3"/>
      <c r="K502" s="2"/>
    </row>
    <row r="503" spans="1:11" x14ac:dyDescent="0.2">
      <c r="A503" s="39">
        <v>32660</v>
      </c>
      <c r="B503" s="40">
        <f>VLOOKUP(Table7[[#This Row],[Date]],'DB Details'!$A:$L,12)</f>
        <v>47.3</v>
      </c>
      <c r="C503" s="41">
        <f>VLOOKUP(Table7[[#This Row],[Date]],'DB Details'!$A:$Q,13)</f>
        <v>317.98001098632812</v>
      </c>
      <c r="D503" s="46">
        <f>(Table7[[#This Row],[S&amp;P]]-C491)/C491</f>
        <v>0.16263258130284505</v>
      </c>
      <c r="F503" s="3"/>
      <c r="K503" s="2"/>
    </row>
    <row r="504" spans="1:11" x14ac:dyDescent="0.2">
      <c r="A504" s="39">
        <v>32690</v>
      </c>
      <c r="B504" s="40">
        <f>VLOOKUP(Table7[[#This Row],[Date]],'DB Details'!$A:$L,12)</f>
        <v>45.9</v>
      </c>
      <c r="C504" s="41">
        <f>VLOOKUP(Table7[[#This Row],[Date]],'DB Details'!$A:$Q,13)</f>
        <v>346.07998657226562</v>
      </c>
      <c r="D504" s="46">
        <f>(Table7[[#This Row],[S&amp;P]]-C492)/C492</f>
        <v>0.27225939471261229</v>
      </c>
      <c r="F504" s="3"/>
      <c r="K504" s="2"/>
    </row>
    <row r="505" spans="1:11" x14ac:dyDescent="0.2">
      <c r="A505" s="39">
        <v>32721</v>
      </c>
      <c r="B505" s="40">
        <f>VLOOKUP(Table7[[#This Row],[Date]],'DB Details'!$A:$L,12)</f>
        <v>45.1</v>
      </c>
      <c r="C505" s="41">
        <f>VLOOKUP(Table7[[#This Row],[Date]],'DB Details'!$A:$Q,13)</f>
        <v>351.45001220703119</v>
      </c>
      <c r="D505" s="46">
        <f>(Table7[[#This Row],[S&amp;P]]-C493)/C493</f>
        <v>0.34387437661087511</v>
      </c>
      <c r="F505" s="3"/>
      <c r="K505" s="2"/>
    </row>
    <row r="506" spans="1:11" x14ac:dyDescent="0.2">
      <c r="A506" s="39">
        <v>32752</v>
      </c>
      <c r="B506" s="40">
        <f>VLOOKUP(Table7[[#This Row],[Date]],'DB Details'!$A:$L,12)</f>
        <v>46</v>
      </c>
      <c r="C506" s="41">
        <f>VLOOKUP(Table7[[#This Row],[Date]],'DB Details'!$A:$Q,13)</f>
        <v>349.14999389648438</v>
      </c>
      <c r="D506" s="46">
        <f>(Table7[[#This Row],[S&amp;P]]-C494)/C494</f>
        <v>0.28406454045125074</v>
      </c>
      <c r="F506" s="3"/>
      <c r="K506" s="2"/>
    </row>
    <row r="507" spans="1:11" x14ac:dyDescent="0.2">
      <c r="A507" s="39">
        <v>32782</v>
      </c>
      <c r="B507" s="40">
        <f>VLOOKUP(Table7[[#This Row],[Date]],'DB Details'!$A:$L,12)</f>
        <v>46.8</v>
      </c>
      <c r="C507" s="41">
        <f>VLOOKUP(Table7[[#This Row],[Date]],'DB Details'!$A:$Q,13)</f>
        <v>340.3599853515625</v>
      </c>
      <c r="D507" s="46">
        <f>(Table7[[#This Row],[S&amp;P]]-C495)/C495</f>
        <v>0.22005944675854794</v>
      </c>
      <c r="F507" s="3"/>
      <c r="K507" s="2"/>
    </row>
    <row r="508" spans="1:11" x14ac:dyDescent="0.2">
      <c r="A508" s="39">
        <v>32813</v>
      </c>
      <c r="B508" s="40">
        <f>VLOOKUP(Table7[[#This Row],[Date]],'DB Details'!$A:$L,12)</f>
        <v>46.8</v>
      </c>
      <c r="C508" s="41">
        <f>VLOOKUP(Table7[[#This Row],[Date]],'DB Details'!$A:$Q,13)</f>
        <v>345.989990234375</v>
      </c>
      <c r="D508" s="46">
        <f>(Table7[[#This Row],[S&amp;P]]-C496)/C496</f>
        <v>0.26412120863430022</v>
      </c>
      <c r="F508" s="3"/>
      <c r="K508" s="2"/>
    </row>
    <row r="509" spans="1:11" x14ac:dyDescent="0.2">
      <c r="A509" s="39">
        <v>32843</v>
      </c>
      <c r="B509" s="40">
        <f>VLOOKUP(Table7[[#This Row],[Date]],'DB Details'!$A:$L,12)</f>
        <v>47.4</v>
      </c>
      <c r="C509" s="41">
        <f>VLOOKUP(Table7[[#This Row],[Date]],'DB Details'!$A:$Q,13)</f>
        <v>353.39999389648438</v>
      </c>
      <c r="D509" s="46">
        <f>(Table7[[#This Row],[S&amp;P]]-C497)/C497</f>
        <v>0.27250465340319013</v>
      </c>
      <c r="F509" s="3"/>
      <c r="K509" s="2"/>
    </row>
    <row r="510" spans="1:11" x14ac:dyDescent="0.2">
      <c r="A510" s="39">
        <v>32874</v>
      </c>
      <c r="B510" s="40">
        <f>VLOOKUP(Table7[[#This Row],[Date]],'DB Details'!$A:$L,12)</f>
        <v>47.2</v>
      </c>
      <c r="C510" s="41">
        <f>VLOOKUP(Table7[[#This Row],[Date]],'DB Details'!$A:$Q,13)</f>
        <v>329.07998657226562</v>
      </c>
      <c r="D510" s="46">
        <f>(Table7[[#This Row],[S&amp;P]]-C498)/C498</f>
        <v>0.1062627667389895</v>
      </c>
      <c r="F510" s="3"/>
      <c r="K510" s="2"/>
    </row>
    <row r="511" spans="1:11" x14ac:dyDescent="0.2">
      <c r="A511" s="39">
        <v>32905</v>
      </c>
      <c r="B511" s="40">
        <f>VLOOKUP(Table7[[#This Row],[Date]],'DB Details'!$A:$L,12)</f>
        <v>49.1</v>
      </c>
      <c r="C511" s="41">
        <f>VLOOKUP(Table7[[#This Row],[Date]],'DB Details'!$A:$Q,13)</f>
        <v>331.8900146484375</v>
      </c>
      <c r="D511" s="46">
        <f>(Table7[[#This Row],[S&amp;P]]-C499)/C499</f>
        <v>0.14896500546624514</v>
      </c>
      <c r="F511" s="3"/>
      <c r="K511" s="2"/>
    </row>
    <row r="512" spans="1:11" x14ac:dyDescent="0.2">
      <c r="A512" s="39">
        <v>32933</v>
      </c>
      <c r="B512" s="40">
        <f>VLOOKUP(Table7[[#This Row],[Date]],'DB Details'!$A:$L,12)</f>
        <v>49.9</v>
      </c>
      <c r="C512" s="41">
        <f>VLOOKUP(Table7[[#This Row],[Date]],'DB Details'!$A:$Q,13)</f>
        <v>339.94000244140619</v>
      </c>
      <c r="D512" s="46">
        <f>(Table7[[#This Row],[S&amp;P]]-C500)/C500</f>
        <v>0.152847044699502</v>
      </c>
      <c r="F512" s="3"/>
      <c r="K512" s="2"/>
    </row>
    <row r="513" spans="1:11" x14ac:dyDescent="0.2">
      <c r="A513" s="39">
        <v>32964</v>
      </c>
      <c r="B513" s="40">
        <f>VLOOKUP(Table7[[#This Row],[Date]],'DB Details'!$A:$L,12)</f>
        <v>50</v>
      </c>
      <c r="C513" s="41">
        <f>VLOOKUP(Table7[[#This Row],[Date]],'DB Details'!$A:$Q,13)</f>
        <v>330.79998779296881</v>
      </c>
      <c r="D513" s="46">
        <f>(Table7[[#This Row],[S&amp;P]]-C501)/C501</f>
        <v>6.8337334141248346E-2</v>
      </c>
      <c r="F513" s="3"/>
      <c r="K513" s="2"/>
    </row>
    <row r="514" spans="1:11" x14ac:dyDescent="0.2">
      <c r="A514" s="39">
        <v>32994</v>
      </c>
      <c r="B514" s="40">
        <f>VLOOKUP(Table7[[#This Row],[Date]],'DB Details'!$A:$L,12)</f>
        <v>49.5</v>
      </c>
      <c r="C514" s="41">
        <f>VLOOKUP(Table7[[#This Row],[Date]],'DB Details'!$A:$Q,13)</f>
        <v>361.23001098632812</v>
      </c>
      <c r="D514" s="46">
        <f>(Table7[[#This Row],[S&amp;P]]-C502)/C502</f>
        <v>0.12701242782995276</v>
      </c>
      <c r="F514" s="3"/>
      <c r="K514" s="2"/>
    </row>
    <row r="515" spans="1:11" x14ac:dyDescent="0.2">
      <c r="A515" s="39">
        <v>33025</v>
      </c>
      <c r="B515" s="40">
        <f>VLOOKUP(Table7[[#This Row],[Date]],'DB Details'!$A:$L,12)</f>
        <v>49.2</v>
      </c>
      <c r="C515" s="41">
        <f>VLOOKUP(Table7[[#This Row],[Date]],'DB Details'!$A:$Q,13)</f>
        <v>358.01998901367188</v>
      </c>
      <c r="D515" s="46">
        <f>(Table7[[#This Row],[S&amp;P]]-C503)/C503</f>
        <v>0.12591979572283651</v>
      </c>
      <c r="F515" s="3"/>
      <c r="K515" s="2"/>
    </row>
    <row r="516" spans="1:11" x14ac:dyDescent="0.2">
      <c r="A516" s="39">
        <v>33055</v>
      </c>
      <c r="B516" s="40">
        <f>VLOOKUP(Table7[[#This Row],[Date]],'DB Details'!$A:$L,12)</f>
        <v>46.6</v>
      </c>
      <c r="C516" s="41">
        <f>VLOOKUP(Table7[[#This Row],[Date]],'DB Details'!$A:$Q,13)</f>
        <v>356.14999389648438</v>
      </c>
      <c r="D516" s="46">
        <f>(Table7[[#This Row],[S&amp;P]]-C504)/C504</f>
        <v>2.9097340831397693E-2</v>
      </c>
      <c r="F516" s="3"/>
      <c r="K516" s="2"/>
    </row>
    <row r="517" spans="1:11" x14ac:dyDescent="0.2">
      <c r="A517" s="39">
        <v>33086</v>
      </c>
      <c r="B517" s="40">
        <f>VLOOKUP(Table7[[#This Row],[Date]],'DB Details'!$A:$L,12)</f>
        <v>46.1</v>
      </c>
      <c r="C517" s="41">
        <f>VLOOKUP(Table7[[#This Row],[Date]],'DB Details'!$A:$Q,13)</f>
        <v>322.55999755859381</v>
      </c>
      <c r="D517" s="46">
        <f>(Table7[[#This Row],[S&amp;P]]-C505)/C505</f>
        <v>-8.2202343562358268E-2</v>
      </c>
      <c r="F517" s="3"/>
      <c r="K517" s="2"/>
    </row>
    <row r="518" spans="1:11" x14ac:dyDescent="0.2">
      <c r="A518" s="39">
        <v>33117</v>
      </c>
      <c r="B518" s="40">
        <f>VLOOKUP(Table7[[#This Row],[Date]],'DB Details'!$A:$L,12)</f>
        <v>44.5</v>
      </c>
      <c r="C518" s="41">
        <f>VLOOKUP(Table7[[#This Row],[Date]],'DB Details'!$A:$Q,13)</f>
        <v>306.04998779296881</v>
      </c>
      <c r="D518" s="46">
        <f>(Table7[[#This Row],[S&amp;P]]-C506)/C506</f>
        <v>-0.12344266606601692</v>
      </c>
      <c r="F518" s="3"/>
      <c r="K518" s="2"/>
    </row>
    <row r="519" spans="1:11" x14ac:dyDescent="0.2">
      <c r="A519" s="39">
        <v>33147</v>
      </c>
      <c r="B519" s="40">
        <f>VLOOKUP(Table7[[#This Row],[Date]],'DB Details'!$A:$L,12)</f>
        <v>43.2</v>
      </c>
      <c r="C519" s="41">
        <f>VLOOKUP(Table7[[#This Row],[Date]],'DB Details'!$A:$Q,13)</f>
        <v>304</v>
      </c>
      <c r="D519" s="46">
        <f>(Table7[[#This Row],[S&amp;P]]-C507)/C507</f>
        <v>-0.10682802596199953</v>
      </c>
      <c r="F519" s="3"/>
      <c r="K519" s="2"/>
    </row>
    <row r="520" spans="1:11" x14ac:dyDescent="0.2">
      <c r="A520" s="39">
        <v>33178</v>
      </c>
      <c r="B520" s="40">
        <f>VLOOKUP(Table7[[#This Row],[Date]],'DB Details'!$A:$L,12)</f>
        <v>41.3</v>
      </c>
      <c r="C520" s="41">
        <f>VLOOKUP(Table7[[#This Row],[Date]],'DB Details'!$A:$Q,13)</f>
        <v>322.22000122070312</v>
      </c>
      <c r="D520" s="46">
        <f>(Table7[[#This Row],[S&amp;P]]-C508)/C508</f>
        <v>-6.8701377740928257E-2</v>
      </c>
      <c r="F520" s="3"/>
      <c r="K520" s="2"/>
    </row>
    <row r="521" spans="1:11" x14ac:dyDescent="0.2">
      <c r="A521" s="39">
        <v>33208</v>
      </c>
      <c r="B521" s="40">
        <f>VLOOKUP(Table7[[#This Row],[Date]],'DB Details'!$A:$L,12)</f>
        <v>40.799999999999997</v>
      </c>
      <c r="C521" s="41">
        <f>VLOOKUP(Table7[[#This Row],[Date]],'DB Details'!$A:$Q,13)</f>
        <v>330.22000122070312</v>
      </c>
      <c r="D521" s="46">
        <f>(Table7[[#This Row],[S&amp;P]]-C509)/C509</f>
        <v>-6.55913782572701E-2</v>
      </c>
      <c r="F521" s="3"/>
      <c r="K521" s="2"/>
    </row>
    <row r="522" spans="1:11" x14ac:dyDescent="0.2">
      <c r="A522" s="39">
        <v>33239</v>
      </c>
      <c r="B522" s="40">
        <f>VLOOKUP(Table7[[#This Row],[Date]],'DB Details'!$A:$L,12)</f>
        <v>39.200000000000003</v>
      </c>
      <c r="C522" s="41">
        <f>VLOOKUP(Table7[[#This Row],[Date]],'DB Details'!$A:$Q,13)</f>
        <v>343.92999267578119</v>
      </c>
      <c r="D522" s="46">
        <f>(Table7[[#This Row],[S&amp;P]]-C510)/C510</f>
        <v>4.5125825663829978E-2</v>
      </c>
      <c r="F522" s="3"/>
      <c r="K522" s="2"/>
    </row>
    <row r="523" spans="1:11" x14ac:dyDescent="0.2">
      <c r="A523" s="39">
        <v>33270</v>
      </c>
      <c r="B523" s="40">
        <f>VLOOKUP(Table7[[#This Row],[Date]],'DB Details'!$A:$L,12)</f>
        <v>39.4</v>
      </c>
      <c r="C523" s="41">
        <f>VLOOKUP(Table7[[#This Row],[Date]],'DB Details'!$A:$Q,13)</f>
        <v>367.07000732421881</v>
      </c>
      <c r="D523" s="46">
        <f>(Table7[[#This Row],[S&amp;P]]-C511)/C511</f>
        <v>0.10599894881756705</v>
      </c>
      <c r="F523" s="3"/>
      <c r="K523" s="2"/>
    </row>
    <row r="524" spans="1:11" x14ac:dyDescent="0.2">
      <c r="A524" s="39">
        <v>33298</v>
      </c>
      <c r="B524" s="40">
        <f>VLOOKUP(Table7[[#This Row],[Date]],'DB Details'!$A:$L,12)</f>
        <v>40.700000000000003</v>
      </c>
      <c r="C524" s="41">
        <f>VLOOKUP(Table7[[#This Row],[Date]],'DB Details'!$A:$Q,13)</f>
        <v>375.22000122070312</v>
      </c>
      <c r="D524" s="46">
        <f>(Table7[[#This Row],[S&amp;P]]-C512)/C512</f>
        <v>0.10378301619674188</v>
      </c>
      <c r="F524" s="3"/>
      <c r="K524" s="2"/>
    </row>
    <row r="525" spans="1:11" x14ac:dyDescent="0.2">
      <c r="A525" s="39">
        <v>33329</v>
      </c>
      <c r="B525" s="40">
        <f>VLOOKUP(Table7[[#This Row],[Date]],'DB Details'!$A:$L,12)</f>
        <v>42.8</v>
      </c>
      <c r="C525" s="41">
        <f>VLOOKUP(Table7[[#This Row],[Date]],'DB Details'!$A:$Q,13)</f>
        <v>375.33999633789062</v>
      </c>
      <c r="D525" s="46">
        <f>(Table7[[#This Row],[S&amp;P]]-C513)/C513</f>
        <v>0.13464331979600067</v>
      </c>
      <c r="F525" s="3"/>
      <c r="K525" s="2"/>
    </row>
    <row r="526" spans="1:11" x14ac:dyDescent="0.2">
      <c r="A526" s="39">
        <v>33359</v>
      </c>
      <c r="B526" s="40">
        <f>VLOOKUP(Table7[[#This Row],[Date]],'DB Details'!$A:$L,12)</f>
        <v>44.5</v>
      </c>
      <c r="C526" s="41">
        <f>VLOOKUP(Table7[[#This Row],[Date]],'DB Details'!$A:$Q,13)</f>
        <v>389.82998657226562</v>
      </c>
      <c r="D526" s="46">
        <f>(Table7[[#This Row],[S&amp;P]]-C514)/C514</f>
        <v>7.9173863511080078E-2</v>
      </c>
      <c r="F526" s="3"/>
      <c r="K526" s="2"/>
    </row>
    <row r="527" spans="1:11" x14ac:dyDescent="0.2">
      <c r="A527" s="39">
        <v>33390</v>
      </c>
      <c r="B527" s="40">
        <f>VLOOKUP(Table7[[#This Row],[Date]],'DB Details'!$A:$L,12)</f>
        <v>50.3</v>
      </c>
      <c r="C527" s="41">
        <f>VLOOKUP(Table7[[#This Row],[Date]],'DB Details'!$A:$Q,13)</f>
        <v>371.16000366210938</v>
      </c>
      <c r="D527" s="46">
        <f>(Table7[[#This Row],[S&amp;P]]-C515)/C515</f>
        <v>3.6701902272656947E-2</v>
      </c>
      <c r="F527" s="3"/>
      <c r="K527" s="2"/>
    </row>
    <row r="528" spans="1:11" x14ac:dyDescent="0.2">
      <c r="A528" s="39">
        <v>33420</v>
      </c>
      <c r="B528" s="40">
        <f>VLOOKUP(Table7[[#This Row],[Date]],'DB Details'!$A:$L,12)</f>
        <v>50.6</v>
      </c>
      <c r="C528" s="41">
        <f>VLOOKUP(Table7[[#This Row],[Date]],'DB Details'!$A:$Q,13)</f>
        <v>387.80999755859381</v>
      </c>
      <c r="D528" s="46">
        <f>(Table7[[#This Row],[S&amp;P]]-C516)/C516</f>
        <v>8.8895140263041725E-2</v>
      </c>
      <c r="F528" s="3"/>
      <c r="K528" s="2"/>
    </row>
    <row r="529" spans="1:11" x14ac:dyDescent="0.2">
      <c r="A529" s="39">
        <v>33451</v>
      </c>
      <c r="B529" s="40">
        <f>VLOOKUP(Table7[[#This Row],[Date]],'DB Details'!$A:$L,12)</f>
        <v>52.9</v>
      </c>
      <c r="C529" s="41">
        <f>VLOOKUP(Table7[[#This Row],[Date]],'DB Details'!$A:$Q,13)</f>
        <v>395.42999267578119</v>
      </c>
      <c r="D529" s="46">
        <f>(Table7[[#This Row],[S&amp;P]]-C517)/C517</f>
        <v>0.2259114449055338</v>
      </c>
      <c r="F529" s="3"/>
      <c r="K529" s="2"/>
    </row>
    <row r="530" spans="1:11" x14ac:dyDescent="0.2">
      <c r="A530" s="39">
        <v>33482</v>
      </c>
      <c r="B530" s="40">
        <f>VLOOKUP(Table7[[#This Row],[Date]],'DB Details'!$A:$L,12)</f>
        <v>54.9</v>
      </c>
      <c r="C530" s="41">
        <f>VLOOKUP(Table7[[#This Row],[Date]],'DB Details'!$A:$Q,13)</f>
        <v>387.8599853515625</v>
      </c>
      <c r="D530" s="46">
        <f>(Table7[[#This Row],[S&amp;P]]-C518)/C518</f>
        <v>0.26730926587696863</v>
      </c>
      <c r="F530" s="3"/>
      <c r="K530" s="2"/>
    </row>
    <row r="531" spans="1:11" x14ac:dyDescent="0.2">
      <c r="A531" s="39">
        <v>33512</v>
      </c>
      <c r="B531" s="40">
        <f>VLOOKUP(Table7[[#This Row],[Date]],'DB Details'!$A:$L,12)</f>
        <v>53.1</v>
      </c>
      <c r="C531" s="41">
        <f>VLOOKUP(Table7[[#This Row],[Date]],'DB Details'!$A:$Q,13)</f>
        <v>392.45001220703119</v>
      </c>
      <c r="D531" s="46">
        <f>(Table7[[#This Row],[S&amp;P]]-C519)/C519</f>
        <v>0.2909539875231289</v>
      </c>
      <c r="F531" s="3"/>
      <c r="K531" s="2"/>
    </row>
    <row r="532" spans="1:11" x14ac:dyDescent="0.2">
      <c r="A532" s="39">
        <v>33543</v>
      </c>
      <c r="B532" s="40">
        <f>VLOOKUP(Table7[[#This Row],[Date]],'DB Details'!$A:$L,12)</f>
        <v>49.5</v>
      </c>
      <c r="C532" s="41">
        <f>VLOOKUP(Table7[[#This Row],[Date]],'DB Details'!$A:$Q,13)</f>
        <v>375.22000122070312</v>
      </c>
      <c r="D532" s="46">
        <f>(Table7[[#This Row],[S&amp;P]]-C520)/C520</f>
        <v>0.16448389236923219</v>
      </c>
      <c r="F532" s="3"/>
      <c r="K532" s="2"/>
    </row>
    <row r="533" spans="1:11" x14ac:dyDescent="0.2">
      <c r="A533" s="39">
        <v>33573</v>
      </c>
      <c r="B533" s="40">
        <f>VLOOKUP(Table7[[#This Row],[Date]],'DB Details'!$A:$L,12)</f>
        <v>46.8</v>
      </c>
      <c r="C533" s="41">
        <f>VLOOKUP(Table7[[#This Row],[Date]],'DB Details'!$A:$Q,13)</f>
        <v>417.08999633789062</v>
      </c>
      <c r="D533" s="46">
        <f>(Table7[[#This Row],[S&amp;P]]-C521)/C521</f>
        <v>0.26306703045260965</v>
      </c>
      <c r="F533" s="3"/>
      <c r="K533" s="2"/>
    </row>
    <row r="534" spans="1:11" x14ac:dyDescent="0.2">
      <c r="A534" s="39">
        <v>33604</v>
      </c>
      <c r="B534" s="40">
        <f>VLOOKUP(Table7[[#This Row],[Date]],'DB Details'!$A:$L,12)</f>
        <v>47.3</v>
      </c>
      <c r="C534" s="41">
        <f>VLOOKUP(Table7[[#This Row],[Date]],'DB Details'!$A:$Q,13)</f>
        <v>408.77999877929688</v>
      </c>
      <c r="D534" s="46">
        <f>(Table7[[#This Row],[S&amp;P]]-C522)/C522</f>
        <v>0.18855583253726008</v>
      </c>
      <c r="F534" s="3"/>
      <c r="K534" s="2"/>
    </row>
    <row r="535" spans="1:11" x14ac:dyDescent="0.2">
      <c r="A535" s="39">
        <v>33635</v>
      </c>
      <c r="B535" s="40">
        <f>VLOOKUP(Table7[[#This Row],[Date]],'DB Details'!$A:$L,12)</f>
        <v>52.7</v>
      </c>
      <c r="C535" s="41">
        <f>VLOOKUP(Table7[[#This Row],[Date]],'DB Details'!$A:$Q,13)</f>
        <v>412.70001220703119</v>
      </c>
      <c r="D535" s="46">
        <f>(Table7[[#This Row],[S&amp;P]]-C523)/C523</f>
        <v>0.12430872578077228</v>
      </c>
      <c r="F535" s="3"/>
      <c r="K535" s="2"/>
    </row>
    <row r="536" spans="1:11" x14ac:dyDescent="0.2">
      <c r="A536" s="39">
        <v>33664</v>
      </c>
      <c r="B536" s="40">
        <f>VLOOKUP(Table7[[#This Row],[Date]],'DB Details'!$A:$L,12)</f>
        <v>54.6</v>
      </c>
      <c r="C536" s="41">
        <f>VLOOKUP(Table7[[#This Row],[Date]],'DB Details'!$A:$Q,13)</f>
        <v>403.69000244140619</v>
      </c>
      <c r="D536" s="46">
        <f>(Table7[[#This Row],[S&amp;P]]-C524)/C524</f>
        <v>7.5875489387776829E-2</v>
      </c>
      <c r="F536" s="3"/>
      <c r="K536" s="2"/>
    </row>
    <row r="537" spans="1:11" x14ac:dyDescent="0.2">
      <c r="A537" s="39">
        <v>33695</v>
      </c>
      <c r="B537" s="40">
        <f>VLOOKUP(Table7[[#This Row],[Date]],'DB Details'!$A:$L,12)</f>
        <v>52.6</v>
      </c>
      <c r="C537" s="41">
        <f>VLOOKUP(Table7[[#This Row],[Date]],'DB Details'!$A:$Q,13)</f>
        <v>414.95001220703119</v>
      </c>
      <c r="D537" s="46">
        <f>(Table7[[#This Row],[S&amp;P]]-C525)/C525</f>
        <v>0.10553102854906682</v>
      </c>
      <c r="F537" s="3"/>
      <c r="K537" s="2"/>
    </row>
    <row r="538" spans="1:11" x14ac:dyDescent="0.2">
      <c r="A538" s="39">
        <v>33725</v>
      </c>
      <c r="B538" s="40">
        <f>VLOOKUP(Table7[[#This Row],[Date]],'DB Details'!$A:$L,12)</f>
        <v>55.7</v>
      </c>
      <c r="C538" s="41">
        <f>VLOOKUP(Table7[[#This Row],[Date]],'DB Details'!$A:$Q,13)</f>
        <v>415.35000610351562</v>
      </c>
      <c r="D538" s="46">
        <f>(Table7[[#This Row],[S&amp;P]]-C526)/C526</f>
        <v>6.546448557137656E-2</v>
      </c>
      <c r="F538" s="3"/>
      <c r="K538" s="2"/>
    </row>
    <row r="539" spans="1:11" x14ac:dyDescent="0.2">
      <c r="A539" s="39">
        <v>33756</v>
      </c>
      <c r="B539" s="40">
        <f>VLOOKUP(Table7[[#This Row],[Date]],'DB Details'!$A:$L,12)</f>
        <v>53.6</v>
      </c>
      <c r="C539" s="41">
        <f>VLOOKUP(Table7[[#This Row],[Date]],'DB Details'!$A:$Q,13)</f>
        <v>408.1400146484375</v>
      </c>
      <c r="D539" s="46">
        <f>(Table7[[#This Row],[S&amp;P]]-C527)/C527</f>
        <v>9.9633609821799085E-2</v>
      </c>
      <c r="F539" s="3"/>
      <c r="K539" s="2"/>
    </row>
    <row r="540" spans="1:11" x14ac:dyDescent="0.2">
      <c r="A540" s="39">
        <v>33786</v>
      </c>
      <c r="B540" s="40">
        <f>VLOOKUP(Table7[[#This Row],[Date]],'DB Details'!$A:$L,12)</f>
        <v>53.9</v>
      </c>
      <c r="C540" s="41">
        <f>VLOOKUP(Table7[[#This Row],[Date]],'DB Details'!$A:$Q,13)</f>
        <v>424.20999145507812</v>
      </c>
      <c r="D540" s="46">
        <f>(Table7[[#This Row],[S&amp;P]]-C528)/C528</f>
        <v>9.3860380406992169E-2</v>
      </c>
      <c r="F540" s="3"/>
      <c r="K540" s="2"/>
    </row>
    <row r="541" spans="1:11" x14ac:dyDescent="0.2">
      <c r="A541" s="39">
        <v>33817</v>
      </c>
      <c r="B541" s="40">
        <f>VLOOKUP(Table7[[#This Row],[Date]],'DB Details'!$A:$L,12)</f>
        <v>53.4</v>
      </c>
      <c r="C541" s="41">
        <f>VLOOKUP(Table7[[#This Row],[Date]],'DB Details'!$A:$Q,13)</f>
        <v>414.02999877929688</v>
      </c>
      <c r="D541" s="46">
        <f>(Table7[[#This Row],[S&amp;P]]-C529)/C529</f>
        <v>4.7037418627893755E-2</v>
      </c>
      <c r="F541" s="3"/>
      <c r="K541" s="2"/>
    </row>
    <row r="542" spans="1:11" x14ac:dyDescent="0.2">
      <c r="A542" s="39">
        <v>33848</v>
      </c>
      <c r="B542" s="40">
        <f>VLOOKUP(Table7[[#This Row],[Date]],'DB Details'!$A:$L,12)</f>
        <v>49.7</v>
      </c>
      <c r="C542" s="41">
        <f>VLOOKUP(Table7[[#This Row],[Date]],'DB Details'!$A:$Q,13)</f>
        <v>417.79998779296881</v>
      </c>
      <c r="D542" s="46">
        <f>(Table7[[#This Row],[S&amp;P]]-C530)/C530</f>
        <v>7.7192810736245995E-2</v>
      </c>
      <c r="F542" s="3"/>
      <c r="K542" s="2"/>
    </row>
    <row r="543" spans="1:11" x14ac:dyDescent="0.2">
      <c r="A543" s="39">
        <v>33878</v>
      </c>
      <c r="B543" s="40">
        <f>VLOOKUP(Table7[[#This Row],[Date]],'DB Details'!$A:$L,12)</f>
        <v>50.3</v>
      </c>
      <c r="C543" s="41">
        <f>VLOOKUP(Table7[[#This Row],[Date]],'DB Details'!$A:$Q,13)</f>
        <v>418.67999267578119</v>
      </c>
      <c r="D543" s="46">
        <f>(Table7[[#This Row],[S&amp;P]]-C531)/C531</f>
        <v>6.6836487840170489E-2</v>
      </c>
      <c r="F543" s="3"/>
      <c r="K543" s="2"/>
    </row>
    <row r="544" spans="1:11" x14ac:dyDescent="0.2">
      <c r="A544" s="39">
        <v>33909</v>
      </c>
      <c r="B544" s="40">
        <f>VLOOKUP(Table7[[#This Row],[Date]],'DB Details'!$A:$L,12)</f>
        <v>53.6</v>
      </c>
      <c r="C544" s="41">
        <f>VLOOKUP(Table7[[#This Row],[Date]],'DB Details'!$A:$Q,13)</f>
        <v>431.35000610351562</v>
      </c>
      <c r="D544" s="46">
        <f>(Table7[[#This Row],[S&amp;P]]-C532)/C532</f>
        <v>0.14959225174618829</v>
      </c>
      <c r="F544" s="3"/>
      <c r="K544" s="2"/>
    </row>
    <row r="545" spans="1:11" x14ac:dyDescent="0.2">
      <c r="A545" s="39">
        <v>33939</v>
      </c>
      <c r="B545" s="40">
        <f>VLOOKUP(Table7[[#This Row],[Date]],'DB Details'!$A:$L,12)</f>
        <v>54.2</v>
      </c>
      <c r="C545" s="41">
        <f>VLOOKUP(Table7[[#This Row],[Date]],'DB Details'!$A:$Q,13)</f>
        <v>435.70999145507812</v>
      </c>
      <c r="D545" s="46">
        <f>(Table7[[#This Row],[S&amp;P]]-C533)/C533</f>
        <v>4.4642631759748974E-2</v>
      </c>
      <c r="F545" s="3"/>
      <c r="K545" s="2"/>
    </row>
    <row r="546" spans="1:11" x14ac:dyDescent="0.2">
      <c r="A546" s="39">
        <v>33970</v>
      </c>
      <c r="B546" s="40">
        <f>VLOOKUP(Table7[[#This Row],[Date]],'DB Details'!$A:$L,12)</f>
        <v>55.8</v>
      </c>
      <c r="C546" s="41">
        <f>VLOOKUP(Table7[[#This Row],[Date]],'DB Details'!$A:$Q,13)</f>
        <v>438.77999877929688</v>
      </c>
      <c r="D546" s="46">
        <f>(Table7[[#This Row],[S&amp;P]]-C534)/C534</f>
        <v>7.3389109275371386E-2</v>
      </c>
      <c r="F546" s="3"/>
      <c r="K546" s="2"/>
    </row>
    <row r="547" spans="1:11" x14ac:dyDescent="0.2">
      <c r="A547" s="39">
        <v>34001</v>
      </c>
      <c r="B547" s="40">
        <f>VLOOKUP(Table7[[#This Row],[Date]],'DB Details'!$A:$L,12)</f>
        <v>55.2</v>
      </c>
      <c r="C547" s="41">
        <f>VLOOKUP(Table7[[#This Row],[Date]],'DB Details'!$A:$Q,13)</f>
        <v>443.3800048828125</v>
      </c>
      <c r="D547" s="46">
        <f>(Table7[[#This Row],[S&amp;P]]-C535)/C535</f>
        <v>7.4339694132091932E-2</v>
      </c>
      <c r="F547" s="3"/>
      <c r="K547" s="2"/>
    </row>
    <row r="548" spans="1:11" x14ac:dyDescent="0.2">
      <c r="A548" s="39">
        <v>34029</v>
      </c>
      <c r="B548" s="40">
        <f>VLOOKUP(Table7[[#This Row],[Date]],'DB Details'!$A:$L,12)</f>
        <v>53.5</v>
      </c>
      <c r="C548" s="41">
        <f>VLOOKUP(Table7[[#This Row],[Date]],'DB Details'!$A:$Q,13)</f>
        <v>451.67001342773438</v>
      </c>
      <c r="D548" s="46">
        <f>(Table7[[#This Row],[S&amp;P]]-C536)/C536</f>
        <v>0.11885360225955129</v>
      </c>
      <c r="F548" s="3"/>
      <c r="K548" s="2"/>
    </row>
    <row r="549" spans="1:11" x14ac:dyDescent="0.2">
      <c r="A549" s="39">
        <v>34060</v>
      </c>
      <c r="B549" s="40">
        <f>VLOOKUP(Table7[[#This Row],[Date]],'DB Details'!$A:$L,12)</f>
        <v>50.2</v>
      </c>
      <c r="C549" s="41">
        <f>VLOOKUP(Table7[[#This Row],[Date]],'DB Details'!$A:$Q,13)</f>
        <v>440.19000244140619</v>
      </c>
      <c r="D549" s="46">
        <f>(Table7[[#This Row],[S&amp;P]]-C537)/C537</f>
        <v>6.0826580291271325E-2</v>
      </c>
      <c r="F549" s="3"/>
      <c r="K549" s="2"/>
    </row>
    <row r="550" spans="1:11" x14ac:dyDescent="0.2">
      <c r="A550" s="39">
        <v>34090</v>
      </c>
      <c r="B550" s="40">
        <f>VLOOKUP(Table7[[#This Row],[Date]],'DB Details'!$A:$L,12)</f>
        <v>51.2</v>
      </c>
      <c r="C550" s="41">
        <f>VLOOKUP(Table7[[#This Row],[Date]],'DB Details'!$A:$Q,13)</f>
        <v>450.19000244140619</v>
      </c>
      <c r="D550" s="46">
        <f>(Table7[[#This Row],[S&amp;P]]-C538)/C538</f>
        <v>8.3881054113208731E-2</v>
      </c>
      <c r="F550" s="3"/>
      <c r="K550" s="2"/>
    </row>
    <row r="551" spans="1:11" x14ac:dyDescent="0.2">
      <c r="A551" s="39">
        <v>34121</v>
      </c>
      <c r="B551" s="40">
        <f>VLOOKUP(Table7[[#This Row],[Date]],'DB Details'!$A:$L,12)</f>
        <v>49.6</v>
      </c>
      <c r="C551" s="41">
        <f>VLOOKUP(Table7[[#This Row],[Date]],'DB Details'!$A:$Q,13)</f>
        <v>450.52999877929688</v>
      </c>
      <c r="D551" s="46">
        <f>(Table7[[#This Row],[S&amp;P]]-C539)/C539</f>
        <v>0.10386137749167559</v>
      </c>
      <c r="F551" s="3"/>
      <c r="K551" s="2"/>
    </row>
    <row r="552" spans="1:11" x14ac:dyDescent="0.2">
      <c r="A552" s="39">
        <v>34151</v>
      </c>
      <c r="B552" s="40">
        <f>VLOOKUP(Table7[[#This Row],[Date]],'DB Details'!$A:$L,12)</f>
        <v>50.2</v>
      </c>
      <c r="C552" s="41">
        <f>VLOOKUP(Table7[[#This Row],[Date]],'DB Details'!$A:$Q,13)</f>
        <v>448.1300048828125</v>
      </c>
      <c r="D552" s="46">
        <f>(Table7[[#This Row],[S&amp;P]]-C540)/C540</f>
        <v>5.63871995227802E-2</v>
      </c>
      <c r="F552" s="3"/>
      <c r="K552" s="2"/>
    </row>
    <row r="553" spans="1:11" x14ac:dyDescent="0.2">
      <c r="A553" s="39">
        <v>34182</v>
      </c>
      <c r="B553" s="40">
        <f>VLOOKUP(Table7[[#This Row],[Date]],'DB Details'!$A:$L,12)</f>
        <v>50.7</v>
      </c>
      <c r="C553" s="41">
        <f>VLOOKUP(Table7[[#This Row],[Date]],'DB Details'!$A:$Q,13)</f>
        <v>463.55999755859381</v>
      </c>
      <c r="D553" s="46">
        <f>(Table7[[#This Row],[S&amp;P]]-C541)/C541</f>
        <v>0.11962900979476955</v>
      </c>
      <c r="F553" s="3"/>
      <c r="K553" s="2"/>
    </row>
    <row r="554" spans="1:11" x14ac:dyDescent="0.2">
      <c r="A554" s="39">
        <v>34213</v>
      </c>
      <c r="B554" s="40">
        <f>VLOOKUP(Table7[[#This Row],[Date]],'DB Details'!$A:$L,12)</f>
        <v>50.8</v>
      </c>
      <c r="C554" s="41">
        <f>VLOOKUP(Table7[[#This Row],[Date]],'DB Details'!$A:$Q,13)</f>
        <v>458.92999267578119</v>
      </c>
      <c r="D554" s="46">
        <f>(Table7[[#This Row],[S&amp;P]]-C542)/C542</f>
        <v>9.8444246253050191E-2</v>
      </c>
      <c r="F554" s="3"/>
      <c r="K554" s="2"/>
    </row>
    <row r="555" spans="1:11" x14ac:dyDescent="0.2">
      <c r="A555" s="39">
        <v>34243</v>
      </c>
      <c r="B555" s="40">
        <f>VLOOKUP(Table7[[#This Row],[Date]],'DB Details'!$A:$L,12)</f>
        <v>53.4</v>
      </c>
      <c r="C555" s="41">
        <f>VLOOKUP(Table7[[#This Row],[Date]],'DB Details'!$A:$Q,13)</f>
        <v>467.82998657226562</v>
      </c>
      <c r="D555" s="46">
        <f>(Table7[[#This Row],[S&amp;P]]-C543)/C543</f>
        <v>0.11739274566803905</v>
      </c>
      <c r="F555" s="3"/>
      <c r="K555" s="2"/>
    </row>
    <row r="556" spans="1:11" x14ac:dyDescent="0.2">
      <c r="A556" s="39">
        <v>34274</v>
      </c>
      <c r="B556" s="40">
        <f>VLOOKUP(Table7[[#This Row],[Date]],'DB Details'!$A:$L,12)</f>
        <v>53.8</v>
      </c>
      <c r="C556" s="41">
        <f>VLOOKUP(Table7[[#This Row],[Date]],'DB Details'!$A:$Q,13)</f>
        <v>461.79000854492188</v>
      </c>
      <c r="D556" s="46">
        <f>(Table7[[#This Row],[S&amp;P]]-C544)/C544</f>
        <v>7.0569148048420891E-2</v>
      </c>
      <c r="F556" s="3"/>
      <c r="K556" s="2"/>
    </row>
    <row r="557" spans="1:11" x14ac:dyDescent="0.2">
      <c r="A557" s="39">
        <v>34304</v>
      </c>
      <c r="B557" s="40">
        <f>VLOOKUP(Table7[[#This Row],[Date]],'DB Details'!$A:$L,12)</f>
        <v>55.6</v>
      </c>
      <c r="C557" s="41">
        <f>VLOOKUP(Table7[[#This Row],[Date]],'DB Details'!$A:$Q,13)</f>
        <v>466.45001220703119</v>
      </c>
      <c r="D557" s="46">
        <f>(Table7[[#This Row],[S&amp;P]]-C545)/C545</f>
        <v>7.0551562632968398E-2</v>
      </c>
      <c r="F557" s="3"/>
      <c r="K557" s="2"/>
    </row>
    <row r="558" spans="1:11" x14ac:dyDescent="0.2">
      <c r="A558" s="39">
        <v>34335</v>
      </c>
      <c r="B558" s="40">
        <f>VLOOKUP(Table7[[#This Row],[Date]],'DB Details'!$A:$L,12)</f>
        <v>56</v>
      </c>
      <c r="C558" s="41">
        <f>VLOOKUP(Table7[[#This Row],[Date]],'DB Details'!$A:$Q,13)</f>
        <v>481.6099853515625</v>
      </c>
      <c r="D558" s="46">
        <f>(Table7[[#This Row],[S&amp;P]]-C546)/C546</f>
        <v>9.7611528992707794E-2</v>
      </c>
      <c r="F558" s="3"/>
      <c r="K558" s="2"/>
    </row>
    <row r="559" spans="1:11" x14ac:dyDescent="0.2">
      <c r="A559" s="39">
        <v>34366</v>
      </c>
      <c r="B559" s="40">
        <f>VLOOKUP(Table7[[#This Row],[Date]],'DB Details'!$A:$L,12)</f>
        <v>56.5</v>
      </c>
      <c r="C559" s="41">
        <f>VLOOKUP(Table7[[#This Row],[Date]],'DB Details'!$A:$Q,13)</f>
        <v>467.1400146484375</v>
      </c>
      <c r="D559" s="46">
        <f>(Table7[[#This Row],[S&amp;P]]-C547)/C547</f>
        <v>5.3588365519335691E-2</v>
      </c>
      <c r="F559" s="3"/>
      <c r="K559" s="2"/>
    </row>
    <row r="560" spans="1:11" x14ac:dyDescent="0.2">
      <c r="A560" s="39">
        <v>34394</v>
      </c>
      <c r="B560" s="40">
        <f>VLOOKUP(Table7[[#This Row],[Date]],'DB Details'!$A:$L,12)</f>
        <v>56.9</v>
      </c>
      <c r="C560" s="41">
        <f>VLOOKUP(Table7[[#This Row],[Date]],'DB Details'!$A:$Q,13)</f>
        <v>445.76998901367188</v>
      </c>
      <c r="D560" s="46">
        <f>(Table7[[#This Row],[S&amp;P]]-C548)/C548</f>
        <v>-1.3062687888635944E-2</v>
      </c>
      <c r="F560" s="3"/>
      <c r="K560" s="2"/>
    </row>
    <row r="561" spans="1:11" x14ac:dyDescent="0.2">
      <c r="A561" s="39">
        <v>34425</v>
      </c>
      <c r="B561" s="40">
        <f>VLOOKUP(Table7[[#This Row],[Date]],'DB Details'!$A:$L,12)</f>
        <v>57.4</v>
      </c>
      <c r="C561" s="41">
        <f>VLOOKUP(Table7[[#This Row],[Date]],'DB Details'!$A:$Q,13)</f>
        <v>450.91000366210938</v>
      </c>
      <c r="D561" s="46">
        <f>(Table7[[#This Row],[S&amp;P]]-C549)/C549</f>
        <v>2.4353122881590489E-2</v>
      </c>
      <c r="F561" s="3"/>
      <c r="K561" s="2"/>
    </row>
    <row r="562" spans="1:11" x14ac:dyDescent="0.2">
      <c r="A562" s="39">
        <v>34455</v>
      </c>
      <c r="B562" s="40">
        <f>VLOOKUP(Table7[[#This Row],[Date]],'DB Details'!$A:$L,12)</f>
        <v>58.2</v>
      </c>
      <c r="C562" s="41">
        <f>VLOOKUP(Table7[[#This Row],[Date]],'DB Details'!$A:$Q,13)</f>
        <v>456.5</v>
      </c>
      <c r="D562" s="46">
        <f>(Table7[[#This Row],[S&amp;P]]-C550)/C550</f>
        <v>1.4016298728035559E-2</v>
      </c>
      <c r="F562" s="3"/>
      <c r="K562" s="2"/>
    </row>
    <row r="563" spans="1:11" x14ac:dyDescent="0.2">
      <c r="A563" s="39">
        <v>34486</v>
      </c>
      <c r="B563" s="40">
        <f>VLOOKUP(Table7[[#This Row],[Date]],'DB Details'!$A:$L,12)</f>
        <v>58.8</v>
      </c>
      <c r="C563" s="41">
        <f>VLOOKUP(Table7[[#This Row],[Date]],'DB Details'!$A:$Q,13)</f>
        <v>444.26998901367188</v>
      </c>
      <c r="D563" s="46">
        <f>(Table7[[#This Row],[S&amp;P]]-C551)/C551</f>
        <v>-1.3894767901330403E-2</v>
      </c>
      <c r="F563" s="3"/>
      <c r="K563" s="2"/>
    </row>
    <row r="564" spans="1:11" x14ac:dyDescent="0.2">
      <c r="A564" s="39">
        <v>34516</v>
      </c>
      <c r="B564" s="40">
        <f>VLOOKUP(Table7[[#This Row],[Date]],'DB Details'!$A:$L,12)</f>
        <v>58.5</v>
      </c>
      <c r="C564" s="41">
        <f>VLOOKUP(Table7[[#This Row],[Date]],'DB Details'!$A:$Q,13)</f>
        <v>458.260009765625</v>
      </c>
      <c r="D564" s="46">
        <f>(Table7[[#This Row],[S&amp;P]]-C552)/C552</f>
        <v>2.2605058292094346E-2</v>
      </c>
      <c r="F564" s="3"/>
      <c r="K564" s="2"/>
    </row>
    <row r="565" spans="1:11" x14ac:dyDescent="0.2">
      <c r="A565" s="39">
        <v>34547</v>
      </c>
      <c r="B565" s="40">
        <f>VLOOKUP(Table7[[#This Row],[Date]],'DB Details'!$A:$L,12)</f>
        <v>58</v>
      </c>
      <c r="C565" s="41">
        <f>VLOOKUP(Table7[[#This Row],[Date]],'DB Details'!$A:$Q,13)</f>
        <v>475.489990234375</v>
      </c>
      <c r="D565" s="46">
        <f>(Table7[[#This Row],[S&amp;P]]-C553)/C553</f>
        <v>2.573559569119906E-2</v>
      </c>
      <c r="F565" s="3"/>
      <c r="K565" s="2"/>
    </row>
    <row r="566" spans="1:11" x14ac:dyDescent="0.2">
      <c r="A566" s="39">
        <v>34578</v>
      </c>
      <c r="B566" s="40">
        <f>VLOOKUP(Table7[[#This Row],[Date]],'DB Details'!$A:$L,12)</f>
        <v>59</v>
      </c>
      <c r="C566" s="41">
        <f>VLOOKUP(Table7[[#This Row],[Date]],'DB Details'!$A:$Q,13)</f>
        <v>462.70999145507812</v>
      </c>
      <c r="D566" s="46">
        <f>(Table7[[#This Row],[S&amp;P]]-C554)/C554</f>
        <v>8.2365477079798868E-3</v>
      </c>
      <c r="F566" s="3"/>
      <c r="K566" s="2"/>
    </row>
    <row r="567" spans="1:11" x14ac:dyDescent="0.2">
      <c r="A567" s="39">
        <v>34608</v>
      </c>
      <c r="B567" s="40">
        <f>VLOOKUP(Table7[[#This Row],[Date]],'DB Details'!$A:$L,12)</f>
        <v>59.4</v>
      </c>
      <c r="C567" s="41">
        <f>VLOOKUP(Table7[[#This Row],[Date]],'DB Details'!$A:$Q,13)</f>
        <v>472.35000610351562</v>
      </c>
      <c r="D567" s="46">
        <f>(Table7[[#This Row],[S&amp;P]]-C555)/C555</f>
        <v>9.6616712502070306E-3</v>
      </c>
      <c r="F567" s="3"/>
      <c r="K567" s="2"/>
    </row>
    <row r="568" spans="1:11" x14ac:dyDescent="0.2">
      <c r="A568" s="39">
        <v>34639</v>
      </c>
      <c r="B568" s="40">
        <f>VLOOKUP(Table7[[#This Row],[Date]],'DB Details'!$A:$L,12)</f>
        <v>59.2</v>
      </c>
      <c r="C568" s="41">
        <f>VLOOKUP(Table7[[#This Row],[Date]],'DB Details'!$A:$Q,13)</f>
        <v>453.69000244140619</v>
      </c>
      <c r="D568" s="46">
        <f>(Table7[[#This Row],[S&amp;P]]-C556)/C556</f>
        <v>-1.7540453352462976E-2</v>
      </c>
      <c r="F568" s="3"/>
      <c r="K568" s="2"/>
    </row>
    <row r="569" spans="1:11" x14ac:dyDescent="0.2">
      <c r="A569" s="39">
        <v>34669</v>
      </c>
      <c r="B569" s="40">
        <f>VLOOKUP(Table7[[#This Row],[Date]],'DB Details'!$A:$L,12)</f>
        <v>56.1</v>
      </c>
      <c r="C569" s="41">
        <f>VLOOKUP(Table7[[#This Row],[Date]],'DB Details'!$A:$Q,13)</f>
        <v>459.26998901367188</v>
      </c>
      <c r="D569" s="46">
        <f>(Table7[[#This Row],[S&amp;P]]-C557)/C557</f>
        <v>-1.5392910291473003E-2</v>
      </c>
      <c r="F569" s="3"/>
      <c r="K569" s="2"/>
    </row>
    <row r="570" spans="1:11" x14ac:dyDescent="0.2">
      <c r="A570" s="39">
        <v>34700</v>
      </c>
      <c r="B570" s="40">
        <f>VLOOKUP(Table7[[#This Row],[Date]],'DB Details'!$A:$L,12)</f>
        <v>57.4</v>
      </c>
      <c r="C570" s="41">
        <f>VLOOKUP(Table7[[#This Row],[Date]],'DB Details'!$A:$Q,13)</f>
        <v>470.42001342773438</v>
      </c>
      <c r="D570" s="46">
        <f>(Table7[[#This Row],[S&amp;P]]-C558)/C558</f>
        <v>-2.3234509798752911E-2</v>
      </c>
      <c r="F570" s="3"/>
      <c r="K570" s="2"/>
    </row>
    <row r="571" spans="1:11" x14ac:dyDescent="0.2">
      <c r="A571" s="39">
        <v>34731</v>
      </c>
      <c r="B571" s="40">
        <f>VLOOKUP(Table7[[#This Row],[Date]],'DB Details'!$A:$L,12)</f>
        <v>55.1</v>
      </c>
      <c r="C571" s="41">
        <f>VLOOKUP(Table7[[#This Row],[Date]],'DB Details'!$A:$Q,13)</f>
        <v>487.3900146484375</v>
      </c>
      <c r="D571" s="46">
        <f>(Table7[[#This Row],[S&amp;P]]-C559)/C559</f>
        <v>4.3348887624708926E-2</v>
      </c>
      <c r="F571" s="3"/>
      <c r="K571" s="2"/>
    </row>
    <row r="572" spans="1:11" x14ac:dyDescent="0.2">
      <c r="A572" s="39">
        <v>34759</v>
      </c>
      <c r="B572" s="40">
        <f>VLOOKUP(Table7[[#This Row],[Date]],'DB Details'!$A:$L,12)</f>
        <v>52.1</v>
      </c>
      <c r="C572" s="41">
        <f>VLOOKUP(Table7[[#This Row],[Date]],'DB Details'!$A:$Q,13)</f>
        <v>500.70999145507812</v>
      </c>
      <c r="D572" s="46">
        <f>(Table7[[#This Row],[S&amp;P]]-C560)/C560</f>
        <v>0.1232474231003497</v>
      </c>
      <c r="F572" s="3"/>
      <c r="K572" s="2"/>
    </row>
    <row r="573" spans="1:11" x14ac:dyDescent="0.2">
      <c r="A573" s="39">
        <v>34790</v>
      </c>
      <c r="B573" s="40">
        <f>VLOOKUP(Table7[[#This Row],[Date]],'DB Details'!$A:$L,12)</f>
        <v>51.5</v>
      </c>
      <c r="C573" s="41">
        <f>VLOOKUP(Table7[[#This Row],[Date]],'DB Details'!$A:$Q,13)</f>
        <v>514.71002197265625</v>
      </c>
      <c r="D573" s="46">
        <f>(Table7[[#This Row],[S&amp;P]]-C561)/C561</f>
        <v>0.14149168967729442</v>
      </c>
      <c r="F573" s="3"/>
      <c r="K573" s="2"/>
    </row>
    <row r="574" spans="1:11" x14ac:dyDescent="0.2">
      <c r="A574" s="39">
        <v>34820</v>
      </c>
      <c r="B574" s="40">
        <f>VLOOKUP(Table7[[#This Row],[Date]],'DB Details'!$A:$L,12)</f>
        <v>46.7</v>
      </c>
      <c r="C574" s="41">
        <f>VLOOKUP(Table7[[#This Row],[Date]],'DB Details'!$A:$Q,13)</f>
        <v>533.4000244140625</v>
      </c>
      <c r="D574" s="46">
        <f>(Table7[[#This Row],[S&amp;P]]-C562)/C562</f>
        <v>0.1684556942257667</v>
      </c>
      <c r="F574" s="3"/>
      <c r="K574" s="2"/>
    </row>
    <row r="575" spans="1:11" x14ac:dyDescent="0.2">
      <c r="A575" s="39">
        <v>34851</v>
      </c>
      <c r="B575" s="40">
        <f>VLOOKUP(Table7[[#This Row],[Date]],'DB Details'!$A:$L,12)</f>
        <v>45.9</v>
      </c>
      <c r="C575" s="41">
        <f>VLOOKUP(Table7[[#This Row],[Date]],'DB Details'!$A:$Q,13)</f>
        <v>544.75</v>
      </c>
      <c r="D575" s="46">
        <f>(Table7[[#This Row],[S&amp;P]]-C563)/C563</f>
        <v>0.22616880156457286</v>
      </c>
      <c r="F575" s="3"/>
      <c r="K575" s="2"/>
    </row>
    <row r="576" spans="1:11" x14ac:dyDescent="0.2">
      <c r="A576" s="39">
        <v>34881</v>
      </c>
      <c r="B576" s="40">
        <f>VLOOKUP(Table7[[#This Row],[Date]],'DB Details'!$A:$L,12)</f>
        <v>50.7</v>
      </c>
      <c r="C576" s="41">
        <f>VLOOKUP(Table7[[#This Row],[Date]],'DB Details'!$A:$Q,13)</f>
        <v>562.05999755859375</v>
      </c>
      <c r="D576" s="46">
        <f>(Table7[[#This Row],[S&amp;P]]-C564)/C564</f>
        <v>0.22650893724297869</v>
      </c>
      <c r="F576" s="3"/>
      <c r="K576" s="2"/>
    </row>
    <row r="577" spans="1:11" x14ac:dyDescent="0.2">
      <c r="A577" s="39">
        <v>34912</v>
      </c>
      <c r="B577" s="40">
        <f>VLOOKUP(Table7[[#This Row],[Date]],'DB Details'!$A:$L,12)</f>
        <v>47.1</v>
      </c>
      <c r="C577" s="41">
        <f>VLOOKUP(Table7[[#This Row],[Date]],'DB Details'!$A:$Q,13)</f>
        <v>561.8800048828125</v>
      </c>
      <c r="D577" s="46">
        <f>(Table7[[#This Row],[S&amp;P]]-C565)/C565</f>
        <v>0.18168629502769296</v>
      </c>
      <c r="F577" s="3"/>
      <c r="K577" s="2"/>
    </row>
    <row r="578" spans="1:11" x14ac:dyDescent="0.2">
      <c r="A578" s="39">
        <v>34943</v>
      </c>
      <c r="B578" s="40">
        <f>VLOOKUP(Table7[[#This Row],[Date]],'DB Details'!$A:$L,12)</f>
        <v>48.1</v>
      </c>
      <c r="C578" s="41">
        <f>VLOOKUP(Table7[[#This Row],[Date]],'DB Details'!$A:$Q,13)</f>
        <v>584.40997314453125</v>
      </c>
      <c r="D578" s="46">
        <f>(Table7[[#This Row],[S&amp;P]]-C566)/C566</f>
        <v>0.26301567706965817</v>
      </c>
      <c r="F578" s="3"/>
      <c r="K578" s="2"/>
    </row>
    <row r="579" spans="1:11" x14ac:dyDescent="0.2">
      <c r="A579" s="39">
        <v>34973</v>
      </c>
      <c r="B579" s="40">
        <f>VLOOKUP(Table7[[#This Row],[Date]],'DB Details'!$A:$L,12)</f>
        <v>46.7</v>
      </c>
      <c r="C579" s="41">
        <f>VLOOKUP(Table7[[#This Row],[Date]],'DB Details'!$A:$Q,13)</f>
        <v>581.5</v>
      </c>
      <c r="D579" s="46">
        <f>(Table7[[#This Row],[S&amp;P]]-C567)/C567</f>
        <v>0.2310786333991581</v>
      </c>
      <c r="F579" s="3"/>
      <c r="K579" s="2"/>
    </row>
    <row r="580" spans="1:11" x14ac:dyDescent="0.2">
      <c r="A580" s="39">
        <v>35004</v>
      </c>
      <c r="B580" s="40">
        <f>VLOOKUP(Table7[[#This Row],[Date]],'DB Details'!$A:$L,12)</f>
        <v>45.9</v>
      </c>
      <c r="C580" s="41">
        <f>VLOOKUP(Table7[[#This Row],[Date]],'DB Details'!$A:$Q,13)</f>
        <v>605.3699951171875</v>
      </c>
      <c r="D580" s="46">
        <f>(Table7[[#This Row],[S&amp;P]]-C568)/C568</f>
        <v>0.33432518208370854</v>
      </c>
      <c r="F580" s="3"/>
      <c r="K580" s="2"/>
    </row>
    <row r="581" spans="1:11" x14ac:dyDescent="0.2">
      <c r="A581" s="39">
        <v>35034</v>
      </c>
      <c r="B581" s="40">
        <f>VLOOKUP(Table7[[#This Row],[Date]],'DB Details'!$A:$L,12)</f>
        <v>46.2</v>
      </c>
      <c r="C581" s="41">
        <f>VLOOKUP(Table7[[#This Row],[Date]],'DB Details'!$A:$Q,13)</f>
        <v>615.92999267578125</v>
      </c>
      <c r="D581" s="46">
        <f>(Table7[[#This Row],[S&amp;P]]-C569)/C569</f>
        <v>0.34110655477087098</v>
      </c>
      <c r="F581" s="3"/>
      <c r="K581" s="2"/>
    </row>
    <row r="582" spans="1:11" x14ac:dyDescent="0.2">
      <c r="A582" s="39">
        <v>35065</v>
      </c>
      <c r="B582" s="40">
        <f>VLOOKUP(Table7[[#This Row],[Date]],'DB Details'!$A:$L,12)</f>
        <v>45.5</v>
      </c>
      <c r="C582" s="41">
        <f>VLOOKUP(Table7[[#This Row],[Date]],'DB Details'!$A:$Q,13)</f>
        <v>636.02001953125</v>
      </c>
      <c r="D582" s="46">
        <f>(Table7[[#This Row],[S&amp;P]]-C570)/C570</f>
        <v>0.35202585216743759</v>
      </c>
      <c r="F582" s="3"/>
      <c r="K582" s="2"/>
    </row>
    <row r="583" spans="1:11" x14ac:dyDescent="0.2">
      <c r="A583" s="39">
        <v>35096</v>
      </c>
      <c r="B583" s="40">
        <f>VLOOKUP(Table7[[#This Row],[Date]],'DB Details'!$A:$L,12)</f>
        <v>45.9</v>
      </c>
      <c r="C583" s="41">
        <f>VLOOKUP(Table7[[#This Row],[Date]],'DB Details'!$A:$Q,13)</f>
        <v>640.42999267578125</v>
      </c>
      <c r="D583" s="46">
        <f>(Table7[[#This Row],[S&amp;P]]-C571)/C571</f>
        <v>0.31399900167781242</v>
      </c>
      <c r="F583" s="3"/>
      <c r="K583" s="2"/>
    </row>
    <row r="584" spans="1:11" x14ac:dyDescent="0.2">
      <c r="A584" s="39">
        <v>35125</v>
      </c>
      <c r="B584" s="40">
        <f>VLOOKUP(Table7[[#This Row],[Date]],'DB Details'!$A:$L,12)</f>
        <v>46.9</v>
      </c>
      <c r="C584" s="41">
        <f>VLOOKUP(Table7[[#This Row],[Date]],'DB Details'!$A:$Q,13)</f>
        <v>645.5</v>
      </c>
      <c r="D584" s="46">
        <f>(Table7[[#This Row],[S&amp;P]]-C572)/C572</f>
        <v>0.28916940148159975</v>
      </c>
      <c r="F584" s="3"/>
      <c r="K584" s="2"/>
    </row>
    <row r="585" spans="1:11" x14ac:dyDescent="0.2">
      <c r="A585" s="39">
        <v>35156</v>
      </c>
      <c r="B585" s="40">
        <f>VLOOKUP(Table7[[#This Row],[Date]],'DB Details'!$A:$L,12)</f>
        <v>49.3</v>
      </c>
      <c r="C585" s="41">
        <f>VLOOKUP(Table7[[#This Row],[Date]],'DB Details'!$A:$Q,13)</f>
        <v>654.16998291015625</v>
      </c>
      <c r="D585" s="46">
        <f>(Table7[[#This Row],[S&amp;P]]-C573)/C573</f>
        <v>0.27094860209445998</v>
      </c>
      <c r="F585" s="3"/>
      <c r="K585" s="2"/>
    </row>
    <row r="586" spans="1:11" x14ac:dyDescent="0.2">
      <c r="A586" s="39">
        <v>35186</v>
      </c>
      <c r="B586" s="40">
        <f>VLOOKUP(Table7[[#This Row],[Date]],'DB Details'!$A:$L,12)</f>
        <v>49.1</v>
      </c>
      <c r="C586" s="41">
        <f>VLOOKUP(Table7[[#This Row],[Date]],'DB Details'!$A:$Q,13)</f>
        <v>669.1199951171875</v>
      </c>
      <c r="D586" s="46">
        <f>(Table7[[#This Row],[S&amp;P]]-C574)/C574</f>
        <v>0.25444312802987357</v>
      </c>
      <c r="F586" s="3"/>
      <c r="K586" s="2"/>
    </row>
    <row r="587" spans="1:11" x14ac:dyDescent="0.2">
      <c r="A587" s="39">
        <v>35217</v>
      </c>
      <c r="B587" s="40">
        <f>VLOOKUP(Table7[[#This Row],[Date]],'DB Details'!$A:$L,12)</f>
        <v>53.6</v>
      </c>
      <c r="C587" s="41">
        <f>VLOOKUP(Table7[[#This Row],[Date]],'DB Details'!$A:$Q,13)</f>
        <v>670.6300048828125</v>
      </c>
      <c r="D587" s="46">
        <f>(Table7[[#This Row],[S&amp;P]]-C575)/C575</f>
        <v>0.23107848532870584</v>
      </c>
      <c r="F587" s="3"/>
      <c r="K587" s="2"/>
    </row>
    <row r="588" spans="1:11" x14ac:dyDescent="0.2">
      <c r="A588" s="39">
        <v>35247</v>
      </c>
      <c r="B588" s="40">
        <f>VLOOKUP(Table7[[#This Row],[Date]],'DB Details'!$A:$L,12)</f>
        <v>49.7</v>
      </c>
      <c r="C588" s="41">
        <f>VLOOKUP(Table7[[#This Row],[Date]],'DB Details'!$A:$Q,13)</f>
        <v>639.95001220703125</v>
      </c>
      <c r="D588" s="46">
        <f>(Table7[[#This Row],[S&amp;P]]-C576)/C576</f>
        <v>0.1385795377482234</v>
      </c>
      <c r="F588" s="3"/>
      <c r="K588" s="2"/>
    </row>
    <row r="589" spans="1:11" x14ac:dyDescent="0.2">
      <c r="A589" s="39">
        <v>35278</v>
      </c>
      <c r="B589" s="40">
        <f>VLOOKUP(Table7[[#This Row],[Date]],'DB Details'!$A:$L,12)</f>
        <v>51.6</v>
      </c>
      <c r="C589" s="41">
        <f>VLOOKUP(Table7[[#This Row],[Date]],'DB Details'!$A:$Q,13)</f>
        <v>651.989990234375</v>
      </c>
      <c r="D589" s="46">
        <f>(Table7[[#This Row],[S&amp;P]]-C577)/C577</f>
        <v>0.16037229402807479</v>
      </c>
      <c r="F589" s="3"/>
      <c r="K589" s="2"/>
    </row>
    <row r="590" spans="1:11" x14ac:dyDescent="0.2">
      <c r="A590" s="39">
        <v>35309</v>
      </c>
      <c r="B590" s="40">
        <f>VLOOKUP(Table7[[#This Row],[Date]],'DB Details'!$A:$L,12)</f>
        <v>51.1</v>
      </c>
      <c r="C590" s="41">
        <f>VLOOKUP(Table7[[#This Row],[Date]],'DB Details'!$A:$Q,13)</f>
        <v>687.33001708984375</v>
      </c>
      <c r="D590" s="46">
        <f>(Table7[[#This Row],[S&amp;P]]-C578)/C578</f>
        <v>0.17610932166597232</v>
      </c>
      <c r="F590" s="3"/>
      <c r="K590" s="2"/>
    </row>
    <row r="591" spans="1:11" x14ac:dyDescent="0.2">
      <c r="A591" s="39">
        <v>35339</v>
      </c>
      <c r="B591" s="40">
        <f>VLOOKUP(Table7[[#This Row],[Date]],'DB Details'!$A:$L,12)</f>
        <v>50.5</v>
      </c>
      <c r="C591" s="41">
        <f>VLOOKUP(Table7[[#This Row],[Date]],'DB Details'!$A:$Q,13)</f>
        <v>705.27001953125</v>
      </c>
      <c r="D591" s="46">
        <f>(Table7[[#This Row],[S&amp;P]]-C579)/C579</f>
        <v>0.21284612129191746</v>
      </c>
      <c r="F591" s="3"/>
      <c r="K591" s="2"/>
    </row>
    <row r="592" spans="1:11" x14ac:dyDescent="0.2">
      <c r="A592" s="39">
        <v>35370</v>
      </c>
      <c r="B592" s="40">
        <f>VLOOKUP(Table7[[#This Row],[Date]],'DB Details'!$A:$L,12)</f>
        <v>53</v>
      </c>
      <c r="C592" s="41">
        <f>VLOOKUP(Table7[[#This Row],[Date]],'DB Details'!$A:$Q,13)</f>
        <v>757.02001953125</v>
      </c>
      <c r="D592" s="46">
        <f>(Table7[[#This Row],[S&amp;P]]-C580)/C580</f>
        <v>0.25050799616308383</v>
      </c>
      <c r="F592" s="3"/>
      <c r="K592" s="2"/>
    </row>
    <row r="593" spans="1:11" x14ac:dyDescent="0.2">
      <c r="A593" s="39">
        <v>35400</v>
      </c>
      <c r="B593" s="40">
        <f>VLOOKUP(Table7[[#This Row],[Date]],'DB Details'!$A:$L,12)</f>
        <v>55.2</v>
      </c>
      <c r="C593" s="41">
        <f>VLOOKUP(Table7[[#This Row],[Date]],'DB Details'!$A:$Q,13)</f>
        <v>740.739990234375</v>
      </c>
      <c r="D593" s="46">
        <f>(Table7[[#This Row],[S&amp;P]]-C581)/C581</f>
        <v>0.20263666170303279</v>
      </c>
      <c r="F593" s="3"/>
      <c r="K593" s="2"/>
    </row>
    <row r="594" spans="1:11" x14ac:dyDescent="0.2">
      <c r="A594" s="39">
        <v>35431</v>
      </c>
      <c r="B594" s="40">
        <f>VLOOKUP(Table7[[#This Row],[Date]],'DB Details'!$A:$L,12)</f>
        <v>53.8</v>
      </c>
      <c r="C594" s="41">
        <f>VLOOKUP(Table7[[#This Row],[Date]],'DB Details'!$A:$Q,13)</f>
        <v>786.15997314453125</v>
      </c>
      <c r="D594" s="46">
        <f>(Table7[[#This Row],[S&amp;P]]-C582)/C582</f>
        <v>0.23606167888227034</v>
      </c>
      <c r="F594" s="3"/>
      <c r="K594" s="2"/>
    </row>
    <row r="595" spans="1:11" x14ac:dyDescent="0.2">
      <c r="A595" s="39">
        <v>35462</v>
      </c>
      <c r="B595" s="40">
        <f>VLOOKUP(Table7[[#This Row],[Date]],'DB Details'!$A:$L,12)</f>
        <v>53.1</v>
      </c>
      <c r="C595" s="41">
        <f>VLOOKUP(Table7[[#This Row],[Date]],'DB Details'!$A:$Q,13)</f>
        <v>790.82000732421875</v>
      </c>
      <c r="D595" s="46">
        <f>(Table7[[#This Row],[S&amp;P]]-C583)/C583</f>
        <v>0.23482662643592442</v>
      </c>
      <c r="F595" s="3"/>
      <c r="K595" s="2"/>
    </row>
    <row r="596" spans="1:11" x14ac:dyDescent="0.2">
      <c r="A596" s="39">
        <v>35490</v>
      </c>
      <c r="B596" s="40">
        <f>VLOOKUP(Table7[[#This Row],[Date]],'DB Details'!$A:$L,12)</f>
        <v>53.8</v>
      </c>
      <c r="C596" s="41">
        <f>VLOOKUP(Table7[[#This Row],[Date]],'DB Details'!$A:$Q,13)</f>
        <v>757.1199951171875</v>
      </c>
      <c r="D596" s="46">
        <f>(Table7[[#This Row],[S&amp;P]]-C584)/C584</f>
        <v>0.1729202093217467</v>
      </c>
      <c r="F596" s="3"/>
      <c r="K596" s="2"/>
    </row>
    <row r="597" spans="1:11" x14ac:dyDescent="0.2">
      <c r="A597" s="39">
        <v>35521</v>
      </c>
      <c r="B597" s="40">
        <f>VLOOKUP(Table7[[#This Row],[Date]],'DB Details'!$A:$L,12)</f>
        <v>53.7</v>
      </c>
      <c r="C597" s="41">
        <f>VLOOKUP(Table7[[#This Row],[Date]],'DB Details'!$A:$Q,13)</f>
        <v>801.34002685546875</v>
      </c>
      <c r="D597" s="46">
        <f>(Table7[[#This Row],[S&amp;P]]-C585)/C585</f>
        <v>0.2249721751074672</v>
      </c>
      <c r="F597" s="3"/>
      <c r="K597" s="2"/>
    </row>
    <row r="598" spans="1:11" x14ac:dyDescent="0.2">
      <c r="A598" s="39">
        <v>35551</v>
      </c>
      <c r="B598" s="40">
        <f>VLOOKUP(Table7[[#This Row],[Date]],'DB Details'!$A:$L,12)</f>
        <v>56.1</v>
      </c>
      <c r="C598" s="41">
        <f>VLOOKUP(Table7[[#This Row],[Date]],'DB Details'!$A:$Q,13)</f>
        <v>848.280029296875</v>
      </c>
      <c r="D598" s="46">
        <f>(Table7[[#This Row],[S&amp;P]]-C586)/C586</f>
        <v>0.26775471587620092</v>
      </c>
      <c r="F598" s="3"/>
      <c r="K598" s="2"/>
    </row>
    <row r="599" spans="1:11" x14ac:dyDescent="0.2">
      <c r="A599" s="39">
        <v>35582</v>
      </c>
      <c r="B599" s="40">
        <f>VLOOKUP(Table7[[#This Row],[Date]],'DB Details'!$A:$L,12)</f>
        <v>54.9</v>
      </c>
      <c r="C599" s="41">
        <f>VLOOKUP(Table7[[#This Row],[Date]],'DB Details'!$A:$Q,13)</f>
        <v>885.1400146484375</v>
      </c>
      <c r="D599" s="46">
        <f>(Table7[[#This Row],[S&amp;P]]-C587)/C587</f>
        <v>0.31986342424853031</v>
      </c>
      <c r="F599" s="3"/>
      <c r="K599" s="2"/>
    </row>
    <row r="600" spans="1:11" x14ac:dyDescent="0.2">
      <c r="A600" s="39">
        <v>35612</v>
      </c>
      <c r="B600" s="40">
        <f>VLOOKUP(Table7[[#This Row],[Date]],'DB Details'!$A:$L,12)</f>
        <v>57.7</v>
      </c>
      <c r="C600" s="41">
        <f>VLOOKUP(Table7[[#This Row],[Date]],'DB Details'!$A:$Q,13)</f>
        <v>954.30999755859375</v>
      </c>
      <c r="D600" s="46">
        <f>(Table7[[#This Row],[S&amp;P]]-C588)/C588</f>
        <v>0.49122584476154896</v>
      </c>
      <c r="F600" s="3"/>
      <c r="K600" s="2"/>
    </row>
    <row r="601" spans="1:11" x14ac:dyDescent="0.2">
      <c r="A601" s="39">
        <v>35643</v>
      </c>
      <c r="B601" s="40">
        <f>VLOOKUP(Table7[[#This Row],[Date]],'DB Details'!$A:$L,12)</f>
        <v>56.3</v>
      </c>
      <c r="C601" s="41">
        <f>VLOOKUP(Table7[[#This Row],[Date]],'DB Details'!$A:$Q,13)</f>
        <v>899.469970703125</v>
      </c>
      <c r="D601" s="46">
        <f>(Table7[[#This Row],[S&amp;P]]-C589)/C589</f>
        <v>0.37957634959976422</v>
      </c>
      <c r="F601" s="3"/>
      <c r="K601" s="2"/>
    </row>
    <row r="602" spans="1:11" x14ac:dyDescent="0.2">
      <c r="A602" s="39">
        <v>35674</v>
      </c>
      <c r="B602" s="40">
        <f>VLOOKUP(Table7[[#This Row],[Date]],'DB Details'!$A:$L,12)</f>
        <v>53.9</v>
      </c>
      <c r="C602" s="41">
        <f>VLOOKUP(Table7[[#This Row],[Date]],'DB Details'!$A:$Q,13)</f>
        <v>947.280029296875</v>
      </c>
      <c r="D602" s="46">
        <f>(Table7[[#This Row],[S&amp;P]]-C590)/C590</f>
        <v>0.37820261845635661</v>
      </c>
      <c r="F602" s="3"/>
      <c r="K602" s="2"/>
    </row>
    <row r="603" spans="1:11" x14ac:dyDescent="0.2">
      <c r="A603" s="39">
        <v>35704</v>
      </c>
      <c r="B603" s="40">
        <f>VLOOKUP(Table7[[#This Row],[Date]],'DB Details'!$A:$L,12)</f>
        <v>56.4</v>
      </c>
      <c r="C603" s="41">
        <f>VLOOKUP(Table7[[#This Row],[Date]],'DB Details'!$A:$Q,13)</f>
        <v>914.6199951171875</v>
      </c>
      <c r="D603" s="46">
        <f>(Table7[[#This Row],[S&amp;P]]-C591)/C591</f>
        <v>0.29683662964304036</v>
      </c>
      <c r="F603" s="3"/>
      <c r="K603" s="2"/>
    </row>
    <row r="604" spans="1:11" x14ac:dyDescent="0.2">
      <c r="A604" s="39">
        <v>35735</v>
      </c>
      <c r="B604" s="40">
        <f>VLOOKUP(Table7[[#This Row],[Date]],'DB Details'!$A:$L,12)</f>
        <v>55.7</v>
      </c>
      <c r="C604" s="41">
        <f>VLOOKUP(Table7[[#This Row],[Date]],'DB Details'!$A:$Q,13)</f>
        <v>955.4000244140625</v>
      </c>
      <c r="D604" s="46">
        <f>(Table7[[#This Row],[S&amp;P]]-C592)/C592</f>
        <v>0.26205384238801271</v>
      </c>
      <c r="F604" s="3"/>
      <c r="K604" s="2"/>
    </row>
    <row r="605" spans="1:11" x14ac:dyDescent="0.2">
      <c r="A605" s="39">
        <v>35765</v>
      </c>
      <c r="B605" s="40">
        <f>VLOOKUP(Table7[[#This Row],[Date]],'DB Details'!$A:$L,12)</f>
        <v>54.5</v>
      </c>
      <c r="C605" s="41">
        <f>VLOOKUP(Table7[[#This Row],[Date]],'DB Details'!$A:$Q,13)</f>
        <v>970.42999267578125</v>
      </c>
      <c r="D605" s="46">
        <f>(Table7[[#This Row],[S&amp;P]]-C593)/C593</f>
        <v>0.31008181746570862</v>
      </c>
      <c r="F605" s="3"/>
      <c r="K605" s="2"/>
    </row>
    <row r="606" spans="1:11" x14ac:dyDescent="0.2">
      <c r="A606" s="39">
        <v>35796</v>
      </c>
      <c r="B606" s="40">
        <f>VLOOKUP(Table7[[#This Row],[Date]],'DB Details'!$A:$L,12)</f>
        <v>53.8</v>
      </c>
      <c r="C606" s="41">
        <f>VLOOKUP(Table7[[#This Row],[Date]],'DB Details'!$A:$Q,13)</f>
        <v>980.280029296875</v>
      </c>
      <c r="D606" s="46">
        <f>(Table7[[#This Row],[S&amp;P]]-C594)/C594</f>
        <v>0.24692182607045021</v>
      </c>
      <c r="F606" s="3"/>
      <c r="K606" s="2"/>
    </row>
    <row r="607" spans="1:11" x14ac:dyDescent="0.2">
      <c r="A607" s="39">
        <v>35827</v>
      </c>
      <c r="B607" s="40">
        <f>VLOOKUP(Table7[[#This Row],[Date]],'DB Details'!$A:$L,12)</f>
        <v>52.9</v>
      </c>
      <c r="C607" s="41">
        <f>VLOOKUP(Table7[[#This Row],[Date]],'DB Details'!$A:$Q,13)</f>
        <v>1049.339965820312</v>
      </c>
      <c r="D607" s="46">
        <f>(Table7[[#This Row],[S&amp;P]]-C595)/C595</f>
        <v>0.32690113565893358</v>
      </c>
      <c r="F607" s="3"/>
      <c r="K607" s="2"/>
    </row>
    <row r="608" spans="1:11" x14ac:dyDescent="0.2">
      <c r="A608" s="39">
        <v>35855</v>
      </c>
      <c r="B608" s="40">
        <f>VLOOKUP(Table7[[#This Row],[Date]],'DB Details'!$A:$L,12)</f>
        <v>52.9</v>
      </c>
      <c r="C608" s="41">
        <f>VLOOKUP(Table7[[#This Row],[Date]],'DB Details'!$A:$Q,13)</f>
        <v>1101.75</v>
      </c>
      <c r="D608" s="46">
        <f>(Table7[[#This Row],[S&amp;P]]-C596)/C596</f>
        <v>0.4551854489452104</v>
      </c>
      <c r="F608" s="3"/>
      <c r="K608" s="2"/>
    </row>
    <row r="609" spans="1:11" x14ac:dyDescent="0.2">
      <c r="A609" s="39">
        <v>35886</v>
      </c>
      <c r="B609" s="40">
        <f>VLOOKUP(Table7[[#This Row],[Date]],'DB Details'!$A:$L,12)</f>
        <v>52.2</v>
      </c>
      <c r="C609" s="41">
        <f>VLOOKUP(Table7[[#This Row],[Date]],'DB Details'!$A:$Q,13)</f>
        <v>1111.75</v>
      </c>
      <c r="D609" s="46">
        <f>(Table7[[#This Row],[S&amp;P]]-C597)/C597</f>
        <v>0.38736361936468872</v>
      </c>
      <c r="F609" s="3"/>
      <c r="K609" s="2"/>
    </row>
    <row r="610" spans="1:11" x14ac:dyDescent="0.2">
      <c r="A610" s="39">
        <v>35916</v>
      </c>
      <c r="B610" s="40">
        <f>VLOOKUP(Table7[[#This Row],[Date]],'DB Details'!$A:$L,12)</f>
        <v>50.9</v>
      </c>
      <c r="C610" s="41">
        <f>VLOOKUP(Table7[[#This Row],[Date]],'DB Details'!$A:$Q,13)</f>
        <v>1090.819946289062</v>
      </c>
      <c r="D610" s="46">
        <f>(Table7[[#This Row],[S&amp;P]]-C598)/C598</f>
        <v>0.28591963575191592</v>
      </c>
      <c r="F610" s="3"/>
      <c r="K610" s="2"/>
    </row>
    <row r="611" spans="1:11" x14ac:dyDescent="0.2">
      <c r="A611" s="39">
        <v>35947</v>
      </c>
      <c r="B611" s="40">
        <f>VLOOKUP(Table7[[#This Row],[Date]],'DB Details'!$A:$L,12)</f>
        <v>48.9</v>
      </c>
      <c r="C611" s="41">
        <f>VLOOKUP(Table7[[#This Row],[Date]],'DB Details'!$A:$Q,13)</f>
        <v>1133.839965820312</v>
      </c>
      <c r="D611" s="46">
        <f>(Table7[[#This Row],[S&amp;P]]-C599)/C599</f>
        <v>0.28097244171099184</v>
      </c>
      <c r="F611" s="3"/>
      <c r="K611" s="2"/>
    </row>
    <row r="612" spans="1:11" x14ac:dyDescent="0.2">
      <c r="A612" s="39">
        <v>35977</v>
      </c>
      <c r="B612" s="40">
        <f>VLOOKUP(Table7[[#This Row],[Date]],'DB Details'!$A:$L,12)</f>
        <v>49.2</v>
      </c>
      <c r="C612" s="41">
        <f>VLOOKUP(Table7[[#This Row],[Date]],'DB Details'!$A:$Q,13)</f>
        <v>1120.670043945312</v>
      </c>
      <c r="D612" s="46">
        <f>(Table7[[#This Row],[S&amp;P]]-C600)/C600</f>
        <v>0.17432495395868883</v>
      </c>
      <c r="F612" s="3"/>
      <c r="K612" s="2"/>
    </row>
    <row r="613" spans="1:11" x14ac:dyDescent="0.2">
      <c r="A613" s="39">
        <v>36008</v>
      </c>
      <c r="B613" s="40">
        <f>VLOOKUP(Table7[[#This Row],[Date]],'DB Details'!$A:$L,12)</f>
        <v>49.3</v>
      </c>
      <c r="C613" s="41">
        <f>VLOOKUP(Table7[[#This Row],[Date]],'DB Details'!$A:$Q,13)</f>
        <v>957.280029296875</v>
      </c>
      <c r="D613" s="46">
        <f>(Table7[[#This Row],[S&amp;P]]-C601)/C601</f>
        <v>6.4271249154164961E-2</v>
      </c>
      <c r="F613" s="3"/>
      <c r="K613" s="2"/>
    </row>
    <row r="614" spans="1:11" x14ac:dyDescent="0.2">
      <c r="A614" s="39">
        <v>36039</v>
      </c>
      <c r="B614" s="40">
        <f>VLOOKUP(Table7[[#This Row],[Date]],'DB Details'!$A:$L,12)</f>
        <v>48.7</v>
      </c>
      <c r="C614" s="41">
        <f>VLOOKUP(Table7[[#This Row],[Date]],'DB Details'!$A:$Q,13)</f>
        <v>1017.010009765625</v>
      </c>
      <c r="D614" s="46">
        <f>(Table7[[#This Row],[S&amp;P]]-C602)/C602</f>
        <v>7.3610736331586712E-2</v>
      </c>
      <c r="F614" s="3"/>
      <c r="K614" s="2"/>
    </row>
    <row r="615" spans="1:11" x14ac:dyDescent="0.2">
      <c r="A615" s="39">
        <v>36069</v>
      </c>
      <c r="B615" s="40">
        <f>VLOOKUP(Table7[[#This Row],[Date]],'DB Details'!$A:$L,12)</f>
        <v>48.7</v>
      </c>
      <c r="C615" s="41">
        <f>VLOOKUP(Table7[[#This Row],[Date]],'DB Details'!$A:$Q,13)</f>
        <v>1098.670043945312</v>
      </c>
      <c r="D615" s="46">
        <f>(Table7[[#This Row],[S&amp;P]]-C603)/C603</f>
        <v>0.20123116683507752</v>
      </c>
      <c r="F615" s="3"/>
      <c r="K615" s="2"/>
    </row>
    <row r="616" spans="1:11" x14ac:dyDescent="0.2">
      <c r="A616" s="39">
        <v>36100</v>
      </c>
      <c r="B616" s="40">
        <f>VLOOKUP(Table7[[#This Row],[Date]],'DB Details'!$A:$L,12)</f>
        <v>48.2</v>
      </c>
      <c r="C616" s="41">
        <f>VLOOKUP(Table7[[#This Row],[Date]],'DB Details'!$A:$Q,13)</f>
        <v>1163.630004882812</v>
      </c>
      <c r="D616" s="46">
        <f>(Table7[[#This Row],[S&amp;P]]-C604)/C604</f>
        <v>0.217950570596285</v>
      </c>
      <c r="F616" s="3"/>
      <c r="K616" s="2"/>
    </row>
    <row r="617" spans="1:11" x14ac:dyDescent="0.2">
      <c r="A617" s="39">
        <v>36130</v>
      </c>
      <c r="B617" s="40">
        <f>VLOOKUP(Table7[[#This Row],[Date]],'DB Details'!$A:$L,12)</f>
        <v>46.8</v>
      </c>
      <c r="C617" s="41">
        <f>VLOOKUP(Table7[[#This Row],[Date]],'DB Details'!$A:$Q,13)</f>
        <v>1229.22998046875</v>
      </c>
      <c r="D617" s="46">
        <f>(Table7[[#This Row],[S&amp;P]]-C605)/C605</f>
        <v>0.2666858915596535</v>
      </c>
      <c r="F617" s="3"/>
      <c r="K617" s="2"/>
    </row>
    <row r="618" spans="1:11" x14ac:dyDescent="0.2">
      <c r="A618" s="39">
        <v>36161</v>
      </c>
      <c r="B618" s="40">
        <f>VLOOKUP(Table7[[#This Row],[Date]],'DB Details'!$A:$L,12)</f>
        <v>50.6</v>
      </c>
      <c r="C618" s="41">
        <f>VLOOKUP(Table7[[#This Row],[Date]],'DB Details'!$A:$Q,13)</f>
        <v>1279.640014648438</v>
      </c>
      <c r="D618" s="46">
        <f>(Table7[[#This Row],[S&amp;P]]-C606)/C606</f>
        <v>0.30538211164649021</v>
      </c>
      <c r="F618" s="3"/>
      <c r="K618" s="2"/>
    </row>
    <row r="619" spans="1:11" x14ac:dyDescent="0.2">
      <c r="A619" s="39">
        <v>36192</v>
      </c>
      <c r="B619" s="40">
        <f>VLOOKUP(Table7[[#This Row],[Date]],'DB Details'!$A:$L,12)</f>
        <v>51.7</v>
      </c>
      <c r="C619" s="41">
        <f>VLOOKUP(Table7[[#This Row],[Date]],'DB Details'!$A:$Q,13)</f>
        <v>1238.329956054688</v>
      </c>
      <c r="D619" s="46">
        <f>(Table7[[#This Row],[S&amp;P]]-C607)/C607</f>
        <v>0.18010368078055111</v>
      </c>
      <c r="F619" s="3"/>
      <c r="K619" s="2"/>
    </row>
    <row r="620" spans="1:11" x14ac:dyDescent="0.2">
      <c r="A620" s="39">
        <v>36220</v>
      </c>
      <c r="B620" s="40">
        <f>VLOOKUP(Table7[[#This Row],[Date]],'DB Details'!$A:$L,12)</f>
        <v>52.4</v>
      </c>
      <c r="C620" s="41">
        <f>VLOOKUP(Table7[[#This Row],[Date]],'DB Details'!$A:$Q,13)</f>
        <v>1286.369995117188</v>
      </c>
      <c r="D620" s="46">
        <f>(Table7[[#This Row],[S&amp;P]]-C608)/C608</f>
        <v>0.16756977092551664</v>
      </c>
      <c r="F620" s="3"/>
      <c r="K620" s="2"/>
    </row>
    <row r="621" spans="1:11" x14ac:dyDescent="0.2">
      <c r="A621" s="39">
        <v>36251</v>
      </c>
      <c r="B621" s="40">
        <f>VLOOKUP(Table7[[#This Row],[Date]],'DB Details'!$A:$L,12)</f>
        <v>52.3</v>
      </c>
      <c r="C621" s="41">
        <f>VLOOKUP(Table7[[#This Row],[Date]],'DB Details'!$A:$Q,13)</f>
        <v>1335.180053710938</v>
      </c>
      <c r="D621" s="46">
        <f>(Table7[[#This Row],[S&amp;P]]-C609)/C609</f>
        <v>0.20097148973324755</v>
      </c>
      <c r="F621" s="3"/>
      <c r="K621" s="2"/>
    </row>
    <row r="622" spans="1:11" x14ac:dyDescent="0.2">
      <c r="A622" s="39">
        <v>36281</v>
      </c>
      <c r="B622" s="40">
        <f>VLOOKUP(Table7[[#This Row],[Date]],'DB Details'!$A:$L,12)</f>
        <v>54.3</v>
      </c>
      <c r="C622" s="41">
        <f>VLOOKUP(Table7[[#This Row],[Date]],'DB Details'!$A:$Q,13)</f>
        <v>1301.839965820312</v>
      </c>
      <c r="D622" s="46">
        <f>(Table7[[#This Row],[S&amp;P]]-C610)/C610</f>
        <v>0.19345082591231855</v>
      </c>
      <c r="F622" s="3"/>
      <c r="K622" s="2"/>
    </row>
    <row r="623" spans="1:11" x14ac:dyDescent="0.2">
      <c r="A623" s="39">
        <v>36312</v>
      </c>
      <c r="B623" s="40">
        <f>VLOOKUP(Table7[[#This Row],[Date]],'DB Details'!$A:$L,12)</f>
        <v>55.8</v>
      </c>
      <c r="C623" s="41">
        <f>VLOOKUP(Table7[[#This Row],[Date]],'DB Details'!$A:$Q,13)</f>
        <v>1372.7099609375</v>
      </c>
      <c r="D623" s="46">
        <f>(Table7[[#This Row],[S&amp;P]]-C611)/C611</f>
        <v>0.21067346567235348</v>
      </c>
      <c r="F623" s="3"/>
      <c r="K623" s="2"/>
    </row>
    <row r="624" spans="1:11" x14ac:dyDescent="0.2">
      <c r="A624" s="39">
        <v>36342</v>
      </c>
      <c r="B624" s="40">
        <f>VLOOKUP(Table7[[#This Row],[Date]],'DB Details'!$A:$L,12)</f>
        <v>53.6</v>
      </c>
      <c r="C624" s="41">
        <f>VLOOKUP(Table7[[#This Row],[Date]],'DB Details'!$A:$Q,13)</f>
        <v>1328.719970703125</v>
      </c>
      <c r="D624" s="46">
        <f>(Table7[[#This Row],[S&amp;P]]-C612)/C612</f>
        <v>0.1856477987270673</v>
      </c>
      <c r="F624" s="3"/>
      <c r="K624" s="2"/>
    </row>
    <row r="625" spans="1:11" x14ac:dyDescent="0.2">
      <c r="A625" s="39">
        <v>36373</v>
      </c>
      <c r="B625" s="40">
        <f>VLOOKUP(Table7[[#This Row],[Date]],'DB Details'!$A:$L,12)</f>
        <v>54.8</v>
      </c>
      <c r="C625" s="41">
        <f>VLOOKUP(Table7[[#This Row],[Date]],'DB Details'!$A:$Q,13)</f>
        <v>1320.410034179688</v>
      </c>
      <c r="D625" s="46">
        <f>(Table7[[#This Row],[S&amp;P]]-C613)/C613</f>
        <v>0.37933519322400677</v>
      </c>
      <c r="F625" s="3"/>
      <c r="K625" s="2"/>
    </row>
    <row r="626" spans="1:11" x14ac:dyDescent="0.2">
      <c r="A626" s="39">
        <v>36404</v>
      </c>
      <c r="B626" s="40">
        <f>VLOOKUP(Table7[[#This Row],[Date]],'DB Details'!$A:$L,12)</f>
        <v>57</v>
      </c>
      <c r="C626" s="41">
        <f>VLOOKUP(Table7[[#This Row],[Date]],'DB Details'!$A:$Q,13)</f>
        <v>1282.7099609375</v>
      </c>
      <c r="D626" s="46">
        <f>(Table7[[#This Row],[S&amp;P]]-C614)/C614</f>
        <v>0.26125598432714231</v>
      </c>
      <c r="F626" s="3"/>
      <c r="K626" s="2"/>
    </row>
    <row r="627" spans="1:11" x14ac:dyDescent="0.2">
      <c r="A627" s="39">
        <v>36434</v>
      </c>
      <c r="B627" s="40">
        <f>VLOOKUP(Table7[[#This Row],[Date]],'DB Details'!$A:$L,12)</f>
        <v>57.2</v>
      </c>
      <c r="C627" s="41">
        <f>VLOOKUP(Table7[[#This Row],[Date]],'DB Details'!$A:$Q,13)</f>
        <v>1362.930053710938</v>
      </c>
      <c r="D627" s="46">
        <f>(Table7[[#This Row],[S&amp;P]]-C615)/C615</f>
        <v>0.24052718213438415</v>
      </c>
      <c r="F627" s="3"/>
      <c r="K627" s="2"/>
    </row>
    <row r="628" spans="1:11" x14ac:dyDescent="0.2">
      <c r="A628" s="39">
        <v>36465</v>
      </c>
      <c r="B628" s="40">
        <f>VLOOKUP(Table7[[#This Row],[Date]],'DB Details'!$A:$L,12)</f>
        <v>58.1</v>
      </c>
      <c r="C628" s="41">
        <f>VLOOKUP(Table7[[#This Row],[Date]],'DB Details'!$A:$Q,13)</f>
        <v>1388.910034179688</v>
      </c>
      <c r="D628" s="46">
        <f>(Table7[[#This Row],[S&amp;P]]-C616)/C616</f>
        <v>0.19360108312054364</v>
      </c>
      <c r="F628" s="3"/>
      <c r="K628" s="2"/>
    </row>
    <row r="629" spans="1:11" x14ac:dyDescent="0.2">
      <c r="A629" s="39">
        <v>36495</v>
      </c>
      <c r="B629" s="40">
        <f>VLOOKUP(Table7[[#This Row],[Date]],'DB Details'!$A:$L,12)</f>
        <v>57.8</v>
      </c>
      <c r="C629" s="41">
        <f>VLOOKUP(Table7[[#This Row],[Date]],'DB Details'!$A:$Q,13)</f>
        <v>1469.25</v>
      </c>
      <c r="D629" s="46">
        <f>(Table7[[#This Row],[S&amp;P]]-C617)/C617</f>
        <v>0.19526046658878402</v>
      </c>
      <c r="F629" s="3"/>
      <c r="K629" s="2"/>
    </row>
    <row r="630" spans="1:11" x14ac:dyDescent="0.2">
      <c r="A630" s="39">
        <v>36526</v>
      </c>
      <c r="B630" s="40">
        <f>VLOOKUP(Table7[[#This Row],[Date]],'DB Details'!$A:$L,12)</f>
        <v>56.7</v>
      </c>
      <c r="C630" s="41">
        <f>VLOOKUP(Table7[[#This Row],[Date]],'DB Details'!$A:$Q,13)</f>
        <v>1394.4599609375</v>
      </c>
      <c r="D630" s="46">
        <f>(Table7[[#This Row],[S&amp;P]]-C618)/C618</f>
        <v>8.9728318100936469E-2</v>
      </c>
      <c r="F630" s="3"/>
      <c r="K630" s="2"/>
    </row>
    <row r="631" spans="1:11" x14ac:dyDescent="0.2">
      <c r="A631" s="39">
        <v>36557</v>
      </c>
      <c r="B631" s="40">
        <f>VLOOKUP(Table7[[#This Row],[Date]],'DB Details'!$A:$L,12)</f>
        <v>55.8</v>
      </c>
      <c r="C631" s="41">
        <f>VLOOKUP(Table7[[#This Row],[Date]],'DB Details'!$A:$Q,13)</f>
        <v>1366.420043945312</v>
      </c>
      <c r="D631" s="46">
        <f>(Table7[[#This Row],[S&amp;P]]-C619)/C619</f>
        <v>0.10343776895999381</v>
      </c>
      <c r="F631" s="3"/>
      <c r="K631" s="2"/>
    </row>
    <row r="632" spans="1:11" x14ac:dyDescent="0.2">
      <c r="A632" s="39">
        <v>36586</v>
      </c>
      <c r="B632" s="40">
        <f>VLOOKUP(Table7[[#This Row],[Date]],'DB Details'!$A:$L,12)</f>
        <v>54.9</v>
      </c>
      <c r="C632" s="41">
        <f>VLOOKUP(Table7[[#This Row],[Date]],'DB Details'!$A:$Q,13)</f>
        <v>1498.579956054688</v>
      </c>
      <c r="D632" s="46">
        <f>(Table7[[#This Row],[S&amp;P]]-C620)/C620</f>
        <v>0.16496805875681805</v>
      </c>
      <c r="F632" s="3"/>
      <c r="K632" s="2"/>
    </row>
    <row r="633" spans="1:11" x14ac:dyDescent="0.2">
      <c r="A633" s="39">
        <v>36617</v>
      </c>
      <c r="B633" s="40">
        <f>VLOOKUP(Table7[[#This Row],[Date]],'DB Details'!$A:$L,12)</f>
        <v>54.7</v>
      </c>
      <c r="C633" s="41">
        <f>VLOOKUP(Table7[[#This Row],[Date]],'DB Details'!$A:$Q,13)</f>
        <v>1452.430053710938</v>
      </c>
      <c r="D633" s="46">
        <f>(Table7[[#This Row],[S&amp;P]]-C621)/C621</f>
        <v>8.7815871480494898E-2</v>
      </c>
      <c r="F633" s="3"/>
      <c r="K633" s="2"/>
    </row>
    <row r="634" spans="1:11" x14ac:dyDescent="0.2">
      <c r="A634" s="39">
        <v>36647</v>
      </c>
      <c r="B634" s="40">
        <f>VLOOKUP(Table7[[#This Row],[Date]],'DB Details'!$A:$L,12)</f>
        <v>53.2</v>
      </c>
      <c r="C634" s="41">
        <f>VLOOKUP(Table7[[#This Row],[Date]],'DB Details'!$A:$Q,13)</f>
        <v>1420.599975585938</v>
      </c>
      <c r="D634" s="46">
        <f>(Table7[[#This Row],[S&amp;P]]-C622)/C622</f>
        <v>9.1224737973682621E-2</v>
      </c>
      <c r="F634" s="3"/>
      <c r="K634" s="2"/>
    </row>
    <row r="635" spans="1:11" x14ac:dyDescent="0.2">
      <c r="A635" s="39">
        <v>36678</v>
      </c>
      <c r="B635" s="40">
        <f>VLOOKUP(Table7[[#This Row],[Date]],'DB Details'!$A:$L,12)</f>
        <v>51.4</v>
      </c>
      <c r="C635" s="41">
        <f>VLOOKUP(Table7[[#This Row],[Date]],'DB Details'!$A:$Q,13)</f>
        <v>1454.599975585938</v>
      </c>
      <c r="D635" s="46">
        <f>(Table7[[#This Row],[S&amp;P]]-C623)/C623</f>
        <v>5.9655729891047567E-2</v>
      </c>
      <c r="F635" s="3"/>
      <c r="K635" s="2"/>
    </row>
    <row r="636" spans="1:11" x14ac:dyDescent="0.2">
      <c r="A636" s="39">
        <v>36708</v>
      </c>
      <c r="B636" s="40">
        <f>VLOOKUP(Table7[[#This Row],[Date]],'DB Details'!$A:$L,12)</f>
        <v>52.5</v>
      </c>
      <c r="C636" s="41">
        <f>VLOOKUP(Table7[[#This Row],[Date]],'DB Details'!$A:$Q,13)</f>
        <v>1430.829956054688</v>
      </c>
      <c r="D636" s="46">
        <f>(Table7[[#This Row],[S&amp;P]]-C624)/C624</f>
        <v>7.6848386118204381E-2</v>
      </c>
      <c r="F636" s="3"/>
      <c r="K636" s="2"/>
    </row>
    <row r="637" spans="1:11" x14ac:dyDescent="0.2">
      <c r="A637" s="39">
        <v>36739</v>
      </c>
      <c r="B637" s="40">
        <f>VLOOKUP(Table7[[#This Row],[Date]],'DB Details'!$A:$L,12)</f>
        <v>49.9</v>
      </c>
      <c r="C637" s="41">
        <f>VLOOKUP(Table7[[#This Row],[Date]],'DB Details'!$A:$Q,13)</f>
        <v>1517.680053710938</v>
      </c>
      <c r="D637" s="46">
        <f>(Table7[[#This Row],[S&amp;P]]-C625)/C625</f>
        <v>0.14940057590050435</v>
      </c>
      <c r="F637" s="3"/>
      <c r="K637" s="2"/>
    </row>
    <row r="638" spans="1:11" x14ac:dyDescent="0.2">
      <c r="A638" s="39">
        <v>36770</v>
      </c>
      <c r="B638" s="40">
        <f>VLOOKUP(Table7[[#This Row],[Date]],'DB Details'!$A:$L,12)</f>
        <v>49.7</v>
      </c>
      <c r="C638" s="41">
        <f>VLOOKUP(Table7[[#This Row],[Date]],'DB Details'!$A:$Q,13)</f>
        <v>1436.510009765625</v>
      </c>
      <c r="D638" s="46">
        <f>(Table7[[#This Row],[S&amp;P]]-C626)/C626</f>
        <v>0.11990243586766604</v>
      </c>
      <c r="F638" s="3"/>
      <c r="K638" s="2"/>
    </row>
    <row r="639" spans="1:11" x14ac:dyDescent="0.2">
      <c r="A639" s="39">
        <v>36800</v>
      </c>
      <c r="B639" s="40">
        <f>VLOOKUP(Table7[[#This Row],[Date]],'DB Details'!$A:$L,12)</f>
        <v>48.7</v>
      </c>
      <c r="C639" s="41">
        <f>VLOOKUP(Table7[[#This Row],[Date]],'DB Details'!$A:$Q,13)</f>
        <v>1429.400024414062</v>
      </c>
      <c r="D639" s="46">
        <f>(Table7[[#This Row],[S&amp;P]]-C627)/C627</f>
        <v>4.876990607268656E-2</v>
      </c>
      <c r="F639" s="3"/>
      <c r="K639" s="2"/>
    </row>
    <row r="640" spans="1:11" x14ac:dyDescent="0.2">
      <c r="A640" s="39">
        <v>36831</v>
      </c>
      <c r="B640" s="40">
        <f>VLOOKUP(Table7[[#This Row],[Date]],'DB Details'!$A:$L,12)</f>
        <v>48.5</v>
      </c>
      <c r="C640" s="41">
        <f>VLOOKUP(Table7[[#This Row],[Date]],'DB Details'!$A:$Q,13)</f>
        <v>1314.949951171875</v>
      </c>
      <c r="D640" s="46">
        <f>(Table7[[#This Row],[S&amp;P]]-C628)/C628</f>
        <v>-5.3250449048339504E-2</v>
      </c>
      <c r="F640" s="3"/>
      <c r="K640" s="2"/>
    </row>
    <row r="641" spans="1:11" x14ac:dyDescent="0.2">
      <c r="A641" s="39">
        <v>36861</v>
      </c>
      <c r="B641" s="40">
        <f>VLOOKUP(Table7[[#This Row],[Date]],'DB Details'!$A:$L,12)</f>
        <v>43.9</v>
      </c>
      <c r="C641" s="41">
        <f>VLOOKUP(Table7[[#This Row],[Date]],'DB Details'!$A:$Q,13)</f>
        <v>1320.280029296875</v>
      </c>
      <c r="D641" s="46">
        <f>(Table7[[#This Row],[S&amp;P]]-C629)/C629</f>
        <v>-0.10139184665858431</v>
      </c>
      <c r="F641" s="3"/>
      <c r="K641" s="2"/>
    </row>
    <row r="642" spans="1:11" x14ac:dyDescent="0.2">
      <c r="A642" s="39">
        <v>36892</v>
      </c>
      <c r="B642" s="40">
        <f>VLOOKUP(Table7[[#This Row],[Date]],'DB Details'!$A:$L,12)</f>
        <v>42.3</v>
      </c>
      <c r="C642" s="41">
        <f>VLOOKUP(Table7[[#This Row],[Date]],'DB Details'!$A:$Q,13)</f>
        <v>1366.010009765625</v>
      </c>
      <c r="D642" s="46">
        <f>(Table7[[#This Row],[S&amp;P]]-C630)/C630</f>
        <v>-2.0402128400121296E-2</v>
      </c>
      <c r="F642" s="3"/>
      <c r="K642" s="2"/>
    </row>
    <row r="643" spans="1:11" x14ac:dyDescent="0.2">
      <c r="A643" s="39">
        <v>36923</v>
      </c>
      <c r="B643" s="40">
        <f>VLOOKUP(Table7[[#This Row],[Date]],'DB Details'!$A:$L,12)</f>
        <v>42.1</v>
      </c>
      <c r="C643" s="41">
        <f>VLOOKUP(Table7[[#This Row],[Date]],'DB Details'!$A:$Q,13)</f>
        <v>1239.93994140625</v>
      </c>
      <c r="D643" s="46">
        <f>(Table7[[#This Row],[S&amp;P]]-C631)/C631</f>
        <v>-9.2563120029966514E-2</v>
      </c>
      <c r="F643" s="3"/>
      <c r="K643" s="2"/>
    </row>
    <row r="644" spans="1:11" x14ac:dyDescent="0.2">
      <c r="A644" s="39">
        <v>36951</v>
      </c>
      <c r="B644" s="40">
        <f>VLOOKUP(Table7[[#This Row],[Date]],'DB Details'!$A:$L,12)</f>
        <v>43.1</v>
      </c>
      <c r="C644" s="41">
        <f>VLOOKUP(Table7[[#This Row],[Date]],'DB Details'!$A:$Q,13)</f>
        <v>1160.329956054688</v>
      </c>
      <c r="D644" s="46">
        <f>(Table7[[#This Row],[S&amp;P]]-C632)/C632</f>
        <v>-0.22571368223188498</v>
      </c>
      <c r="F644" s="3"/>
      <c r="K644" s="2"/>
    </row>
    <row r="645" spans="1:11" x14ac:dyDescent="0.2">
      <c r="A645" s="39">
        <v>36982</v>
      </c>
      <c r="B645" s="40">
        <f>VLOOKUP(Table7[[#This Row],[Date]],'DB Details'!$A:$L,12)</f>
        <v>42.7</v>
      </c>
      <c r="C645" s="41">
        <f>VLOOKUP(Table7[[#This Row],[Date]],'DB Details'!$A:$Q,13)</f>
        <v>1249.4599609375</v>
      </c>
      <c r="D645" s="46">
        <f>(Table7[[#This Row],[S&amp;P]]-C633)/C633</f>
        <v>-0.13974517551110449</v>
      </c>
      <c r="F645" s="3"/>
      <c r="K645" s="2"/>
    </row>
    <row r="646" spans="1:11" x14ac:dyDescent="0.2">
      <c r="A646" s="39">
        <v>37012</v>
      </c>
      <c r="B646" s="40">
        <f>VLOOKUP(Table7[[#This Row],[Date]],'DB Details'!$A:$L,12)</f>
        <v>41.3</v>
      </c>
      <c r="C646" s="41">
        <f>VLOOKUP(Table7[[#This Row],[Date]],'DB Details'!$A:$Q,13)</f>
        <v>1255.819946289062</v>
      </c>
      <c r="D646" s="46">
        <f>(Table7[[#This Row],[S&amp;P]]-C634)/C634</f>
        <v>-0.11599326490830823</v>
      </c>
      <c r="F646" s="3"/>
      <c r="K646" s="2"/>
    </row>
    <row r="647" spans="1:11" x14ac:dyDescent="0.2">
      <c r="A647" s="39">
        <v>37043</v>
      </c>
      <c r="B647" s="40">
        <f>VLOOKUP(Table7[[#This Row],[Date]],'DB Details'!$A:$L,12)</f>
        <v>43.2</v>
      </c>
      <c r="C647" s="41">
        <f>VLOOKUP(Table7[[#This Row],[Date]],'DB Details'!$A:$Q,13)</f>
        <v>1224.380004882812</v>
      </c>
      <c r="D647" s="46">
        <f>(Table7[[#This Row],[S&amp;P]]-C635)/C635</f>
        <v>-0.15827029737876169</v>
      </c>
      <c r="F647" s="3"/>
      <c r="K647" s="2"/>
    </row>
    <row r="648" spans="1:11" x14ac:dyDescent="0.2">
      <c r="A648" s="39">
        <v>37073</v>
      </c>
      <c r="B648" s="40">
        <f>VLOOKUP(Table7[[#This Row],[Date]],'DB Details'!$A:$L,12)</f>
        <v>43.5</v>
      </c>
      <c r="C648" s="41">
        <f>VLOOKUP(Table7[[#This Row],[Date]],'DB Details'!$A:$Q,13)</f>
        <v>1211.22998046875</v>
      </c>
      <c r="D648" s="46">
        <f>(Table7[[#This Row],[S&amp;P]]-C636)/C636</f>
        <v>-0.1534773399569114</v>
      </c>
      <c r="F648" s="3"/>
      <c r="K648" s="2"/>
    </row>
    <row r="649" spans="1:11" x14ac:dyDescent="0.2">
      <c r="A649" s="39">
        <v>37104</v>
      </c>
      <c r="B649" s="40">
        <f>VLOOKUP(Table7[[#This Row],[Date]],'DB Details'!$A:$L,12)</f>
        <v>46.3</v>
      </c>
      <c r="C649" s="41">
        <f>VLOOKUP(Table7[[#This Row],[Date]],'DB Details'!$A:$Q,13)</f>
        <v>1133.579956054688</v>
      </c>
      <c r="D649" s="46">
        <f>(Table7[[#This Row],[S&amp;P]]-C637)/C637</f>
        <v>-0.25308370938727964</v>
      </c>
      <c r="F649" s="3"/>
      <c r="K649" s="2"/>
    </row>
    <row r="650" spans="1:11" x14ac:dyDescent="0.2">
      <c r="A650" s="39">
        <v>37135</v>
      </c>
      <c r="B650" s="40">
        <f>VLOOKUP(Table7[[#This Row],[Date]],'DB Details'!$A:$L,12)</f>
        <v>46.2</v>
      </c>
      <c r="C650" s="41">
        <f>VLOOKUP(Table7[[#This Row],[Date]],'DB Details'!$A:$Q,13)</f>
        <v>1040.93994140625</v>
      </c>
      <c r="D650" s="46">
        <f>(Table7[[#This Row],[S&amp;P]]-C638)/C638</f>
        <v>-0.2753688214284804</v>
      </c>
      <c r="F650" s="3"/>
      <c r="K650" s="2"/>
    </row>
    <row r="651" spans="1:11" x14ac:dyDescent="0.2">
      <c r="A651" s="39">
        <v>37165</v>
      </c>
      <c r="B651" s="40">
        <f>VLOOKUP(Table7[[#This Row],[Date]],'DB Details'!$A:$L,12)</f>
        <v>40.799999999999997</v>
      </c>
      <c r="C651" s="41">
        <f>VLOOKUP(Table7[[#This Row],[Date]],'DB Details'!$A:$Q,13)</f>
        <v>1059.780029296875</v>
      </c>
      <c r="D651" s="46">
        <f>(Table7[[#This Row],[S&amp;P]]-C639)/C639</f>
        <v>-0.25858401343507831</v>
      </c>
      <c r="F651" s="3"/>
      <c r="K651" s="2"/>
    </row>
    <row r="652" spans="1:11" x14ac:dyDescent="0.2">
      <c r="A652" s="39">
        <v>37196</v>
      </c>
      <c r="B652" s="40">
        <f>VLOOKUP(Table7[[#This Row],[Date]],'DB Details'!$A:$L,12)</f>
        <v>44.1</v>
      </c>
      <c r="C652" s="41">
        <f>VLOOKUP(Table7[[#This Row],[Date]],'DB Details'!$A:$Q,13)</f>
        <v>1139.449951171875</v>
      </c>
      <c r="D652" s="46">
        <f>(Table7[[#This Row],[S&amp;P]]-C640)/C640</f>
        <v>-0.13346515572215925</v>
      </c>
      <c r="F652" s="3"/>
      <c r="K652" s="2"/>
    </row>
    <row r="653" spans="1:11" x14ac:dyDescent="0.2">
      <c r="A653" s="39">
        <v>37226</v>
      </c>
      <c r="B653" s="40">
        <f>VLOOKUP(Table7[[#This Row],[Date]],'DB Details'!$A:$L,12)</f>
        <v>45.3</v>
      </c>
      <c r="C653" s="41">
        <f>VLOOKUP(Table7[[#This Row],[Date]],'DB Details'!$A:$Q,13)</f>
        <v>1148.079956054688</v>
      </c>
      <c r="D653" s="46">
        <f>(Table7[[#This Row],[S&amp;P]]-C641)/C641</f>
        <v>-0.13042693172742564</v>
      </c>
      <c r="F653" s="3"/>
      <c r="K653" s="2"/>
    </row>
    <row r="654" spans="1:11" x14ac:dyDescent="0.2">
      <c r="A654" s="39">
        <v>37257</v>
      </c>
      <c r="B654" s="40">
        <f>VLOOKUP(Table7[[#This Row],[Date]],'DB Details'!$A:$L,12)</f>
        <v>47.5</v>
      </c>
      <c r="C654" s="41">
        <f>VLOOKUP(Table7[[#This Row],[Date]],'DB Details'!$A:$Q,13)</f>
        <v>1130.199951171875</v>
      </c>
      <c r="D654" s="46">
        <f>(Table7[[#This Row],[S&amp;P]]-C642)/C642</f>
        <v>-0.17262688919403266</v>
      </c>
      <c r="F654" s="3"/>
      <c r="K654" s="2"/>
    </row>
    <row r="655" spans="1:11" x14ac:dyDescent="0.2">
      <c r="A655" s="39">
        <v>37288</v>
      </c>
      <c r="B655" s="40">
        <f>VLOOKUP(Table7[[#This Row],[Date]],'DB Details'!$A:$L,12)</f>
        <v>50.7</v>
      </c>
      <c r="C655" s="41">
        <f>VLOOKUP(Table7[[#This Row],[Date]],'DB Details'!$A:$Q,13)</f>
        <v>1106.72998046875</v>
      </c>
      <c r="D655" s="46">
        <f>(Table7[[#This Row],[S&amp;P]]-C643)/C643</f>
        <v>-0.10743259128052841</v>
      </c>
      <c r="F655" s="3"/>
      <c r="K655" s="2"/>
    </row>
    <row r="656" spans="1:11" x14ac:dyDescent="0.2">
      <c r="A656" s="39">
        <v>37316</v>
      </c>
      <c r="B656" s="40">
        <f>VLOOKUP(Table7[[#This Row],[Date]],'DB Details'!$A:$L,12)</f>
        <v>52.4</v>
      </c>
      <c r="C656" s="41">
        <f>VLOOKUP(Table7[[#This Row],[Date]],'DB Details'!$A:$Q,13)</f>
        <v>1147.390014648438</v>
      </c>
      <c r="D656" s="46">
        <f>(Table7[[#This Row],[S&amp;P]]-C644)/C644</f>
        <v>-1.1151949786979492E-2</v>
      </c>
      <c r="F656" s="3"/>
      <c r="K656" s="2"/>
    </row>
    <row r="657" spans="1:11" x14ac:dyDescent="0.2">
      <c r="A657" s="39">
        <v>37347</v>
      </c>
      <c r="B657" s="40">
        <f>VLOOKUP(Table7[[#This Row],[Date]],'DB Details'!$A:$L,12)</f>
        <v>52.4</v>
      </c>
      <c r="C657" s="41">
        <f>VLOOKUP(Table7[[#This Row],[Date]],'DB Details'!$A:$Q,13)</f>
        <v>1076.920043945312</v>
      </c>
      <c r="D657" s="46">
        <f>(Table7[[#This Row],[S&amp;P]]-C645)/C645</f>
        <v>-0.13809159347749494</v>
      </c>
      <c r="F657" s="3"/>
      <c r="K657" s="2"/>
    </row>
    <row r="658" spans="1:11" x14ac:dyDescent="0.2">
      <c r="A658" s="39">
        <v>37377</v>
      </c>
      <c r="B658" s="40">
        <f>VLOOKUP(Table7[[#This Row],[Date]],'DB Details'!$A:$L,12)</f>
        <v>53.1</v>
      </c>
      <c r="C658" s="41">
        <f>VLOOKUP(Table7[[#This Row],[Date]],'DB Details'!$A:$Q,13)</f>
        <v>1067.140014648438</v>
      </c>
      <c r="D658" s="46">
        <f>(Table7[[#This Row],[S&amp;P]]-C646)/C646</f>
        <v>-0.15024441377776471</v>
      </c>
      <c r="F658" s="3"/>
      <c r="K658" s="2"/>
    </row>
    <row r="659" spans="1:11" x14ac:dyDescent="0.2">
      <c r="A659" s="39">
        <v>37408</v>
      </c>
      <c r="B659" s="40">
        <f>VLOOKUP(Table7[[#This Row],[Date]],'DB Details'!$A:$L,12)</f>
        <v>53.6</v>
      </c>
      <c r="C659" s="41">
        <f>VLOOKUP(Table7[[#This Row],[Date]],'DB Details'!$A:$Q,13)</f>
        <v>989.82000732421875</v>
      </c>
      <c r="D659" s="46">
        <f>(Table7[[#This Row],[S&amp;P]]-C647)/C647</f>
        <v>-0.19157450842317825</v>
      </c>
      <c r="F659" s="3"/>
      <c r="K659" s="2"/>
    </row>
    <row r="660" spans="1:11" x14ac:dyDescent="0.2">
      <c r="A660" s="39">
        <v>37438</v>
      </c>
      <c r="B660" s="40">
        <f>VLOOKUP(Table7[[#This Row],[Date]],'DB Details'!$A:$L,12)</f>
        <v>50.2</v>
      </c>
      <c r="C660" s="41">
        <f>VLOOKUP(Table7[[#This Row],[Date]],'DB Details'!$A:$Q,13)</f>
        <v>911.6199951171875</v>
      </c>
      <c r="D660" s="46">
        <f>(Table7[[#This Row],[S&amp;P]]-C648)/C648</f>
        <v>-0.24736011342421729</v>
      </c>
      <c r="F660" s="3"/>
      <c r="K660" s="2"/>
    </row>
    <row r="661" spans="1:11" x14ac:dyDescent="0.2">
      <c r="A661" s="39">
        <v>37469</v>
      </c>
      <c r="B661" s="40">
        <f>VLOOKUP(Table7[[#This Row],[Date]],'DB Details'!$A:$L,12)</f>
        <v>50.3</v>
      </c>
      <c r="C661" s="41">
        <f>VLOOKUP(Table7[[#This Row],[Date]],'DB Details'!$A:$Q,13)</f>
        <v>916.07000732421875</v>
      </c>
      <c r="D661" s="46">
        <f>(Table7[[#This Row],[S&amp;P]]-C649)/C649</f>
        <v>-0.19187878858363983</v>
      </c>
      <c r="F661" s="3"/>
      <c r="K661" s="2"/>
    </row>
    <row r="662" spans="1:11" x14ac:dyDescent="0.2">
      <c r="A662" s="39">
        <v>37500</v>
      </c>
      <c r="B662" s="40">
        <f>VLOOKUP(Table7[[#This Row],[Date]],'DB Details'!$A:$L,12)</f>
        <v>50.5</v>
      </c>
      <c r="C662" s="41">
        <f>VLOOKUP(Table7[[#This Row],[Date]],'DB Details'!$A:$Q,13)</f>
        <v>815.280029296875</v>
      </c>
      <c r="D662" s="46">
        <f>(Table7[[#This Row],[S&amp;P]]-C650)/C650</f>
        <v>-0.21678475686553197</v>
      </c>
      <c r="F662" s="3"/>
      <c r="K662" s="2"/>
    </row>
    <row r="663" spans="1:11" x14ac:dyDescent="0.2">
      <c r="A663" s="39">
        <v>37530</v>
      </c>
      <c r="B663" s="40">
        <f>VLOOKUP(Table7[[#This Row],[Date]],'DB Details'!$A:$L,12)</f>
        <v>49</v>
      </c>
      <c r="C663" s="41">
        <f>VLOOKUP(Table7[[#This Row],[Date]],'DB Details'!$A:$Q,13)</f>
        <v>885.760009765625</v>
      </c>
      <c r="D663" s="46">
        <f>(Table7[[#This Row],[S&amp;P]]-C651)/C651</f>
        <v>-0.16420390526391204</v>
      </c>
      <c r="F663" s="3"/>
      <c r="K663" s="2"/>
    </row>
    <row r="664" spans="1:11" x14ac:dyDescent="0.2">
      <c r="A664" s="39">
        <v>37561</v>
      </c>
      <c r="B664" s="40">
        <f>VLOOKUP(Table7[[#This Row],[Date]],'DB Details'!$A:$L,12)</f>
        <v>48.5</v>
      </c>
      <c r="C664" s="41">
        <f>VLOOKUP(Table7[[#This Row],[Date]],'DB Details'!$A:$Q,13)</f>
        <v>936.30999755859375</v>
      </c>
      <c r="D664" s="46">
        <f>(Table7[[#This Row],[S&amp;P]]-C652)/C652</f>
        <v>-0.17827896118154254</v>
      </c>
      <c r="F664" s="3"/>
      <c r="K664" s="2"/>
    </row>
    <row r="665" spans="1:11" x14ac:dyDescent="0.2">
      <c r="A665" s="39">
        <v>37591</v>
      </c>
      <c r="B665" s="40">
        <f>VLOOKUP(Table7[[#This Row],[Date]],'DB Details'!$A:$L,12)</f>
        <v>51.6</v>
      </c>
      <c r="C665" s="41">
        <f>VLOOKUP(Table7[[#This Row],[Date]],'DB Details'!$A:$Q,13)</f>
        <v>879.82000732421875</v>
      </c>
      <c r="D665" s="46">
        <f>(Table7[[#This Row],[S&amp;P]]-C653)/C653</f>
        <v>-0.23365963957103597</v>
      </c>
      <c r="F665" s="3"/>
      <c r="K665" s="2"/>
    </row>
    <row r="666" spans="1:11" x14ac:dyDescent="0.2">
      <c r="A666" s="39">
        <v>37622</v>
      </c>
      <c r="B666" s="40">
        <f>VLOOKUP(Table7[[#This Row],[Date]],'DB Details'!$A:$L,12)</f>
        <v>51.3</v>
      </c>
      <c r="C666" s="41">
        <f>VLOOKUP(Table7[[#This Row],[Date]],'DB Details'!$A:$Q,13)</f>
        <v>855.70001220703125</v>
      </c>
      <c r="D666" s="46">
        <f>(Table7[[#This Row],[S&amp;P]]-C654)/C654</f>
        <v>-0.24287732332692272</v>
      </c>
      <c r="F666" s="3"/>
      <c r="K666" s="2"/>
    </row>
    <row r="667" spans="1:11" x14ac:dyDescent="0.2">
      <c r="A667" s="39">
        <v>37653</v>
      </c>
      <c r="B667" s="40">
        <f>VLOOKUP(Table7[[#This Row],[Date]],'DB Details'!$A:$L,12)</f>
        <v>48.8</v>
      </c>
      <c r="C667" s="41">
        <f>VLOOKUP(Table7[[#This Row],[Date]],'DB Details'!$A:$Q,13)</f>
        <v>841.1500244140625</v>
      </c>
      <c r="D667" s="46">
        <f>(Table7[[#This Row],[S&amp;P]]-C655)/C655</f>
        <v>-0.23996815911881453</v>
      </c>
      <c r="F667" s="3"/>
      <c r="K667" s="2"/>
    </row>
    <row r="668" spans="1:11" x14ac:dyDescent="0.2">
      <c r="A668" s="39">
        <v>37681</v>
      </c>
      <c r="B668" s="40">
        <f>VLOOKUP(Table7[[#This Row],[Date]],'DB Details'!$A:$L,12)</f>
        <v>46.3</v>
      </c>
      <c r="C668" s="41">
        <f>VLOOKUP(Table7[[#This Row],[Date]],'DB Details'!$A:$Q,13)</f>
        <v>848.17999267578125</v>
      </c>
      <c r="D668" s="46">
        <f>(Table7[[#This Row],[S&amp;P]]-C656)/C656</f>
        <v>-0.26077446914538044</v>
      </c>
      <c r="F668" s="3"/>
      <c r="K668" s="2"/>
    </row>
    <row r="669" spans="1:11" x14ac:dyDescent="0.2">
      <c r="A669" s="39">
        <v>37712</v>
      </c>
      <c r="B669" s="40">
        <f>VLOOKUP(Table7[[#This Row],[Date]],'DB Details'!$A:$L,12)</f>
        <v>46.1</v>
      </c>
      <c r="C669" s="41">
        <f>VLOOKUP(Table7[[#This Row],[Date]],'DB Details'!$A:$Q,13)</f>
        <v>916.91998291015625</v>
      </c>
      <c r="D669" s="46">
        <f>(Table7[[#This Row],[S&amp;P]]-C657)/C657</f>
        <v>-0.14857190367540499</v>
      </c>
      <c r="F669" s="3"/>
      <c r="K669" s="2"/>
    </row>
    <row r="670" spans="1:11" x14ac:dyDescent="0.2">
      <c r="A670" s="39">
        <v>37742</v>
      </c>
      <c r="B670" s="40">
        <f>VLOOKUP(Table7[[#This Row],[Date]],'DB Details'!$A:$L,12)</f>
        <v>49</v>
      </c>
      <c r="C670" s="41">
        <f>VLOOKUP(Table7[[#This Row],[Date]],'DB Details'!$A:$Q,13)</f>
        <v>963.59002685546875</v>
      </c>
      <c r="D670" s="46">
        <f>(Table7[[#This Row],[S&amp;P]]-C658)/C658</f>
        <v>-9.7035052918602288E-2</v>
      </c>
      <c r="F670" s="3"/>
      <c r="K670" s="2"/>
    </row>
    <row r="671" spans="1:11" x14ac:dyDescent="0.2">
      <c r="A671" s="39">
        <v>37773</v>
      </c>
      <c r="B671" s="40">
        <f>VLOOKUP(Table7[[#This Row],[Date]],'DB Details'!$A:$L,12)</f>
        <v>49</v>
      </c>
      <c r="C671" s="41">
        <f>VLOOKUP(Table7[[#This Row],[Date]],'DB Details'!$A:$Q,13)</f>
        <v>974.5</v>
      </c>
      <c r="D671" s="46">
        <f>(Table7[[#This Row],[S&amp;P]]-C659)/C659</f>
        <v>-1.5477568861871502E-2</v>
      </c>
      <c r="F671" s="3"/>
      <c r="K671" s="2"/>
    </row>
    <row r="672" spans="1:11" x14ac:dyDescent="0.2">
      <c r="A672" s="39">
        <v>37803</v>
      </c>
      <c r="B672" s="40">
        <f>VLOOKUP(Table7[[#This Row],[Date]],'DB Details'!$A:$L,12)</f>
        <v>51</v>
      </c>
      <c r="C672" s="41">
        <f>VLOOKUP(Table7[[#This Row],[Date]],'DB Details'!$A:$Q,13)</f>
        <v>990.30999755859375</v>
      </c>
      <c r="D672" s="46">
        <f>(Table7[[#This Row],[S&amp;P]]-C660)/C660</f>
        <v>8.6318864069332701E-2</v>
      </c>
      <c r="F672" s="3"/>
      <c r="K672" s="2"/>
    </row>
    <row r="673" spans="1:11" x14ac:dyDescent="0.2">
      <c r="A673" s="39">
        <v>37834</v>
      </c>
      <c r="B673" s="40">
        <f>VLOOKUP(Table7[[#This Row],[Date]],'DB Details'!$A:$L,12)</f>
        <v>53.2</v>
      </c>
      <c r="C673" s="41">
        <f>VLOOKUP(Table7[[#This Row],[Date]],'DB Details'!$A:$Q,13)</f>
        <v>1008.010009765625</v>
      </c>
      <c r="D673" s="46">
        <f>(Table7[[#This Row],[S&amp;P]]-C661)/C661</f>
        <v>0.10036351120146052</v>
      </c>
      <c r="F673" s="3"/>
      <c r="K673" s="2"/>
    </row>
    <row r="674" spans="1:11" x14ac:dyDescent="0.2">
      <c r="A674" s="39">
        <v>37865</v>
      </c>
      <c r="B674" s="40">
        <f>VLOOKUP(Table7[[#This Row],[Date]],'DB Details'!$A:$L,12)</f>
        <v>52.4</v>
      </c>
      <c r="C674" s="41">
        <f>VLOOKUP(Table7[[#This Row],[Date]],'DB Details'!$A:$Q,13)</f>
        <v>995.969970703125</v>
      </c>
      <c r="D674" s="46">
        <f>(Table7[[#This Row],[S&amp;P]]-C662)/C662</f>
        <v>0.22162929903003156</v>
      </c>
      <c r="F674" s="3"/>
      <c r="K674" s="2"/>
    </row>
    <row r="675" spans="1:11" x14ac:dyDescent="0.2">
      <c r="A675" s="39">
        <v>37895</v>
      </c>
      <c r="B675" s="40">
        <f>VLOOKUP(Table7[[#This Row],[Date]],'DB Details'!$A:$L,12)</f>
        <v>55.2</v>
      </c>
      <c r="C675" s="41">
        <f>VLOOKUP(Table7[[#This Row],[Date]],'DB Details'!$A:$Q,13)</f>
        <v>1050.7099609375</v>
      </c>
      <c r="D675" s="46">
        <f>(Table7[[#This Row],[S&amp;P]]-C663)/C663</f>
        <v>0.18622420221423328</v>
      </c>
      <c r="F675" s="3"/>
      <c r="K675" s="2"/>
    </row>
    <row r="676" spans="1:11" x14ac:dyDescent="0.2">
      <c r="A676" s="39">
        <v>37926</v>
      </c>
      <c r="B676" s="40">
        <f>VLOOKUP(Table7[[#This Row],[Date]],'DB Details'!$A:$L,12)</f>
        <v>58.4</v>
      </c>
      <c r="C676" s="41">
        <f>VLOOKUP(Table7[[#This Row],[Date]],'DB Details'!$A:$Q,13)</f>
        <v>1058.199951171875</v>
      </c>
      <c r="D676" s="46">
        <f>(Table7[[#This Row],[S&amp;P]]-C664)/C664</f>
        <v>0.13018119418900409</v>
      </c>
      <c r="F676" s="3"/>
      <c r="K676" s="2"/>
    </row>
    <row r="677" spans="1:11" x14ac:dyDescent="0.2">
      <c r="A677" s="39">
        <v>37956</v>
      </c>
      <c r="B677" s="40">
        <f>VLOOKUP(Table7[[#This Row],[Date]],'DB Details'!$A:$L,12)</f>
        <v>60.1</v>
      </c>
      <c r="C677" s="41">
        <f>VLOOKUP(Table7[[#This Row],[Date]],'DB Details'!$A:$Q,13)</f>
        <v>1111.920043945312</v>
      </c>
      <c r="D677" s="46">
        <f>(Table7[[#This Row],[S&amp;P]]-C665)/C665</f>
        <v>0.26380399932819792</v>
      </c>
      <c r="F677" s="3"/>
      <c r="K677" s="2"/>
    </row>
    <row r="678" spans="1:11" x14ac:dyDescent="0.2">
      <c r="A678" s="39">
        <v>37987</v>
      </c>
      <c r="B678" s="40">
        <f>VLOOKUP(Table7[[#This Row],[Date]],'DB Details'!$A:$L,12)</f>
        <v>60.8</v>
      </c>
      <c r="C678" s="41">
        <f>VLOOKUP(Table7[[#This Row],[Date]],'DB Details'!$A:$Q,13)</f>
        <v>1131.130004882812</v>
      </c>
      <c r="D678" s="46">
        <f>(Table7[[#This Row],[S&amp;P]]-C666)/C666</f>
        <v>0.32187681283933678</v>
      </c>
      <c r="F678" s="3"/>
      <c r="K678" s="2"/>
    </row>
    <row r="679" spans="1:11" x14ac:dyDescent="0.2">
      <c r="A679" s="39">
        <v>38018</v>
      </c>
      <c r="B679" s="40">
        <f>VLOOKUP(Table7[[#This Row],[Date]],'DB Details'!$A:$L,12)</f>
        <v>59.9</v>
      </c>
      <c r="C679" s="41">
        <f>VLOOKUP(Table7[[#This Row],[Date]],'DB Details'!$A:$Q,13)</f>
        <v>1144.93994140625</v>
      </c>
      <c r="D679" s="46">
        <f>(Table7[[#This Row],[S&amp;P]]-C667)/C667</f>
        <v>0.36116020706746671</v>
      </c>
      <c r="F679" s="3"/>
      <c r="K679" s="2"/>
    </row>
    <row r="680" spans="1:11" x14ac:dyDescent="0.2">
      <c r="A680" s="39">
        <v>38047</v>
      </c>
      <c r="B680" s="40">
        <f>VLOOKUP(Table7[[#This Row],[Date]],'DB Details'!$A:$L,12)</f>
        <v>60.6</v>
      </c>
      <c r="C680" s="41">
        <f>VLOOKUP(Table7[[#This Row],[Date]],'DB Details'!$A:$Q,13)</f>
        <v>1126.2099609375</v>
      </c>
      <c r="D680" s="46">
        <f>(Table7[[#This Row],[S&amp;P]]-C668)/C668</f>
        <v>0.32779595211224977</v>
      </c>
      <c r="F680" s="3"/>
      <c r="K680" s="2"/>
    </row>
    <row r="681" spans="1:11" x14ac:dyDescent="0.2">
      <c r="A681" s="39">
        <v>38078</v>
      </c>
      <c r="B681" s="40">
        <f>VLOOKUP(Table7[[#This Row],[Date]],'DB Details'!$A:$L,12)</f>
        <v>60.6</v>
      </c>
      <c r="C681" s="41">
        <f>VLOOKUP(Table7[[#This Row],[Date]],'DB Details'!$A:$Q,13)</f>
        <v>1107.300048828125</v>
      </c>
      <c r="D681" s="46">
        <f>(Table7[[#This Row],[S&amp;P]]-C669)/C669</f>
        <v>0.20762996713599055</v>
      </c>
      <c r="F681" s="3"/>
      <c r="K681" s="2"/>
    </row>
    <row r="682" spans="1:11" x14ac:dyDescent="0.2">
      <c r="A682" s="39">
        <v>38108</v>
      </c>
      <c r="B682" s="40">
        <f>VLOOKUP(Table7[[#This Row],[Date]],'DB Details'!$A:$L,12)</f>
        <v>61.4</v>
      </c>
      <c r="C682" s="41">
        <f>VLOOKUP(Table7[[#This Row],[Date]],'DB Details'!$A:$Q,13)</f>
        <v>1120.680053710938</v>
      </c>
      <c r="D682" s="46">
        <f>(Table7[[#This Row],[S&amp;P]]-C670)/C670</f>
        <v>0.16302579154758265</v>
      </c>
      <c r="F682" s="3"/>
      <c r="K682" s="2"/>
    </row>
    <row r="683" spans="1:11" x14ac:dyDescent="0.2">
      <c r="A683" s="39">
        <v>38139</v>
      </c>
      <c r="B683" s="40">
        <f>VLOOKUP(Table7[[#This Row],[Date]],'DB Details'!$A:$L,12)</f>
        <v>60.5</v>
      </c>
      <c r="C683" s="41">
        <f>VLOOKUP(Table7[[#This Row],[Date]],'DB Details'!$A:$Q,13)</f>
        <v>1140.839965820312</v>
      </c>
      <c r="D683" s="46">
        <f>(Table7[[#This Row],[S&amp;P]]-C671)/C671</f>
        <v>0.17069262782997643</v>
      </c>
      <c r="F683" s="3"/>
      <c r="K683" s="2"/>
    </row>
    <row r="684" spans="1:11" x14ac:dyDescent="0.2">
      <c r="A684" s="39">
        <v>38169</v>
      </c>
      <c r="B684" s="40">
        <f>VLOOKUP(Table7[[#This Row],[Date]],'DB Details'!$A:$L,12)</f>
        <v>59.9</v>
      </c>
      <c r="C684" s="41">
        <f>VLOOKUP(Table7[[#This Row],[Date]],'DB Details'!$A:$Q,13)</f>
        <v>1101.719970703125</v>
      </c>
      <c r="D684" s="46">
        <f>(Table7[[#This Row],[S&amp;P]]-C672)/C672</f>
        <v>0.11250009938220325</v>
      </c>
      <c r="F684" s="3"/>
      <c r="K684" s="2"/>
    </row>
    <row r="685" spans="1:11" x14ac:dyDescent="0.2">
      <c r="A685" s="39">
        <v>38200</v>
      </c>
      <c r="B685" s="40">
        <f>VLOOKUP(Table7[[#This Row],[Date]],'DB Details'!$A:$L,12)</f>
        <v>58.5</v>
      </c>
      <c r="C685" s="41">
        <f>VLOOKUP(Table7[[#This Row],[Date]],'DB Details'!$A:$Q,13)</f>
        <v>1104.239990234375</v>
      </c>
      <c r="D685" s="46">
        <f>(Table7[[#This Row],[S&amp;P]]-C673)/C673</f>
        <v>9.546530246373712E-2</v>
      </c>
      <c r="F685" s="3"/>
      <c r="K685" s="2"/>
    </row>
    <row r="686" spans="1:11" x14ac:dyDescent="0.2">
      <c r="A686" s="39">
        <v>38231</v>
      </c>
      <c r="B686" s="40">
        <f>VLOOKUP(Table7[[#This Row],[Date]],'DB Details'!$A:$L,12)</f>
        <v>57.4</v>
      </c>
      <c r="C686" s="41">
        <f>VLOOKUP(Table7[[#This Row],[Date]],'DB Details'!$A:$Q,13)</f>
        <v>1114.579956054688</v>
      </c>
      <c r="D686" s="46">
        <f>(Table7[[#This Row],[S&amp;P]]-C674)/C674</f>
        <v>0.1190899212230544</v>
      </c>
      <c r="F686" s="3"/>
      <c r="K686" s="2"/>
    </row>
    <row r="687" spans="1:11" x14ac:dyDescent="0.2">
      <c r="A687" s="39">
        <v>38261</v>
      </c>
      <c r="B687" s="40">
        <f>VLOOKUP(Table7[[#This Row],[Date]],'DB Details'!$A:$L,12)</f>
        <v>56.3</v>
      </c>
      <c r="C687" s="41">
        <f>VLOOKUP(Table7[[#This Row],[Date]],'DB Details'!$A:$Q,13)</f>
        <v>1130.199951171875</v>
      </c>
      <c r="D687" s="46">
        <f>(Table7[[#This Row],[S&amp;P]]-C675)/C675</f>
        <v>7.5653599175408745E-2</v>
      </c>
      <c r="F687" s="3"/>
      <c r="K687" s="2"/>
    </row>
    <row r="688" spans="1:11" x14ac:dyDescent="0.2">
      <c r="A688" s="39">
        <v>38292</v>
      </c>
      <c r="B688" s="40">
        <f>VLOOKUP(Table7[[#This Row],[Date]],'DB Details'!$A:$L,12)</f>
        <v>56.2</v>
      </c>
      <c r="C688" s="41">
        <f>VLOOKUP(Table7[[#This Row],[Date]],'DB Details'!$A:$Q,13)</f>
        <v>1173.819946289062</v>
      </c>
      <c r="D688" s="46">
        <f>(Table7[[#This Row],[S&amp;P]]-C676)/C676</f>
        <v>0.10926100968833612</v>
      </c>
      <c r="F688" s="3"/>
      <c r="K688" s="2"/>
    </row>
    <row r="689" spans="1:11" x14ac:dyDescent="0.2">
      <c r="A689" s="39">
        <v>38322</v>
      </c>
      <c r="B689" s="40">
        <f>VLOOKUP(Table7[[#This Row],[Date]],'DB Details'!$A:$L,12)</f>
        <v>57.2</v>
      </c>
      <c r="C689" s="41">
        <f>VLOOKUP(Table7[[#This Row],[Date]],'DB Details'!$A:$Q,13)</f>
        <v>1211.920043945312</v>
      </c>
      <c r="D689" s="46">
        <f>(Table7[[#This Row],[S&amp;P]]-C677)/C677</f>
        <v>8.9934524109467659E-2</v>
      </c>
      <c r="F689" s="3"/>
      <c r="K689" s="2"/>
    </row>
    <row r="690" spans="1:11" x14ac:dyDescent="0.2">
      <c r="A690" s="39">
        <v>38353</v>
      </c>
      <c r="B690" s="40">
        <f>VLOOKUP(Table7[[#This Row],[Date]],'DB Details'!$A:$L,12)</f>
        <v>56.8</v>
      </c>
      <c r="C690" s="41">
        <f>VLOOKUP(Table7[[#This Row],[Date]],'DB Details'!$A:$Q,13)</f>
        <v>1181.27001953125</v>
      </c>
      <c r="D690" s="46">
        <f>(Table7[[#This Row],[S&amp;P]]-C678)/C678</f>
        <v>4.4327366820786078E-2</v>
      </c>
      <c r="F690" s="3"/>
      <c r="K690" s="2"/>
    </row>
    <row r="691" spans="1:11" x14ac:dyDescent="0.2">
      <c r="A691" s="39">
        <v>38384</v>
      </c>
      <c r="B691" s="40">
        <f>VLOOKUP(Table7[[#This Row],[Date]],'DB Details'!$A:$L,12)</f>
        <v>55.5</v>
      </c>
      <c r="C691" s="41">
        <f>VLOOKUP(Table7[[#This Row],[Date]],'DB Details'!$A:$Q,13)</f>
        <v>1203.599975585938</v>
      </c>
      <c r="D691" s="46">
        <f>(Table7[[#This Row],[S&amp;P]]-C679)/C679</f>
        <v>5.1234158280512004E-2</v>
      </c>
      <c r="F691" s="3"/>
      <c r="K691" s="2"/>
    </row>
    <row r="692" spans="1:11" x14ac:dyDescent="0.2">
      <c r="A692" s="39">
        <v>38412</v>
      </c>
      <c r="B692" s="40">
        <f>VLOOKUP(Table7[[#This Row],[Date]],'DB Details'!$A:$L,12)</f>
        <v>55.2</v>
      </c>
      <c r="C692" s="41">
        <f>VLOOKUP(Table7[[#This Row],[Date]],'DB Details'!$A:$Q,13)</f>
        <v>1180.589965820312</v>
      </c>
      <c r="D692" s="46">
        <f>(Table7[[#This Row],[S&amp;P]]-C680)/C680</f>
        <v>4.8285849680768281E-2</v>
      </c>
      <c r="F692" s="3"/>
      <c r="K692" s="2"/>
    </row>
    <row r="693" spans="1:11" x14ac:dyDescent="0.2">
      <c r="A693" s="39">
        <v>38443</v>
      </c>
      <c r="B693" s="40">
        <f>VLOOKUP(Table7[[#This Row],[Date]],'DB Details'!$A:$L,12)</f>
        <v>52.2</v>
      </c>
      <c r="C693" s="41">
        <f>VLOOKUP(Table7[[#This Row],[Date]],'DB Details'!$A:$Q,13)</f>
        <v>1156.849975585938</v>
      </c>
      <c r="D693" s="46">
        <f>(Table7[[#This Row],[S&amp;P]]-C681)/C681</f>
        <v>4.474841919338169E-2</v>
      </c>
      <c r="F693" s="3"/>
      <c r="K693" s="2"/>
    </row>
    <row r="694" spans="1:11" x14ac:dyDescent="0.2">
      <c r="A694" s="39">
        <v>38473</v>
      </c>
      <c r="B694" s="40">
        <f>VLOOKUP(Table7[[#This Row],[Date]],'DB Details'!$A:$L,12)</f>
        <v>50.8</v>
      </c>
      <c r="C694" s="41">
        <f>VLOOKUP(Table7[[#This Row],[Date]],'DB Details'!$A:$Q,13)</f>
        <v>1191.5</v>
      </c>
      <c r="D694" s="46">
        <f>(Table7[[#This Row],[S&amp;P]]-C682)/C682</f>
        <v>6.3193724252121788E-2</v>
      </c>
      <c r="F694" s="3"/>
      <c r="K694" s="2"/>
    </row>
    <row r="695" spans="1:11" x14ac:dyDescent="0.2">
      <c r="A695" s="39">
        <v>38504</v>
      </c>
      <c r="B695" s="40">
        <f>VLOOKUP(Table7[[#This Row],[Date]],'DB Details'!$A:$L,12)</f>
        <v>52.4</v>
      </c>
      <c r="C695" s="41">
        <f>VLOOKUP(Table7[[#This Row],[Date]],'DB Details'!$A:$Q,13)</f>
        <v>1191.329956054688</v>
      </c>
      <c r="D695" s="46">
        <f>(Table7[[#This Row],[S&amp;P]]-C683)/C683</f>
        <v>4.4256856129747765E-2</v>
      </c>
      <c r="F695" s="3"/>
      <c r="K695" s="2"/>
    </row>
    <row r="696" spans="1:11" x14ac:dyDescent="0.2">
      <c r="A696" s="39">
        <v>38534</v>
      </c>
      <c r="B696" s="40">
        <f>VLOOKUP(Table7[[#This Row],[Date]],'DB Details'!$A:$L,12)</f>
        <v>52.8</v>
      </c>
      <c r="C696" s="41">
        <f>VLOOKUP(Table7[[#This Row],[Date]],'DB Details'!$A:$Q,13)</f>
        <v>1234.180053710938</v>
      </c>
      <c r="D696" s="46">
        <f>(Table7[[#This Row],[S&amp;P]]-C684)/C684</f>
        <v>0.12023026406907741</v>
      </c>
      <c r="F696" s="3"/>
      <c r="K696" s="2"/>
    </row>
    <row r="697" spans="1:11" x14ac:dyDescent="0.2">
      <c r="A697" s="39">
        <v>38565</v>
      </c>
      <c r="B697" s="40">
        <f>VLOOKUP(Table7[[#This Row],[Date]],'DB Details'!$A:$L,12)</f>
        <v>52.4</v>
      </c>
      <c r="C697" s="41">
        <f>VLOOKUP(Table7[[#This Row],[Date]],'DB Details'!$A:$Q,13)</f>
        <v>1220.329956054688</v>
      </c>
      <c r="D697" s="46">
        <f>(Table7[[#This Row],[S&amp;P]]-C685)/C685</f>
        <v>0.10513110089019041</v>
      </c>
      <c r="F697" s="3"/>
      <c r="K697" s="2"/>
    </row>
    <row r="698" spans="1:11" x14ac:dyDescent="0.2">
      <c r="A698" s="39">
        <v>38596</v>
      </c>
      <c r="B698" s="40">
        <f>VLOOKUP(Table7[[#This Row],[Date]],'DB Details'!$A:$L,12)</f>
        <v>56.8</v>
      </c>
      <c r="C698" s="41">
        <f>VLOOKUP(Table7[[#This Row],[Date]],'DB Details'!$A:$Q,13)</f>
        <v>1228.81005859375</v>
      </c>
      <c r="D698" s="46">
        <f>(Table7[[#This Row],[S&amp;P]]-C686)/C686</f>
        <v>0.10248713151401516</v>
      </c>
      <c r="F698" s="3"/>
      <c r="K698" s="2"/>
    </row>
    <row r="699" spans="1:11" x14ac:dyDescent="0.2">
      <c r="A699" s="39">
        <v>38626</v>
      </c>
      <c r="B699" s="40">
        <f>VLOOKUP(Table7[[#This Row],[Date]],'DB Details'!$A:$L,12)</f>
        <v>57.2</v>
      </c>
      <c r="C699" s="41">
        <f>VLOOKUP(Table7[[#This Row],[Date]],'DB Details'!$A:$Q,13)</f>
        <v>1207.010009765625</v>
      </c>
      <c r="D699" s="46">
        <f>(Table7[[#This Row],[S&amp;P]]-C687)/C687</f>
        <v>6.7961477536879769E-2</v>
      </c>
      <c r="F699" s="3"/>
      <c r="K699" s="2"/>
    </row>
    <row r="700" spans="1:11" x14ac:dyDescent="0.2">
      <c r="A700" s="39">
        <v>38657</v>
      </c>
      <c r="B700" s="40">
        <f>VLOOKUP(Table7[[#This Row],[Date]],'DB Details'!$A:$L,12)</f>
        <v>56.7</v>
      </c>
      <c r="C700" s="41">
        <f>VLOOKUP(Table7[[#This Row],[Date]],'DB Details'!$A:$Q,13)</f>
        <v>1249.47998046875</v>
      </c>
      <c r="D700" s="46">
        <f>(Table7[[#This Row],[S&amp;P]]-C688)/C688</f>
        <v>6.4456251931040279E-2</v>
      </c>
      <c r="F700" s="3"/>
      <c r="K700" s="2"/>
    </row>
    <row r="701" spans="1:11" x14ac:dyDescent="0.2">
      <c r="A701" s="39">
        <v>38687</v>
      </c>
      <c r="B701" s="40">
        <f>VLOOKUP(Table7[[#This Row],[Date]],'DB Details'!$A:$L,12)</f>
        <v>55.1</v>
      </c>
      <c r="C701" s="41">
        <f>VLOOKUP(Table7[[#This Row],[Date]],'DB Details'!$A:$Q,13)</f>
        <v>1248.2900390625</v>
      </c>
      <c r="D701" s="46">
        <f>(Table7[[#This Row],[S&amp;P]]-C689)/C689</f>
        <v>3.0010226581275317E-2</v>
      </c>
      <c r="F701" s="3"/>
      <c r="K701" s="2"/>
    </row>
    <row r="702" spans="1:11" x14ac:dyDescent="0.2">
      <c r="A702" s="39">
        <v>38718</v>
      </c>
      <c r="B702" s="40">
        <f>VLOOKUP(Table7[[#This Row],[Date]],'DB Details'!$A:$L,12)</f>
        <v>55</v>
      </c>
      <c r="C702" s="41">
        <f>VLOOKUP(Table7[[#This Row],[Date]],'DB Details'!$A:$Q,13)</f>
        <v>1280.079956054688</v>
      </c>
      <c r="D702" s="46">
        <f>(Table7[[#This Row],[S&amp;P]]-C690)/C690</f>
        <v>8.3647205879861047E-2</v>
      </c>
      <c r="F702" s="3"/>
      <c r="K702" s="2"/>
    </row>
    <row r="703" spans="1:11" x14ac:dyDescent="0.2">
      <c r="A703" s="39">
        <v>38749</v>
      </c>
      <c r="B703" s="40">
        <f>VLOOKUP(Table7[[#This Row],[Date]],'DB Details'!$A:$L,12)</f>
        <v>55.8</v>
      </c>
      <c r="C703" s="41">
        <f>VLOOKUP(Table7[[#This Row],[Date]],'DB Details'!$A:$Q,13)</f>
        <v>1280.660034179688</v>
      </c>
      <c r="D703" s="46">
        <f>(Table7[[#This Row],[S&amp;P]]-C691)/C691</f>
        <v>6.4024642868770021E-2</v>
      </c>
      <c r="F703" s="3"/>
      <c r="K703" s="2"/>
    </row>
    <row r="704" spans="1:11" x14ac:dyDescent="0.2">
      <c r="A704" s="39">
        <v>38777</v>
      </c>
      <c r="B704" s="40">
        <f>VLOOKUP(Table7[[#This Row],[Date]],'DB Details'!$A:$L,12)</f>
        <v>54.3</v>
      </c>
      <c r="C704" s="41">
        <f>VLOOKUP(Table7[[#This Row],[Date]],'DB Details'!$A:$Q,13)</f>
        <v>1294.869995117188</v>
      </c>
      <c r="D704" s="46">
        <f>(Table7[[#This Row],[S&amp;P]]-C692)/C692</f>
        <v>9.6799085715988151E-2</v>
      </c>
      <c r="F704" s="3"/>
      <c r="K704" s="2"/>
    </row>
    <row r="705" spans="1:11" x14ac:dyDescent="0.2">
      <c r="A705" s="39">
        <v>38808</v>
      </c>
      <c r="B705" s="40">
        <f>VLOOKUP(Table7[[#This Row],[Date]],'DB Details'!$A:$L,12)</f>
        <v>55.2</v>
      </c>
      <c r="C705" s="41">
        <f>VLOOKUP(Table7[[#This Row],[Date]],'DB Details'!$A:$Q,13)</f>
        <v>1310.609985351562</v>
      </c>
      <c r="D705" s="46">
        <f>(Table7[[#This Row],[S&amp;P]]-C693)/C693</f>
        <v>0.13291266197913479</v>
      </c>
      <c r="F705" s="3"/>
      <c r="K705" s="2"/>
    </row>
    <row r="706" spans="1:11" x14ac:dyDescent="0.2">
      <c r="A706" s="39">
        <v>38838</v>
      </c>
      <c r="B706" s="40">
        <f>VLOOKUP(Table7[[#This Row],[Date]],'DB Details'!$A:$L,12)</f>
        <v>53.7</v>
      </c>
      <c r="C706" s="41">
        <f>VLOOKUP(Table7[[#This Row],[Date]],'DB Details'!$A:$Q,13)</f>
        <v>1270.089965820312</v>
      </c>
      <c r="D706" s="46">
        <f>(Table7[[#This Row],[S&amp;P]]-C694)/C694</f>
        <v>6.5958846680916533E-2</v>
      </c>
      <c r="F706" s="3"/>
      <c r="K706" s="2"/>
    </row>
    <row r="707" spans="1:11" x14ac:dyDescent="0.2">
      <c r="A707" s="39">
        <v>38869</v>
      </c>
      <c r="B707" s="40">
        <f>VLOOKUP(Table7[[#This Row],[Date]],'DB Details'!$A:$L,12)</f>
        <v>52</v>
      </c>
      <c r="C707" s="41">
        <f>VLOOKUP(Table7[[#This Row],[Date]],'DB Details'!$A:$Q,13)</f>
        <v>1270.199951171875</v>
      </c>
      <c r="D707" s="46">
        <f>(Table7[[#This Row],[S&amp;P]]-C695)/C695</f>
        <v>6.6203317323086375E-2</v>
      </c>
      <c r="F707" s="3"/>
      <c r="K707" s="2"/>
    </row>
    <row r="708" spans="1:11" x14ac:dyDescent="0.2">
      <c r="A708" s="39">
        <v>38899</v>
      </c>
      <c r="B708" s="40">
        <f>VLOOKUP(Table7[[#This Row],[Date]],'DB Details'!$A:$L,12)</f>
        <v>53</v>
      </c>
      <c r="C708" s="41">
        <f>VLOOKUP(Table7[[#This Row],[Date]],'DB Details'!$A:$Q,13)</f>
        <v>1276.660034179688</v>
      </c>
      <c r="D708" s="46">
        <f>(Table7[[#This Row],[S&amp;P]]-C696)/C696</f>
        <v>3.4419597319711177E-2</v>
      </c>
      <c r="F708" s="3"/>
      <c r="K708" s="2"/>
    </row>
    <row r="709" spans="1:11" x14ac:dyDescent="0.2">
      <c r="A709" s="39">
        <v>38930</v>
      </c>
      <c r="B709" s="40">
        <f>VLOOKUP(Table7[[#This Row],[Date]],'DB Details'!$A:$L,12)</f>
        <v>53.7</v>
      </c>
      <c r="C709" s="41">
        <f>VLOOKUP(Table7[[#This Row],[Date]],'DB Details'!$A:$Q,13)</f>
        <v>1303.819946289062</v>
      </c>
      <c r="D709" s="46">
        <f>(Table7[[#This Row],[S&amp;P]]-C697)/C697</f>
        <v>6.8415914745136822E-2</v>
      </c>
      <c r="F709" s="3"/>
      <c r="K709" s="2"/>
    </row>
    <row r="710" spans="1:11" x14ac:dyDescent="0.2">
      <c r="A710" s="39">
        <v>38961</v>
      </c>
      <c r="B710" s="40">
        <f>VLOOKUP(Table7[[#This Row],[Date]],'DB Details'!$A:$L,12)</f>
        <v>52.2</v>
      </c>
      <c r="C710" s="41">
        <f>VLOOKUP(Table7[[#This Row],[Date]],'DB Details'!$A:$Q,13)</f>
        <v>1335.849975585938</v>
      </c>
      <c r="D710" s="46">
        <f>(Table7[[#This Row],[S&amp;P]]-C698)/C698</f>
        <v>8.7108594402852152E-2</v>
      </c>
      <c r="F710" s="3"/>
      <c r="K710" s="2"/>
    </row>
    <row r="711" spans="1:11" x14ac:dyDescent="0.2">
      <c r="A711" s="39">
        <v>38991</v>
      </c>
      <c r="B711" s="40">
        <f>VLOOKUP(Table7[[#This Row],[Date]],'DB Details'!$A:$L,12)</f>
        <v>51.4</v>
      </c>
      <c r="C711" s="41">
        <f>VLOOKUP(Table7[[#This Row],[Date]],'DB Details'!$A:$Q,13)</f>
        <v>1377.93994140625</v>
      </c>
      <c r="D711" s="46">
        <f>(Table7[[#This Row],[S&amp;P]]-C699)/C699</f>
        <v>0.1416143447508077</v>
      </c>
      <c r="F711" s="3"/>
      <c r="K711" s="2"/>
    </row>
    <row r="712" spans="1:11" x14ac:dyDescent="0.2">
      <c r="A712" s="39">
        <v>39022</v>
      </c>
      <c r="B712" s="40">
        <f>VLOOKUP(Table7[[#This Row],[Date]],'DB Details'!$A:$L,12)</f>
        <v>50.3</v>
      </c>
      <c r="C712" s="41">
        <f>VLOOKUP(Table7[[#This Row],[Date]],'DB Details'!$A:$Q,13)</f>
        <v>1400.630004882812</v>
      </c>
      <c r="D712" s="46">
        <f>(Table7[[#This Row],[S&amp;P]]-C700)/C700</f>
        <v>0.12097034508496662</v>
      </c>
      <c r="F712" s="3"/>
      <c r="K712" s="2"/>
    </row>
    <row r="713" spans="1:11" x14ac:dyDescent="0.2">
      <c r="A713" s="39">
        <v>39052</v>
      </c>
      <c r="B713" s="40">
        <f>VLOOKUP(Table7[[#This Row],[Date]],'DB Details'!$A:$L,12)</f>
        <v>51.4</v>
      </c>
      <c r="C713" s="41">
        <f>VLOOKUP(Table7[[#This Row],[Date]],'DB Details'!$A:$Q,13)</f>
        <v>1418.300048828125</v>
      </c>
      <c r="D713" s="46">
        <f>(Table7[[#This Row],[S&amp;P]]-C701)/C701</f>
        <v>0.13619431738260698</v>
      </c>
      <c r="F713" s="3"/>
      <c r="K713" s="2"/>
    </row>
    <row r="714" spans="1:11" x14ac:dyDescent="0.2">
      <c r="A714" s="39">
        <v>39083</v>
      </c>
      <c r="B714" s="40">
        <f>VLOOKUP(Table7[[#This Row],[Date]],'DB Details'!$A:$L,12)</f>
        <v>50.4</v>
      </c>
      <c r="C714" s="41">
        <f>VLOOKUP(Table7[[#This Row],[Date]],'DB Details'!$A:$Q,13)</f>
        <v>1438.239990234375</v>
      </c>
      <c r="D714" s="46">
        <f>(Table7[[#This Row],[S&amp;P]]-C702)/C702</f>
        <v>0.1235548087692501</v>
      </c>
      <c r="F714" s="3"/>
      <c r="K714" s="2"/>
    </row>
    <row r="715" spans="1:11" x14ac:dyDescent="0.2">
      <c r="A715" s="39">
        <v>39114</v>
      </c>
      <c r="B715" s="40">
        <f>VLOOKUP(Table7[[#This Row],[Date]],'DB Details'!$A:$L,12)</f>
        <v>54.1</v>
      </c>
      <c r="C715" s="41">
        <f>VLOOKUP(Table7[[#This Row],[Date]],'DB Details'!$A:$Q,13)</f>
        <v>1406.819946289062</v>
      </c>
      <c r="D715" s="46">
        <f>(Table7[[#This Row],[S&amp;P]]-C703)/C703</f>
        <v>9.8511633643806468E-2</v>
      </c>
      <c r="F715" s="3"/>
      <c r="K715" s="2"/>
    </row>
    <row r="716" spans="1:11" x14ac:dyDescent="0.2">
      <c r="A716" s="39">
        <v>39142</v>
      </c>
      <c r="B716" s="40">
        <f>VLOOKUP(Table7[[#This Row],[Date]],'DB Details'!$A:$L,12)</f>
        <v>52.8</v>
      </c>
      <c r="C716" s="41">
        <f>VLOOKUP(Table7[[#This Row],[Date]],'DB Details'!$A:$Q,13)</f>
        <v>1420.859985351562</v>
      </c>
      <c r="D716" s="46">
        <f>(Table7[[#This Row],[S&amp;P]]-C704)/C704</f>
        <v>9.7299335616292337E-2</v>
      </c>
      <c r="F716" s="3"/>
      <c r="K716" s="2"/>
    </row>
    <row r="717" spans="1:11" x14ac:dyDescent="0.2">
      <c r="A717" s="39">
        <v>39173</v>
      </c>
      <c r="B717" s="40">
        <f>VLOOKUP(Table7[[#This Row],[Date]],'DB Details'!$A:$L,12)</f>
        <v>52.7</v>
      </c>
      <c r="C717" s="41">
        <f>VLOOKUP(Table7[[#This Row],[Date]],'DB Details'!$A:$Q,13)</f>
        <v>1482.369995117188</v>
      </c>
      <c r="D717" s="46">
        <f>(Table7[[#This Row],[S&amp;P]]-C705)/C705</f>
        <v>0.13105348783036511</v>
      </c>
      <c r="F717" s="3"/>
      <c r="K717" s="2"/>
    </row>
    <row r="718" spans="1:11" x14ac:dyDescent="0.2">
      <c r="A718" s="39">
        <v>39203</v>
      </c>
      <c r="B718" s="40">
        <f>VLOOKUP(Table7[[#This Row],[Date]],'DB Details'!$A:$L,12)</f>
        <v>53.1</v>
      </c>
      <c r="C718" s="41">
        <f>VLOOKUP(Table7[[#This Row],[Date]],'DB Details'!$A:$Q,13)</f>
        <v>1530.619995117188</v>
      </c>
      <c r="D718" s="46">
        <f>(Table7[[#This Row],[S&amp;P]]-C706)/C706</f>
        <v>0.2051272242975383</v>
      </c>
      <c r="F718" s="3"/>
      <c r="K718" s="2"/>
    </row>
    <row r="719" spans="1:11" x14ac:dyDescent="0.2">
      <c r="A719" s="39">
        <v>39234</v>
      </c>
      <c r="B719" s="40">
        <f>VLOOKUP(Table7[[#This Row],[Date]],'DB Details'!$A:$L,12)</f>
        <v>54</v>
      </c>
      <c r="C719" s="41">
        <f>VLOOKUP(Table7[[#This Row],[Date]],'DB Details'!$A:$Q,13)</f>
        <v>1503.349975585938</v>
      </c>
      <c r="D719" s="46">
        <f>(Table7[[#This Row],[S&amp;P]]-C707)/C707</f>
        <v>0.18355379733636493</v>
      </c>
      <c r="F719" s="3"/>
      <c r="K719" s="2"/>
    </row>
    <row r="720" spans="1:11" x14ac:dyDescent="0.2">
      <c r="A720" s="39">
        <v>39264</v>
      </c>
      <c r="B720" s="40">
        <f>VLOOKUP(Table7[[#This Row],[Date]],'DB Details'!$A:$L,12)</f>
        <v>51.8</v>
      </c>
      <c r="C720" s="41">
        <f>VLOOKUP(Table7[[#This Row],[Date]],'DB Details'!$A:$Q,13)</f>
        <v>1455.27001953125</v>
      </c>
      <c r="D720" s="46">
        <f>(Table7[[#This Row],[S&amp;P]]-C708)/C708</f>
        <v>0.13990410960606836</v>
      </c>
      <c r="F720" s="3"/>
      <c r="K720" s="2"/>
    </row>
    <row r="721" spans="1:11" x14ac:dyDescent="0.2">
      <c r="A721" s="39">
        <v>39295</v>
      </c>
      <c r="B721" s="40">
        <f>VLOOKUP(Table7[[#This Row],[Date]],'DB Details'!$A:$L,12)</f>
        <v>52.2</v>
      </c>
      <c r="C721" s="41">
        <f>VLOOKUP(Table7[[#This Row],[Date]],'DB Details'!$A:$Q,13)</f>
        <v>1473.989990234375</v>
      </c>
      <c r="D721" s="46">
        <f>(Table7[[#This Row],[S&amp;P]]-C709)/C709</f>
        <v>0.13051652141820017</v>
      </c>
      <c r="F721" s="3"/>
      <c r="K721" s="2"/>
    </row>
    <row r="722" spans="1:11" x14ac:dyDescent="0.2">
      <c r="A722" s="39">
        <v>39326</v>
      </c>
      <c r="B722" s="40">
        <f>VLOOKUP(Table7[[#This Row],[Date]],'DB Details'!$A:$L,12)</f>
        <v>53.8</v>
      </c>
      <c r="C722" s="41">
        <f>VLOOKUP(Table7[[#This Row],[Date]],'DB Details'!$A:$Q,13)</f>
        <v>1526.75</v>
      </c>
      <c r="D722" s="46">
        <f>(Table7[[#This Row],[S&amp;P]]-C710)/C710</f>
        <v>0.1429052871976349</v>
      </c>
      <c r="F722" s="3"/>
      <c r="K722" s="2"/>
    </row>
    <row r="723" spans="1:11" x14ac:dyDescent="0.2">
      <c r="A723" s="39">
        <v>39356</v>
      </c>
      <c r="B723" s="40">
        <f>VLOOKUP(Table7[[#This Row],[Date]],'DB Details'!$A:$L,12)</f>
        <v>52.8</v>
      </c>
      <c r="C723" s="41">
        <f>VLOOKUP(Table7[[#This Row],[Date]],'DB Details'!$A:$Q,13)</f>
        <v>1549.380004882812</v>
      </c>
      <c r="D723" s="46">
        <f>(Table7[[#This Row],[S&amp;P]]-C711)/C711</f>
        <v>0.12441766025128767</v>
      </c>
      <c r="F723" s="3"/>
      <c r="K723" s="2"/>
    </row>
    <row r="724" spans="1:11" x14ac:dyDescent="0.2">
      <c r="A724" s="39">
        <v>39387</v>
      </c>
      <c r="B724" s="40">
        <f>VLOOKUP(Table7[[#This Row],[Date]],'DB Details'!$A:$L,12)</f>
        <v>51.5</v>
      </c>
      <c r="C724" s="41">
        <f>VLOOKUP(Table7[[#This Row],[Date]],'DB Details'!$A:$Q,13)</f>
        <v>1481.140014648438</v>
      </c>
      <c r="D724" s="46">
        <f>(Table7[[#This Row],[S&amp;P]]-C712)/C712</f>
        <v>5.7481283054736515E-2</v>
      </c>
      <c r="F724" s="3"/>
      <c r="K724" s="2"/>
    </row>
    <row r="725" spans="1:11" x14ac:dyDescent="0.2">
      <c r="A725" s="39">
        <v>39417</v>
      </c>
      <c r="B725" s="40">
        <f>VLOOKUP(Table7[[#This Row],[Date]],'DB Details'!$A:$L,12)</f>
        <v>50.1</v>
      </c>
      <c r="C725" s="41">
        <f>VLOOKUP(Table7[[#This Row],[Date]],'DB Details'!$A:$Q,13)</f>
        <v>1468.359985351562</v>
      </c>
      <c r="D725" s="46">
        <f>(Table7[[#This Row],[S&amp;P]]-C713)/C713</f>
        <v>3.5295730663479304E-2</v>
      </c>
      <c r="F725" s="3"/>
      <c r="K725" s="2"/>
    </row>
    <row r="726" spans="1:11" x14ac:dyDescent="0.2">
      <c r="A726" s="39">
        <v>39448</v>
      </c>
      <c r="B726" s="40">
        <f>VLOOKUP(Table7[[#This Row],[Date]],'DB Details'!$A:$L,12)</f>
        <v>50.9</v>
      </c>
      <c r="C726" s="41">
        <f>VLOOKUP(Table7[[#This Row],[Date]],'DB Details'!$A:$Q,13)</f>
        <v>1378.550048828125</v>
      </c>
      <c r="D726" s="46">
        <f>(Table7[[#This Row],[S&amp;P]]-C714)/C714</f>
        <v>-4.1502073236416512E-2</v>
      </c>
      <c r="F726" s="3"/>
      <c r="K726" s="2"/>
    </row>
    <row r="727" spans="1:11" x14ac:dyDescent="0.2">
      <c r="A727" s="39">
        <v>39479</v>
      </c>
      <c r="B727" s="40">
        <f>VLOOKUP(Table7[[#This Row],[Date]],'DB Details'!$A:$L,12)</f>
        <v>48.8</v>
      </c>
      <c r="C727" s="41">
        <f>VLOOKUP(Table7[[#This Row],[Date]],'DB Details'!$A:$Q,13)</f>
        <v>1330.630004882812</v>
      </c>
      <c r="D727" s="46">
        <f>(Table7[[#This Row],[S&amp;P]]-C715)/C715</f>
        <v>-5.4157564091428585E-2</v>
      </c>
      <c r="F727" s="3"/>
      <c r="K727" s="2"/>
    </row>
    <row r="728" spans="1:11" x14ac:dyDescent="0.2">
      <c r="A728" s="39">
        <v>39508</v>
      </c>
      <c r="B728" s="40">
        <f>VLOOKUP(Table7[[#This Row],[Date]],'DB Details'!$A:$L,12)</f>
        <v>49.7</v>
      </c>
      <c r="C728" s="41">
        <f>VLOOKUP(Table7[[#This Row],[Date]],'DB Details'!$A:$Q,13)</f>
        <v>1322.699951171875</v>
      </c>
      <c r="D728" s="46">
        <f>(Table7[[#This Row],[S&amp;P]]-C716)/C716</f>
        <v>-6.9084945168189388E-2</v>
      </c>
      <c r="F728" s="3"/>
      <c r="K728" s="2"/>
    </row>
    <row r="729" spans="1:11" x14ac:dyDescent="0.2">
      <c r="A729" s="39">
        <v>39539</v>
      </c>
      <c r="B729" s="40">
        <f>VLOOKUP(Table7[[#This Row],[Date]],'DB Details'!$A:$L,12)</f>
        <v>48.5</v>
      </c>
      <c r="C729" s="41">
        <f>VLOOKUP(Table7[[#This Row],[Date]],'DB Details'!$A:$Q,13)</f>
        <v>1385.589965820312</v>
      </c>
      <c r="D729" s="46">
        <f>(Table7[[#This Row],[S&amp;P]]-C717)/C717</f>
        <v>-6.5287363894076272E-2</v>
      </c>
      <c r="F729" s="3"/>
      <c r="K729" s="2"/>
    </row>
    <row r="730" spans="1:11" x14ac:dyDescent="0.2">
      <c r="A730" s="39">
        <v>39569</v>
      </c>
      <c r="B730" s="40">
        <f>VLOOKUP(Table7[[#This Row],[Date]],'DB Details'!$A:$L,12)</f>
        <v>48.9</v>
      </c>
      <c r="C730" s="41">
        <f>VLOOKUP(Table7[[#This Row],[Date]],'DB Details'!$A:$Q,13)</f>
        <v>1400.380004882812</v>
      </c>
      <c r="D730" s="46">
        <f>(Table7[[#This Row],[S&amp;P]]-C718)/C718</f>
        <v>-8.5089696103443635E-2</v>
      </c>
      <c r="F730" s="3"/>
      <c r="K730" s="2"/>
    </row>
    <row r="731" spans="1:11" x14ac:dyDescent="0.2">
      <c r="A731" s="39">
        <v>39600</v>
      </c>
      <c r="B731" s="40">
        <f>VLOOKUP(Table7[[#This Row],[Date]],'DB Details'!$A:$L,12)</f>
        <v>49.9</v>
      </c>
      <c r="C731" s="41">
        <f>VLOOKUP(Table7[[#This Row],[Date]],'DB Details'!$A:$Q,13)</f>
        <v>1280</v>
      </c>
      <c r="D731" s="46">
        <f>(Table7[[#This Row],[S&amp;P]]-C719)/C719</f>
        <v>-0.14856818386476256</v>
      </c>
      <c r="F731" s="3"/>
      <c r="K731" s="2"/>
    </row>
    <row r="732" spans="1:11" x14ac:dyDescent="0.2">
      <c r="A732" s="39">
        <v>39630</v>
      </c>
      <c r="B732" s="40">
        <f>VLOOKUP(Table7[[#This Row],[Date]],'DB Details'!$A:$L,12)</f>
        <v>50.8</v>
      </c>
      <c r="C732" s="41">
        <f>VLOOKUP(Table7[[#This Row],[Date]],'DB Details'!$A:$Q,13)</f>
        <v>1267.380004882812</v>
      </c>
      <c r="D732" s="46">
        <f>(Table7[[#This Row],[S&amp;P]]-C720)/C720</f>
        <v>-0.12911007038333566</v>
      </c>
      <c r="F732" s="3"/>
      <c r="K732" s="2"/>
    </row>
    <row r="733" spans="1:11" x14ac:dyDescent="0.2">
      <c r="A733" s="39">
        <v>39661</v>
      </c>
      <c r="B733" s="40">
        <f>VLOOKUP(Table7[[#This Row],[Date]],'DB Details'!$A:$L,12)</f>
        <v>50.1</v>
      </c>
      <c r="C733" s="41">
        <f>VLOOKUP(Table7[[#This Row],[Date]],'DB Details'!$A:$Q,13)</f>
        <v>1282.829956054688</v>
      </c>
      <c r="D733" s="46">
        <f>(Table7[[#This Row],[S&amp;P]]-C721)/C721</f>
        <v>-0.12968882790668831</v>
      </c>
      <c r="F733" s="3"/>
      <c r="K733" s="2"/>
    </row>
    <row r="734" spans="1:11" x14ac:dyDescent="0.2">
      <c r="A734" s="39">
        <v>39692</v>
      </c>
      <c r="B734" s="40">
        <f>VLOOKUP(Table7[[#This Row],[Date]],'DB Details'!$A:$L,12)</f>
        <v>47.2</v>
      </c>
      <c r="C734" s="41">
        <f>VLOOKUP(Table7[[#This Row],[Date]],'DB Details'!$A:$Q,13)</f>
        <v>1166.359985351562</v>
      </c>
      <c r="D734" s="46">
        <f>(Table7[[#This Row],[S&amp;P]]-C722)/C722</f>
        <v>-0.23605044352280199</v>
      </c>
      <c r="F734" s="3"/>
      <c r="K734" s="2"/>
    </row>
    <row r="735" spans="1:11" x14ac:dyDescent="0.2">
      <c r="A735" s="39">
        <v>39722</v>
      </c>
      <c r="B735" s="40">
        <f>VLOOKUP(Table7[[#This Row],[Date]],'DB Details'!$A:$L,12)</f>
        <v>38.200000000000003</v>
      </c>
      <c r="C735" s="41">
        <f>VLOOKUP(Table7[[#This Row],[Date]],'DB Details'!$A:$Q,13)</f>
        <v>968.75</v>
      </c>
      <c r="D735" s="46">
        <f>(Table7[[#This Row],[S&amp;P]]-C723)/C723</f>
        <v>-0.37474990193043584</v>
      </c>
      <c r="F735" s="3"/>
      <c r="K735" s="2"/>
    </row>
    <row r="736" spans="1:11" x14ac:dyDescent="0.2">
      <c r="A736" s="39">
        <v>39753</v>
      </c>
      <c r="B736" s="40">
        <f>VLOOKUP(Table7[[#This Row],[Date]],'DB Details'!$A:$L,12)</f>
        <v>39</v>
      </c>
      <c r="C736" s="41">
        <f>VLOOKUP(Table7[[#This Row],[Date]],'DB Details'!$A:$Q,13)</f>
        <v>896.239990234375</v>
      </c>
      <c r="D736" s="46">
        <f>(Table7[[#This Row],[S&amp;P]]-C724)/C724</f>
        <v>-0.39489853668756247</v>
      </c>
      <c r="F736" s="3"/>
      <c r="K736" s="2"/>
    </row>
    <row r="737" spans="1:11" x14ac:dyDescent="0.2">
      <c r="A737" s="39">
        <v>39783</v>
      </c>
      <c r="B737" s="40">
        <f>VLOOKUP(Table7[[#This Row],[Date]],'DB Details'!$A:$L,12)</f>
        <v>34.5</v>
      </c>
      <c r="C737" s="41">
        <f>VLOOKUP(Table7[[#This Row],[Date]],'DB Details'!$A:$Q,13)</f>
        <v>903.25</v>
      </c>
      <c r="D737" s="46">
        <f>(Table7[[#This Row],[S&amp;P]]-C725)/C725</f>
        <v>-0.38485793060906698</v>
      </c>
      <c r="F737" s="3"/>
      <c r="K737" s="2"/>
    </row>
    <row r="738" spans="1:11" x14ac:dyDescent="0.2">
      <c r="A738" s="39">
        <v>39814</v>
      </c>
      <c r="B738" s="40">
        <f>VLOOKUP(Table7[[#This Row],[Date]],'DB Details'!$A:$L,12)</f>
        <v>36.4</v>
      </c>
      <c r="C738" s="41">
        <f>VLOOKUP(Table7[[#This Row],[Date]],'DB Details'!$A:$Q,13)</f>
        <v>825.8800048828125</v>
      </c>
      <c r="D738" s="46">
        <f>(Table7[[#This Row],[S&amp;P]]-C726)/C726</f>
        <v>-0.40090676752369281</v>
      </c>
      <c r="F738" s="3"/>
      <c r="K738" s="2"/>
    </row>
    <row r="739" spans="1:11" x14ac:dyDescent="0.2">
      <c r="A739" s="39">
        <v>39845</v>
      </c>
      <c r="B739" s="40">
        <f>VLOOKUP(Table7[[#This Row],[Date]],'DB Details'!$A:$L,12)</f>
        <v>36.6</v>
      </c>
      <c r="C739" s="41">
        <f>VLOOKUP(Table7[[#This Row],[Date]],'DB Details'!$A:$Q,13)</f>
        <v>735.09002685546875</v>
      </c>
      <c r="D739" s="46">
        <f>(Table7[[#This Row],[S&amp;P]]-C727)/C727</f>
        <v>-0.44756241467724323</v>
      </c>
      <c r="F739" s="3"/>
      <c r="K739" s="2"/>
    </row>
    <row r="740" spans="1:11" x14ac:dyDescent="0.2">
      <c r="A740" s="39">
        <v>39873</v>
      </c>
      <c r="B740" s="40">
        <f>VLOOKUP(Table7[[#This Row],[Date]],'DB Details'!$A:$L,12)</f>
        <v>37.200000000000003</v>
      </c>
      <c r="C740" s="41">
        <f>VLOOKUP(Table7[[#This Row],[Date]],'DB Details'!$A:$Q,13)</f>
        <v>797.8699951171875</v>
      </c>
      <c r="D740" s="46">
        <f>(Table7[[#This Row],[S&amp;P]]-C728)/C728</f>
        <v>-0.39678685675440067</v>
      </c>
      <c r="F740" s="3"/>
      <c r="K740" s="2"/>
    </row>
    <row r="741" spans="1:11" x14ac:dyDescent="0.2">
      <c r="A741" s="39">
        <v>39904</v>
      </c>
      <c r="B741" s="40">
        <f>VLOOKUP(Table7[[#This Row],[Date]],'DB Details'!$A:$L,12)</f>
        <v>39.9</v>
      </c>
      <c r="C741" s="41">
        <f>VLOOKUP(Table7[[#This Row],[Date]],'DB Details'!$A:$Q,13)</f>
        <v>872.80999755859375</v>
      </c>
      <c r="D741" s="46">
        <f>(Table7[[#This Row],[S&amp;P]]-C729)/C729</f>
        <v>-0.37008060170104995</v>
      </c>
      <c r="F741" s="3"/>
      <c r="K741" s="2"/>
    </row>
    <row r="742" spans="1:11" x14ac:dyDescent="0.2">
      <c r="A742" s="39">
        <v>39934</v>
      </c>
      <c r="B742" s="40">
        <f>VLOOKUP(Table7[[#This Row],[Date]],'DB Details'!$A:$L,12)</f>
        <v>44.1</v>
      </c>
      <c r="C742" s="41">
        <f>VLOOKUP(Table7[[#This Row],[Date]],'DB Details'!$A:$Q,13)</f>
        <v>919.1400146484375</v>
      </c>
      <c r="D742" s="46">
        <f>(Table7[[#This Row],[S&amp;P]]-C730)/C730</f>
        <v>-0.34364957265627777</v>
      </c>
      <c r="F742" s="3"/>
      <c r="K742" s="2"/>
    </row>
    <row r="743" spans="1:11" x14ac:dyDescent="0.2">
      <c r="A743" s="39">
        <v>39965</v>
      </c>
      <c r="B743" s="40">
        <f>VLOOKUP(Table7[[#This Row],[Date]],'DB Details'!$A:$L,12)</f>
        <v>46.3</v>
      </c>
      <c r="C743" s="41">
        <f>VLOOKUP(Table7[[#This Row],[Date]],'DB Details'!$A:$Q,13)</f>
        <v>919.32000732421875</v>
      </c>
      <c r="D743" s="46">
        <f>(Table7[[#This Row],[S&amp;P]]-C731)/C731</f>
        <v>-0.28178124427795409</v>
      </c>
      <c r="F743" s="3"/>
      <c r="K743" s="2"/>
    </row>
    <row r="744" spans="1:11" x14ac:dyDescent="0.2">
      <c r="A744" s="39">
        <v>39995</v>
      </c>
      <c r="B744" s="40">
        <f>VLOOKUP(Table7[[#This Row],[Date]],'DB Details'!$A:$L,12)</f>
        <v>49.7</v>
      </c>
      <c r="C744" s="41">
        <f>VLOOKUP(Table7[[#This Row],[Date]],'DB Details'!$A:$Q,13)</f>
        <v>987.47998046875</v>
      </c>
      <c r="D744" s="46">
        <f>(Table7[[#This Row],[S&amp;P]]-C732)/C732</f>
        <v>-0.22084932958993853</v>
      </c>
      <c r="F744" s="3"/>
      <c r="K744" s="2"/>
    </row>
    <row r="745" spans="1:11" x14ac:dyDescent="0.2">
      <c r="A745" s="39">
        <v>40026</v>
      </c>
      <c r="B745" s="40">
        <f>VLOOKUP(Table7[[#This Row],[Date]],'DB Details'!$A:$L,12)</f>
        <v>53.4</v>
      </c>
      <c r="C745" s="41">
        <f>VLOOKUP(Table7[[#This Row],[Date]],'DB Details'!$A:$Q,13)</f>
        <v>1020.619995117188</v>
      </c>
      <c r="D745" s="46">
        <f>(Table7[[#This Row],[S&amp;P]]-C733)/C733</f>
        <v>-0.2043996242057835</v>
      </c>
      <c r="F745" s="3"/>
      <c r="K745" s="2"/>
    </row>
    <row r="746" spans="1:11" x14ac:dyDescent="0.2">
      <c r="A746" s="39">
        <v>40057</v>
      </c>
      <c r="B746" s="40">
        <f>VLOOKUP(Table7[[#This Row],[Date]],'DB Details'!$A:$L,12)</f>
        <v>54.9</v>
      </c>
      <c r="C746" s="41">
        <f>VLOOKUP(Table7[[#This Row],[Date]],'DB Details'!$A:$Q,13)</f>
        <v>1057.079956054688</v>
      </c>
      <c r="D746" s="46">
        <f>(Table7[[#This Row],[S&amp;P]]-C734)/C734</f>
        <v>-9.3693225650171033E-2</v>
      </c>
      <c r="F746" s="3"/>
      <c r="K746" s="2"/>
    </row>
    <row r="747" spans="1:11" x14ac:dyDescent="0.2">
      <c r="A747" s="39">
        <v>40087</v>
      </c>
      <c r="B747" s="40">
        <f>VLOOKUP(Table7[[#This Row],[Date]],'DB Details'!$A:$L,12)</f>
        <v>57.6</v>
      </c>
      <c r="C747" s="41">
        <f>VLOOKUP(Table7[[#This Row],[Date]],'DB Details'!$A:$Q,13)</f>
        <v>1036.18994140625</v>
      </c>
      <c r="D747" s="46">
        <f>(Table7[[#This Row],[S&amp;P]]-C735)/C735</f>
        <v>6.9615423387096781E-2</v>
      </c>
      <c r="F747" s="3"/>
      <c r="K747" s="2"/>
    </row>
    <row r="748" spans="1:11" x14ac:dyDescent="0.2">
      <c r="A748" s="39">
        <v>40118</v>
      </c>
      <c r="B748" s="40">
        <f>VLOOKUP(Table7[[#This Row],[Date]],'DB Details'!$A:$L,12)</f>
        <v>55.4</v>
      </c>
      <c r="C748" s="41">
        <f>VLOOKUP(Table7[[#This Row],[Date]],'DB Details'!$A:$Q,13)</f>
        <v>1095.630004882812</v>
      </c>
      <c r="D748" s="46">
        <f>(Table7[[#This Row],[S&amp;P]]-C736)/C736</f>
        <v>0.22247390969052241</v>
      </c>
      <c r="F748" s="3"/>
      <c r="K748" s="2"/>
    </row>
    <row r="749" spans="1:11" x14ac:dyDescent="0.2">
      <c r="A749" s="39">
        <v>40148</v>
      </c>
      <c r="B749" s="40">
        <f>VLOOKUP(Table7[[#This Row],[Date]],'DB Details'!$A:$L,12)</f>
        <v>55.8</v>
      </c>
      <c r="C749" s="41">
        <f>VLOOKUP(Table7[[#This Row],[Date]],'DB Details'!$A:$Q,13)</f>
        <v>1115.099975585938</v>
      </c>
      <c r="D749" s="46">
        <f>(Table7[[#This Row],[S&amp;P]]-C737)/C737</f>
        <v>0.23454190488340765</v>
      </c>
      <c r="F749" s="3"/>
      <c r="K749" s="2"/>
    </row>
    <row r="750" spans="1:11" x14ac:dyDescent="0.2">
      <c r="A750" s="39">
        <v>40179</v>
      </c>
      <c r="B750" s="40">
        <f>VLOOKUP(Table7[[#This Row],[Date]],'DB Details'!$A:$L,12)</f>
        <v>56.3</v>
      </c>
      <c r="C750" s="41">
        <f>VLOOKUP(Table7[[#This Row],[Date]],'DB Details'!$A:$Q,13)</f>
        <v>1073.869995117188</v>
      </c>
      <c r="D750" s="46">
        <f>(Table7[[#This Row],[S&amp;P]]-C738)/C738</f>
        <v>0.30027363390346734</v>
      </c>
      <c r="F750" s="3"/>
      <c r="K750" s="2"/>
    </row>
    <row r="751" spans="1:11" x14ac:dyDescent="0.2">
      <c r="A751" s="39">
        <v>40210</v>
      </c>
      <c r="B751" s="40">
        <f>VLOOKUP(Table7[[#This Row],[Date]],'DB Details'!$A:$L,12)</f>
        <v>55.5</v>
      </c>
      <c r="C751" s="41">
        <f>VLOOKUP(Table7[[#This Row],[Date]],'DB Details'!$A:$Q,13)</f>
        <v>1104.489990234375</v>
      </c>
      <c r="D751" s="46">
        <f>(Table7[[#This Row],[S&amp;P]]-C739)/C739</f>
        <v>0.50252343234624863</v>
      </c>
      <c r="F751" s="3"/>
      <c r="K751" s="2"/>
    </row>
    <row r="752" spans="1:11" x14ac:dyDescent="0.2">
      <c r="A752" s="39">
        <v>40238</v>
      </c>
      <c r="B752" s="40">
        <f>VLOOKUP(Table7[[#This Row],[Date]],'DB Details'!$A:$L,12)</f>
        <v>58.8</v>
      </c>
      <c r="C752" s="41">
        <f>VLOOKUP(Table7[[#This Row],[Date]],'DB Details'!$A:$Q,13)</f>
        <v>1169.430053710938</v>
      </c>
      <c r="D752" s="46">
        <f>(Table7[[#This Row],[S&amp;P]]-C740)/C740</f>
        <v>0.46568997564468811</v>
      </c>
      <c r="F752" s="3"/>
      <c r="K752" s="2"/>
    </row>
    <row r="753" spans="1:11" x14ac:dyDescent="0.2">
      <c r="A753" s="39">
        <v>40269</v>
      </c>
      <c r="B753" s="40">
        <f>VLOOKUP(Table7[[#This Row],[Date]],'DB Details'!$A:$L,12)</f>
        <v>58.1</v>
      </c>
      <c r="C753" s="41">
        <f>VLOOKUP(Table7[[#This Row],[Date]],'DB Details'!$A:$Q,13)</f>
        <v>1186.68994140625</v>
      </c>
      <c r="D753" s="46">
        <f>(Table7[[#This Row],[S&amp;P]]-C741)/C741</f>
        <v>0.35962001435092955</v>
      </c>
      <c r="F753" s="3"/>
      <c r="K753" s="2"/>
    </row>
    <row r="754" spans="1:11" x14ac:dyDescent="0.2">
      <c r="A754" s="39">
        <v>40299</v>
      </c>
      <c r="B754" s="40">
        <f>VLOOKUP(Table7[[#This Row],[Date]],'DB Details'!$A:$L,12)</f>
        <v>57.4</v>
      </c>
      <c r="C754" s="41">
        <f>VLOOKUP(Table7[[#This Row],[Date]],'DB Details'!$A:$Q,13)</f>
        <v>1089.410034179688</v>
      </c>
      <c r="D754" s="46">
        <f>(Table7[[#This Row],[S&amp;P]]-C742)/C742</f>
        <v>0.18524927303527</v>
      </c>
      <c r="F754" s="3"/>
      <c r="K754" s="2"/>
    </row>
    <row r="755" spans="1:11" x14ac:dyDescent="0.2">
      <c r="A755" s="39">
        <v>40330</v>
      </c>
      <c r="B755" s="40">
        <f>VLOOKUP(Table7[[#This Row],[Date]],'DB Details'!$A:$L,12)</f>
        <v>56.5</v>
      </c>
      <c r="C755" s="41">
        <f>VLOOKUP(Table7[[#This Row],[Date]],'DB Details'!$A:$Q,13)</f>
        <v>1030.7099609375</v>
      </c>
      <c r="D755" s="46">
        <f>(Table7[[#This Row],[S&amp;P]]-C743)/C743</f>
        <v>0.1211655927488121</v>
      </c>
      <c r="F755" s="3"/>
      <c r="K755" s="2"/>
    </row>
    <row r="756" spans="1:11" x14ac:dyDescent="0.2">
      <c r="A756" s="39">
        <v>40360</v>
      </c>
      <c r="B756" s="40">
        <f>VLOOKUP(Table7[[#This Row],[Date]],'DB Details'!$A:$L,12)</f>
        <v>56.1</v>
      </c>
      <c r="C756" s="41">
        <f>VLOOKUP(Table7[[#This Row],[Date]],'DB Details'!$A:$Q,13)</f>
        <v>1101.599975585938</v>
      </c>
      <c r="D756" s="46">
        <f>(Table7[[#This Row],[S&amp;P]]-C744)/C744</f>
        <v>0.11556689489848287</v>
      </c>
      <c r="F756" s="3"/>
      <c r="K756" s="2"/>
    </row>
    <row r="757" spans="1:11" x14ac:dyDescent="0.2">
      <c r="A757" s="39">
        <v>40391</v>
      </c>
      <c r="B757" s="40">
        <f>VLOOKUP(Table7[[#This Row],[Date]],'DB Details'!$A:$L,12)</f>
        <v>56.4</v>
      </c>
      <c r="C757" s="41">
        <f>VLOOKUP(Table7[[#This Row],[Date]],'DB Details'!$A:$Q,13)</f>
        <v>1049.329956054688</v>
      </c>
      <c r="D757" s="46">
        <f>(Table7[[#This Row],[S&amp;P]]-C745)/C745</f>
        <v>2.8129922081531936E-2</v>
      </c>
      <c r="F757" s="3"/>
      <c r="K757" s="2"/>
    </row>
    <row r="758" spans="1:11" x14ac:dyDescent="0.2">
      <c r="A758" s="39">
        <v>40422</v>
      </c>
      <c r="B758" s="40">
        <f>VLOOKUP(Table7[[#This Row],[Date]],'DB Details'!$A:$L,12)</f>
        <v>55.3</v>
      </c>
      <c r="C758" s="41">
        <f>VLOOKUP(Table7[[#This Row],[Date]],'DB Details'!$A:$Q,13)</f>
        <v>1141.199951171875</v>
      </c>
      <c r="D758" s="46">
        <f>(Table7[[#This Row],[S&amp;P]]-C746)/C746</f>
        <v>7.9577703309356013E-2</v>
      </c>
      <c r="F758" s="3"/>
      <c r="K758" s="2"/>
    </row>
    <row r="759" spans="1:11" x14ac:dyDescent="0.2">
      <c r="A759" s="39">
        <v>40452</v>
      </c>
      <c r="B759" s="40">
        <f>VLOOKUP(Table7[[#This Row],[Date]],'DB Details'!$A:$L,12)</f>
        <v>56.9</v>
      </c>
      <c r="C759" s="41">
        <f>VLOOKUP(Table7[[#This Row],[Date]],'DB Details'!$A:$Q,13)</f>
        <v>1183.260009765625</v>
      </c>
      <c r="D759" s="46">
        <f>(Table7[[#This Row],[S&amp;P]]-C747)/C747</f>
        <v>0.14193350319515841</v>
      </c>
      <c r="F759" s="3"/>
      <c r="K759" s="2"/>
    </row>
    <row r="760" spans="1:11" x14ac:dyDescent="0.2">
      <c r="A760" s="39">
        <v>40483</v>
      </c>
      <c r="B760" s="40">
        <f>VLOOKUP(Table7[[#This Row],[Date]],'DB Details'!$A:$L,12)</f>
        <v>57.3</v>
      </c>
      <c r="C760" s="41">
        <f>VLOOKUP(Table7[[#This Row],[Date]],'DB Details'!$A:$Q,13)</f>
        <v>1180.550048828125</v>
      </c>
      <c r="D760" s="46">
        <f>(Table7[[#This Row],[S&amp;P]]-C748)/C748</f>
        <v>7.7507957583176953E-2</v>
      </c>
      <c r="F760" s="3"/>
      <c r="K760" s="2"/>
    </row>
    <row r="761" spans="1:11" x14ac:dyDescent="0.2">
      <c r="A761" s="39">
        <v>40513</v>
      </c>
      <c r="B761" s="40">
        <f>VLOOKUP(Table7[[#This Row],[Date]],'DB Details'!$A:$L,12)</f>
        <v>56.6</v>
      </c>
      <c r="C761" s="41">
        <f>VLOOKUP(Table7[[#This Row],[Date]],'DB Details'!$A:$Q,13)</f>
        <v>1257.640014648438</v>
      </c>
      <c r="D761" s="46">
        <f>(Table7[[#This Row],[S&amp;P]]-C749)/C749</f>
        <v>0.12782713853760172</v>
      </c>
      <c r="F761" s="3"/>
      <c r="K761" s="2"/>
    </row>
    <row r="762" spans="1:11" x14ac:dyDescent="0.2">
      <c r="A762" s="39">
        <v>40544</v>
      </c>
      <c r="B762" s="40">
        <f>VLOOKUP(Table7[[#This Row],[Date]],'DB Details'!$A:$L,12)</f>
        <v>59.1</v>
      </c>
      <c r="C762" s="41">
        <f>VLOOKUP(Table7[[#This Row],[Date]],'DB Details'!$A:$Q,13)</f>
        <v>1286.119995117188</v>
      </c>
      <c r="D762" s="46">
        <f>(Table7[[#This Row],[S&amp;P]]-C750)/C750</f>
        <v>0.19764962329247113</v>
      </c>
      <c r="F762" s="3"/>
      <c r="K762" s="2"/>
    </row>
    <row r="763" spans="1:11" x14ac:dyDescent="0.2">
      <c r="A763" s="39">
        <v>40575</v>
      </c>
      <c r="B763" s="40">
        <f>VLOOKUP(Table7[[#This Row],[Date]],'DB Details'!$A:$L,12)</f>
        <v>59.2</v>
      </c>
      <c r="C763" s="41">
        <f>VLOOKUP(Table7[[#This Row],[Date]],'DB Details'!$A:$Q,13)</f>
        <v>1327.219970703125</v>
      </c>
      <c r="D763" s="46">
        <f>(Table7[[#This Row],[S&amp;P]]-C751)/C751</f>
        <v>0.20165866819805786</v>
      </c>
      <c r="F763" s="3"/>
      <c r="K763" s="2"/>
    </row>
    <row r="764" spans="1:11" x14ac:dyDescent="0.2">
      <c r="A764" s="39">
        <v>40603</v>
      </c>
      <c r="B764" s="40">
        <f>VLOOKUP(Table7[[#This Row],[Date]],'DB Details'!$A:$L,12)</f>
        <v>58.4</v>
      </c>
      <c r="C764" s="41">
        <f>VLOOKUP(Table7[[#This Row],[Date]],'DB Details'!$A:$Q,13)</f>
        <v>1325.829956054688</v>
      </c>
      <c r="D764" s="46">
        <f>(Table7[[#This Row],[S&amp;P]]-C752)/C752</f>
        <v>0.13374027958957282</v>
      </c>
      <c r="F764" s="3"/>
      <c r="K764" s="2"/>
    </row>
    <row r="765" spans="1:11" x14ac:dyDescent="0.2">
      <c r="A765" s="39">
        <v>40634</v>
      </c>
      <c r="B765" s="40">
        <f>VLOOKUP(Table7[[#This Row],[Date]],'DB Details'!$A:$L,12)</f>
        <v>57.9</v>
      </c>
      <c r="C765" s="41">
        <f>VLOOKUP(Table7[[#This Row],[Date]],'DB Details'!$A:$Q,13)</f>
        <v>1363.609985351562</v>
      </c>
      <c r="D765" s="46">
        <f>(Table7[[#This Row],[S&amp;P]]-C753)/C753</f>
        <v>0.14908700054848231</v>
      </c>
      <c r="F765" s="3"/>
      <c r="K765" s="2"/>
    </row>
    <row r="766" spans="1:11" x14ac:dyDescent="0.2">
      <c r="A766" s="39">
        <v>40664</v>
      </c>
      <c r="B766" s="40">
        <f>VLOOKUP(Table7[[#This Row],[Date]],'DB Details'!$A:$L,12)</f>
        <v>54.8</v>
      </c>
      <c r="C766" s="41">
        <f>VLOOKUP(Table7[[#This Row],[Date]],'DB Details'!$A:$Q,13)</f>
        <v>1345.199951171875</v>
      </c>
      <c r="D766" s="46">
        <f>(Table7[[#This Row],[S&amp;P]]-C754)/C754</f>
        <v>0.23479673306368398</v>
      </c>
      <c r="F766" s="3"/>
      <c r="K766" s="2"/>
    </row>
    <row r="767" spans="1:11" x14ac:dyDescent="0.2">
      <c r="A767" s="39">
        <v>40695</v>
      </c>
      <c r="B767" s="40">
        <f>VLOOKUP(Table7[[#This Row],[Date]],'DB Details'!$A:$L,12)</f>
        <v>55.8</v>
      </c>
      <c r="C767" s="41">
        <f>VLOOKUP(Table7[[#This Row],[Date]],'DB Details'!$A:$Q,13)</f>
        <v>1320.640014648438</v>
      </c>
      <c r="D767" s="46">
        <f>(Table7[[#This Row],[S&amp;P]]-C755)/C755</f>
        <v>0.28129159967293521</v>
      </c>
      <c r="F767" s="3"/>
      <c r="K767" s="2"/>
    </row>
    <row r="768" spans="1:11" x14ac:dyDescent="0.2">
      <c r="A768" s="39">
        <v>40725</v>
      </c>
      <c r="B768" s="40">
        <f>VLOOKUP(Table7[[#This Row],[Date]],'DB Details'!$A:$L,12)</f>
        <v>52.9</v>
      </c>
      <c r="C768" s="41">
        <f>VLOOKUP(Table7[[#This Row],[Date]],'DB Details'!$A:$Q,13)</f>
        <v>1292.280029296875</v>
      </c>
      <c r="D768" s="46">
        <f>(Table7[[#This Row],[S&amp;P]]-C756)/C756</f>
        <v>0.17309373451058299</v>
      </c>
      <c r="F768" s="3"/>
      <c r="K768" s="2"/>
    </row>
    <row r="769" spans="1:11" x14ac:dyDescent="0.2">
      <c r="A769" s="39">
        <v>40756</v>
      </c>
      <c r="B769" s="40">
        <f>VLOOKUP(Table7[[#This Row],[Date]],'DB Details'!$A:$L,12)</f>
        <v>52.6</v>
      </c>
      <c r="C769" s="41">
        <f>VLOOKUP(Table7[[#This Row],[Date]],'DB Details'!$A:$Q,13)</f>
        <v>1218.890014648438</v>
      </c>
      <c r="D769" s="46">
        <f>(Table7[[#This Row],[S&amp;P]]-C757)/C757</f>
        <v>0.16158888595086771</v>
      </c>
      <c r="F769" s="3"/>
      <c r="K769" s="2"/>
    </row>
    <row r="770" spans="1:11" x14ac:dyDescent="0.2">
      <c r="A770" s="39">
        <v>40787</v>
      </c>
      <c r="B770" s="40">
        <f>VLOOKUP(Table7[[#This Row],[Date]],'DB Details'!$A:$L,12)</f>
        <v>53.7</v>
      </c>
      <c r="C770" s="41">
        <f>VLOOKUP(Table7[[#This Row],[Date]],'DB Details'!$A:$Q,13)</f>
        <v>1131.420043945312</v>
      </c>
      <c r="D770" s="46">
        <f>(Table7[[#This Row],[S&amp;P]]-C758)/C758</f>
        <v>-8.5698454653105865E-3</v>
      </c>
      <c r="F770" s="3"/>
      <c r="K770" s="2"/>
    </row>
    <row r="771" spans="1:11" x14ac:dyDescent="0.2">
      <c r="A771" s="39">
        <v>40817</v>
      </c>
      <c r="B771" s="40">
        <f>VLOOKUP(Table7[[#This Row],[Date]],'DB Details'!$A:$L,12)</f>
        <v>51.4</v>
      </c>
      <c r="C771" s="41">
        <f>VLOOKUP(Table7[[#This Row],[Date]],'DB Details'!$A:$Q,13)</f>
        <v>1253.300048828125</v>
      </c>
      <c r="D771" s="46">
        <f>(Table7[[#This Row],[S&amp;P]]-C759)/C759</f>
        <v>5.9192433179900354E-2</v>
      </c>
      <c r="F771" s="3"/>
      <c r="K771" s="2"/>
    </row>
    <row r="772" spans="1:11" x14ac:dyDescent="0.2">
      <c r="A772" s="39">
        <v>40848</v>
      </c>
      <c r="B772" s="40">
        <f>VLOOKUP(Table7[[#This Row],[Date]],'DB Details'!$A:$L,12)</f>
        <v>51.8</v>
      </c>
      <c r="C772" s="41">
        <f>VLOOKUP(Table7[[#This Row],[Date]],'DB Details'!$A:$Q,13)</f>
        <v>1246.9599609375</v>
      </c>
      <c r="D772" s="46">
        <f>(Table7[[#This Row],[S&amp;P]]-C760)/C760</f>
        <v>5.6253364417118028E-2</v>
      </c>
      <c r="F772" s="3"/>
      <c r="K772" s="2"/>
    </row>
    <row r="773" spans="1:11" x14ac:dyDescent="0.2">
      <c r="A773" s="39">
        <v>40878</v>
      </c>
      <c r="B773" s="40">
        <f>VLOOKUP(Table7[[#This Row],[Date]],'DB Details'!$A:$L,12)</f>
        <v>53</v>
      </c>
      <c r="C773" s="41">
        <f>VLOOKUP(Table7[[#This Row],[Date]],'DB Details'!$A:$Q,13)</f>
        <v>1257.599975585938</v>
      </c>
      <c r="D773" s="46">
        <f>(Table7[[#This Row],[S&amp;P]]-C761)/C761</f>
        <v>-3.1836663936931554E-5</v>
      </c>
      <c r="F773" s="3"/>
      <c r="K773" s="2"/>
    </row>
    <row r="774" spans="1:11" x14ac:dyDescent="0.2">
      <c r="A774" s="39">
        <v>40909</v>
      </c>
      <c r="B774" s="40">
        <f>VLOOKUP(Table7[[#This Row],[Date]],'DB Details'!$A:$L,12)</f>
        <v>52.6</v>
      </c>
      <c r="C774" s="41">
        <f>VLOOKUP(Table7[[#This Row],[Date]],'DB Details'!$A:$Q,13)</f>
        <v>1312.410034179688</v>
      </c>
      <c r="D774" s="46">
        <f>(Table7[[#This Row],[S&amp;P]]-C762)/C762</f>
        <v>2.0441357853319526E-2</v>
      </c>
      <c r="F774" s="3"/>
      <c r="K774" s="2"/>
    </row>
    <row r="775" spans="1:11" x14ac:dyDescent="0.2">
      <c r="A775" s="39">
        <v>40940</v>
      </c>
      <c r="B775" s="40">
        <f>VLOOKUP(Table7[[#This Row],[Date]],'DB Details'!$A:$L,12)</f>
        <v>53.1</v>
      </c>
      <c r="C775" s="41">
        <f>VLOOKUP(Table7[[#This Row],[Date]],'DB Details'!$A:$Q,13)</f>
        <v>1365.680053710938</v>
      </c>
      <c r="D775" s="46">
        <f>(Table7[[#This Row],[S&amp;P]]-C763)/C763</f>
        <v>2.8977926686439059E-2</v>
      </c>
      <c r="F775" s="3"/>
      <c r="K775" s="2"/>
    </row>
    <row r="776" spans="1:11" x14ac:dyDescent="0.2">
      <c r="A776" s="39">
        <v>40969</v>
      </c>
      <c r="B776" s="40">
        <f>VLOOKUP(Table7[[#This Row],[Date]],'DB Details'!$A:$L,12)</f>
        <v>53.5</v>
      </c>
      <c r="C776" s="41">
        <f>VLOOKUP(Table7[[#This Row],[Date]],'DB Details'!$A:$Q,13)</f>
        <v>1408.469970703125</v>
      </c>
      <c r="D776" s="46">
        <f>(Table7[[#This Row],[S&amp;P]]-C764)/C764</f>
        <v>6.2330779502336349E-2</v>
      </c>
      <c r="F776" s="3"/>
      <c r="K776" s="2"/>
    </row>
    <row r="777" spans="1:11" x14ac:dyDescent="0.2">
      <c r="A777" s="39">
        <v>41000</v>
      </c>
      <c r="B777" s="40">
        <f>VLOOKUP(Table7[[#This Row],[Date]],'DB Details'!$A:$L,12)</f>
        <v>53.5</v>
      </c>
      <c r="C777" s="41">
        <f>VLOOKUP(Table7[[#This Row],[Date]],'DB Details'!$A:$Q,13)</f>
        <v>1397.910034179688</v>
      </c>
      <c r="D777" s="46">
        <f>(Table7[[#This Row],[S&amp;P]]-C765)/C765</f>
        <v>2.5153855718710337E-2</v>
      </c>
      <c r="F777" s="3"/>
      <c r="K777" s="2"/>
    </row>
    <row r="778" spans="1:11" x14ac:dyDescent="0.2">
      <c r="A778" s="39">
        <v>41030</v>
      </c>
      <c r="B778" s="40">
        <f>VLOOKUP(Table7[[#This Row],[Date]],'DB Details'!$A:$L,12)</f>
        <v>52.6</v>
      </c>
      <c r="C778" s="41">
        <f>VLOOKUP(Table7[[#This Row],[Date]],'DB Details'!$A:$Q,13)</f>
        <v>1310.329956054688</v>
      </c>
      <c r="D778" s="46">
        <f>(Table7[[#This Row],[S&amp;P]]-C766)/C766</f>
        <v>-2.592179332656825E-2</v>
      </c>
      <c r="F778" s="3"/>
      <c r="K778" s="2"/>
    </row>
    <row r="779" spans="1:11" x14ac:dyDescent="0.2">
      <c r="A779" s="39">
        <v>41061</v>
      </c>
      <c r="B779" s="40">
        <f>VLOOKUP(Table7[[#This Row],[Date]],'DB Details'!$A:$L,12)</f>
        <v>49.7</v>
      </c>
      <c r="C779" s="41">
        <f>VLOOKUP(Table7[[#This Row],[Date]],'DB Details'!$A:$Q,13)</f>
        <v>1362.160034179688</v>
      </c>
      <c r="D779" s="46">
        <f>(Table7[[#This Row],[S&amp;P]]-C767)/C767</f>
        <v>3.143931659703865E-2</v>
      </c>
      <c r="F779" s="3"/>
      <c r="K779" s="2"/>
    </row>
    <row r="780" spans="1:11" x14ac:dyDescent="0.2">
      <c r="A780" s="39">
        <v>41091</v>
      </c>
      <c r="B780" s="40">
        <f>VLOOKUP(Table7[[#This Row],[Date]],'DB Details'!$A:$L,12)</f>
        <v>50</v>
      </c>
      <c r="C780" s="41">
        <f>VLOOKUP(Table7[[#This Row],[Date]],'DB Details'!$A:$Q,13)</f>
        <v>1379.319946289062</v>
      </c>
      <c r="D780" s="46">
        <f>(Table7[[#This Row],[S&amp;P]]-C768)/C768</f>
        <v>6.7353758488046242E-2</v>
      </c>
      <c r="F780" s="3"/>
      <c r="K780" s="2"/>
    </row>
    <row r="781" spans="1:11" x14ac:dyDescent="0.2">
      <c r="A781" s="39">
        <v>41122</v>
      </c>
      <c r="B781" s="40">
        <f>VLOOKUP(Table7[[#This Row],[Date]],'DB Details'!$A:$L,12)</f>
        <v>50.2</v>
      </c>
      <c r="C781" s="41">
        <f>VLOOKUP(Table7[[#This Row],[Date]],'DB Details'!$A:$Q,13)</f>
        <v>1406.579956054688</v>
      </c>
      <c r="D781" s="46">
        <f>(Table7[[#This Row],[S&amp;P]]-C769)/C769</f>
        <v>0.15398431289995024</v>
      </c>
      <c r="F781" s="3"/>
      <c r="K781" s="2"/>
    </row>
    <row r="782" spans="1:11" x14ac:dyDescent="0.2">
      <c r="A782" s="39">
        <v>41153</v>
      </c>
      <c r="B782" s="40">
        <f>VLOOKUP(Table7[[#This Row],[Date]],'DB Details'!$A:$L,12)</f>
        <v>51.8</v>
      </c>
      <c r="C782" s="41">
        <f>VLOOKUP(Table7[[#This Row],[Date]],'DB Details'!$A:$Q,13)</f>
        <v>1440.670043945312</v>
      </c>
      <c r="D782" s="46">
        <f>(Table7[[#This Row],[S&amp;P]]-C770)/C770</f>
        <v>0.27332908026061786</v>
      </c>
      <c r="F782" s="3"/>
      <c r="K782" s="2"/>
    </row>
    <row r="783" spans="1:11" x14ac:dyDescent="0.2">
      <c r="A783" s="39">
        <v>41183</v>
      </c>
      <c r="B783" s="40">
        <f>VLOOKUP(Table7[[#This Row],[Date]],'DB Details'!$A:$L,12)</f>
        <v>50.7</v>
      </c>
      <c r="C783" s="41">
        <f>VLOOKUP(Table7[[#This Row],[Date]],'DB Details'!$A:$Q,13)</f>
        <v>1412.160034179688</v>
      </c>
      <c r="D783" s="46">
        <f>(Table7[[#This Row],[S&amp;P]]-C771)/C771</f>
        <v>0.12675335447413574</v>
      </c>
      <c r="F783" s="3"/>
      <c r="K783" s="2"/>
    </row>
    <row r="784" spans="1:11" x14ac:dyDescent="0.2">
      <c r="A784" s="39">
        <v>41214</v>
      </c>
      <c r="B784" s="40">
        <f>VLOOKUP(Table7[[#This Row],[Date]],'DB Details'!$A:$L,12)</f>
        <v>48.9</v>
      </c>
      <c r="C784" s="41">
        <f>VLOOKUP(Table7[[#This Row],[Date]],'DB Details'!$A:$Q,13)</f>
        <v>1416.180053710938</v>
      </c>
      <c r="D784" s="46">
        <f>(Table7[[#This Row],[S&amp;P]]-C772)/C772</f>
        <v>0.13570611573302921</v>
      </c>
      <c r="F784" s="3"/>
      <c r="K784" s="2"/>
    </row>
    <row r="785" spans="1:11" x14ac:dyDescent="0.2">
      <c r="A785" s="39">
        <v>41244</v>
      </c>
      <c r="B785" s="40">
        <f>VLOOKUP(Table7[[#This Row],[Date]],'DB Details'!$A:$L,12)</f>
        <v>49.8</v>
      </c>
      <c r="C785" s="41">
        <f>VLOOKUP(Table7[[#This Row],[Date]],'DB Details'!$A:$Q,13)</f>
        <v>1426.18994140625</v>
      </c>
      <c r="D785" s="46">
        <f>(Table7[[#This Row],[S&amp;P]]-C773)/C773</f>
        <v>0.13405690926621003</v>
      </c>
      <c r="F785" s="3"/>
      <c r="K785" s="2"/>
    </row>
    <row r="786" spans="1:11" x14ac:dyDescent="0.2">
      <c r="A786" s="39">
        <v>41275</v>
      </c>
      <c r="B786" s="40">
        <f>VLOOKUP(Table7[[#This Row],[Date]],'DB Details'!$A:$L,12)</f>
        <v>52</v>
      </c>
      <c r="C786" s="41">
        <f>VLOOKUP(Table7[[#This Row],[Date]],'DB Details'!$A:$Q,13)</f>
        <v>1498.109985351562</v>
      </c>
      <c r="D786" s="46">
        <f>(Table7[[#This Row],[S&amp;P]]-C774)/C774</f>
        <v>0.14149537593862155</v>
      </c>
      <c r="F786" s="3"/>
      <c r="K786" s="2"/>
    </row>
    <row r="787" spans="1:11" x14ac:dyDescent="0.2">
      <c r="A787" s="39">
        <v>41306</v>
      </c>
      <c r="B787" s="40">
        <f>VLOOKUP(Table7[[#This Row],[Date]],'DB Details'!$A:$L,12)</f>
        <v>53.6</v>
      </c>
      <c r="C787" s="41">
        <f>VLOOKUP(Table7[[#This Row],[Date]],'DB Details'!$A:$Q,13)</f>
        <v>1514.680053710938</v>
      </c>
      <c r="D787" s="46">
        <f>(Table7[[#This Row],[S&amp;P]]-C775)/C775</f>
        <v>0.10910315311051441</v>
      </c>
      <c r="F787" s="3"/>
      <c r="K787" s="2"/>
    </row>
    <row r="788" spans="1:11" x14ac:dyDescent="0.2">
      <c r="A788" s="39">
        <v>41334</v>
      </c>
      <c r="B788" s="40">
        <f>VLOOKUP(Table7[[#This Row],[Date]],'DB Details'!$A:$L,12)</f>
        <v>52</v>
      </c>
      <c r="C788" s="41">
        <f>VLOOKUP(Table7[[#This Row],[Date]],'DB Details'!$A:$Q,13)</f>
        <v>1569.18994140625</v>
      </c>
      <c r="D788" s="46">
        <f>(Table7[[#This Row],[S&amp;P]]-C776)/C776</f>
        <v>0.11410961827101765</v>
      </c>
      <c r="F788" s="3"/>
      <c r="K788" s="2"/>
    </row>
    <row r="789" spans="1:11" x14ac:dyDescent="0.2">
      <c r="A789" s="39">
        <v>41365</v>
      </c>
      <c r="B789" s="40">
        <f>VLOOKUP(Table7[[#This Row],[Date]],'DB Details'!$A:$L,12)</f>
        <v>49.7</v>
      </c>
      <c r="C789" s="41">
        <f>VLOOKUP(Table7[[#This Row],[Date]],'DB Details'!$A:$Q,13)</f>
        <v>1597.569946289062</v>
      </c>
      <c r="D789" s="46">
        <f>(Table7[[#This Row],[S&amp;P]]-C777)/C777</f>
        <v>0.14282744041288548</v>
      </c>
      <c r="F789" s="3"/>
      <c r="K789" s="2"/>
    </row>
    <row r="790" spans="1:11" x14ac:dyDescent="0.2">
      <c r="A790" s="39">
        <v>41395</v>
      </c>
      <c r="B790" s="40">
        <f>VLOOKUP(Table7[[#This Row],[Date]],'DB Details'!$A:$L,12)</f>
        <v>50.5</v>
      </c>
      <c r="C790" s="41">
        <f>VLOOKUP(Table7[[#This Row],[Date]],'DB Details'!$A:$Q,13)</f>
        <v>1630.739990234375</v>
      </c>
      <c r="D790" s="46">
        <f>(Table7[[#This Row],[S&amp;P]]-C778)/C778</f>
        <v>0.24452622234511015</v>
      </c>
      <c r="F790" s="3"/>
      <c r="K790" s="2"/>
    </row>
    <row r="791" spans="1:11" x14ac:dyDescent="0.2">
      <c r="A791" s="39">
        <v>41426</v>
      </c>
      <c r="B791" s="40">
        <f>VLOOKUP(Table7[[#This Row],[Date]],'DB Details'!$A:$L,12)</f>
        <v>51.5</v>
      </c>
      <c r="C791" s="41">
        <f>VLOOKUP(Table7[[#This Row],[Date]],'DB Details'!$A:$Q,13)</f>
        <v>1606.280029296875</v>
      </c>
      <c r="D791" s="46">
        <f>(Table7[[#This Row],[S&amp;P]]-C779)/C779</f>
        <v>0.17921535575238012</v>
      </c>
      <c r="F791" s="3"/>
      <c r="K791" s="2"/>
    </row>
    <row r="792" spans="1:11" x14ac:dyDescent="0.2">
      <c r="A792" s="39">
        <v>41456</v>
      </c>
      <c r="B792" s="40">
        <f>VLOOKUP(Table7[[#This Row],[Date]],'DB Details'!$A:$L,12)</f>
        <v>53.5</v>
      </c>
      <c r="C792" s="41">
        <f>VLOOKUP(Table7[[#This Row],[Date]],'DB Details'!$A:$Q,13)</f>
        <v>1685.72998046875</v>
      </c>
      <c r="D792" s="46">
        <f>(Table7[[#This Row],[S&amp;P]]-C780)/C780</f>
        <v>0.22214572841062508</v>
      </c>
      <c r="F792" s="3"/>
      <c r="K792" s="2"/>
    </row>
    <row r="793" spans="1:11" x14ac:dyDescent="0.2">
      <c r="A793" s="39">
        <v>41487</v>
      </c>
      <c r="B793" s="40">
        <f>VLOOKUP(Table7[[#This Row],[Date]],'DB Details'!$A:$L,12)</f>
        <v>55.9</v>
      </c>
      <c r="C793" s="41">
        <f>VLOOKUP(Table7[[#This Row],[Date]],'DB Details'!$A:$Q,13)</f>
        <v>1632.969970703125</v>
      </c>
      <c r="D793" s="46">
        <f>(Table7[[#This Row],[S&amp;P]]-C781)/C781</f>
        <v>0.16095069012886956</v>
      </c>
      <c r="F793" s="3"/>
      <c r="K793" s="2"/>
    </row>
    <row r="794" spans="1:11" x14ac:dyDescent="0.2">
      <c r="A794" s="39">
        <v>41518</v>
      </c>
      <c r="B794" s="40">
        <f>VLOOKUP(Table7[[#This Row],[Date]],'DB Details'!$A:$L,12)</f>
        <v>54.8</v>
      </c>
      <c r="C794" s="41">
        <f>VLOOKUP(Table7[[#This Row],[Date]],'DB Details'!$A:$Q,13)</f>
        <v>1681.550048828125</v>
      </c>
      <c r="D794" s="46">
        <f>(Table7[[#This Row],[S&amp;P]]-C782)/C782</f>
        <v>0.16719998163018429</v>
      </c>
      <c r="F794" s="3"/>
      <c r="K794" s="2"/>
    </row>
    <row r="795" spans="1:11" x14ac:dyDescent="0.2">
      <c r="A795" s="39">
        <v>41548</v>
      </c>
      <c r="B795" s="40">
        <f>VLOOKUP(Table7[[#This Row],[Date]],'DB Details'!$A:$L,12)</f>
        <v>55.3</v>
      </c>
      <c r="C795" s="41">
        <f>VLOOKUP(Table7[[#This Row],[Date]],'DB Details'!$A:$Q,13)</f>
        <v>1756.5400390625</v>
      </c>
      <c r="D795" s="46">
        <f>(Table7[[#This Row],[S&amp;P]]-C783)/C783</f>
        <v>0.24386754797437638</v>
      </c>
      <c r="F795" s="3"/>
      <c r="K795" s="2"/>
    </row>
    <row r="796" spans="1:11" x14ac:dyDescent="0.2">
      <c r="A796" s="39">
        <v>41579</v>
      </c>
      <c r="B796" s="40">
        <f>VLOOKUP(Table7[[#This Row],[Date]],'DB Details'!$A:$L,12)</f>
        <v>56.3</v>
      </c>
      <c r="C796" s="41">
        <f>VLOOKUP(Table7[[#This Row],[Date]],'DB Details'!$A:$Q,13)</f>
        <v>1805.81005859375</v>
      </c>
      <c r="D796" s="46">
        <f>(Table7[[#This Row],[S&amp;P]]-C784)/C784</f>
        <v>0.27512744856265359</v>
      </c>
      <c r="F796" s="3"/>
      <c r="K796" s="2"/>
    </row>
    <row r="797" spans="1:11" x14ac:dyDescent="0.2">
      <c r="A797" s="39">
        <v>41609</v>
      </c>
      <c r="B797" s="40">
        <f>VLOOKUP(Table7[[#This Row],[Date]],'DB Details'!$A:$L,12)</f>
        <v>55.9</v>
      </c>
      <c r="C797" s="41">
        <f>VLOOKUP(Table7[[#This Row],[Date]],'DB Details'!$A:$Q,13)</f>
        <v>1848.359985351562</v>
      </c>
      <c r="D797" s="46">
        <f>(Table7[[#This Row],[S&amp;P]]-C785)/C785</f>
        <v>0.29601249573324329</v>
      </c>
      <c r="F797" s="3"/>
      <c r="K797" s="2"/>
    </row>
    <row r="798" spans="1:11" x14ac:dyDescent="0.2">
      <c r="A798" s="39">
        <v>41640</v>
      </c>
      <c r="B798" s="40">
        <f>VLOOKUP(Table7[[#This Row],[Date]],'DB Details'!$A:$L,12)</f>
        <v>51.7</v>
      </c>
      <c r="C798" s="41">
        <f>VLOOKUP(Table7[[#This Row],[Date]],'DB Details'!$A:$Q,13)</f>
        <v>1782.589965820312</v>
      </c>
      <c r="D798" s="46">
        <f>(Table7[[#This Row],[S&amp;P]]-C786)/C786</f>
        <v>0.18989258682632101</v>
      </c>
      <c r="F798" s="3"/>
      <c r="K798" s="2"/>
    </row>
    <row r="799" spans="1:11" x14ac:dyDescent="0.2">
      <c r="A799" s="39">
        <v>41671</v>
      </c>
      <c r="B799" s="40">
        <f>VLOOKUP(Table7[[#This Row],[Date]],'DB Details'!$A:$L,12)</f>
        <v>54.6</v>
      </c>
      <c r="C799" s="41">
        <f>VLOOKUP(Table7[[#This Row],[Date]],'DB Details'!$A:$Q,13)</f>
        <v>1859.449951171875</v>
      </c>
      <c r="D799" s="46">
        <f>(Table7[[#This Row],[S&amp;P]]-C787)/C787</f>
        <v>0.2276189592754306</v>
      </c>
      <c r="F799" s="3"/>
      <c r="K799" s="2"/>
    </row>
    <row r="800" spans="1:11" x14ac:dyDescent="0.2">
      <c r="A800" s="39">
        <v>41699</v>
      </c>
      <c r="B800" s="40">
        <f>VLOOKUP(Table7[[#This Row],[Date]],'DB Details'!$A:$L,12)</f>
        <v>55.3</v>
      </c>
      <c r="C800" s="41">
        <f>VLOOKUP(Table7[[#This Row],[Date]],'DB Details'!$A:$Q,13)</f>
        <v>1872.339965820312</v>
      </c>
      <c r="D800" s="46">
        <f>(Table7[[#This Row],[S&amp;P]]-C788)/C788</f>
        <v>0.1931888654233854</v>
      </c>
      <c r="F800" s="3"/>
      <c r="K800" s="2"/>
    </row>
    <row r="801" spans="1:11" x14ac:dyDescent="0.2">
      <c r="A801" s="39">
        <v>41730</v>
      </c>
      <c r="B801" s="40">
        <f>VLOOKUP(Table7[[#This Row],[Date]],'DB Details'!$A:$L,12)</f>
        <v>55.7</v>
      </c>
      <c r="C801" s="41">
        <f>VLOOKUP(Table7[[#This Row],[Date]],'DB Details'!$A:$Q,13)</f>
        <v>1883.949951171875</v>
      </c>
      <c r="D801" s="46">
        <f>(Table7[[#This Row],[S&amp;P]]-C789)/C789</f>
        <v>0.17925975982963049</v>
      </c>
      <c r="F801" s="3"/>
      <c r="K801" s="2"/>
    </row>
    <row r="802" spans="1:11" x14ac:dyDescent="0.2">
      <c r="A802" s="39">
        <v>41760</v>
      </c>
      <c r="B802" s="40">
        <f>VLOOKUP(Table7[[#This Row],[Date]],'DB Details'!$A:$L,12)</f>
        <v>55.8</v>
      </c>
      <c r="C802" s="41">
        <f>VLOOKUP(Table7[[#This Row],[Date]],'DB Details'!$A:$Q,13)</f>
        <v>1923.569946289062</v>
      </c>
      <c r="D802" s="46">
        <f>(Table7[[#This Row],[S&amp;P]]-C790)/C790</f>
        <v>0.1795687588507599</v>
      </c>
      <c r="F802" s="3"/>
      <c r="K802" s="2"/>
    </row>
    <row r="803" spans="1:11" x14ac:dyDescent="0.2">
      <c r="A803" s="39">
        <v>41791</v>
      </c>
      <c r="B803" s="40">
        <f>VLOOKUP(Table7[[#This Row],[Date]],'DB Details'!$A:$L,12)</f>
        <v>54.9</v>
      </c>
      <c r="C803" s="41">
        <f>VLOOKUP(Table7[[#This Row],[Date]],'DB Details'!$A:$Q,13)</f>
        <v>1960.22998046875</v>
      </c>
      <c r="D803" s="46">
        <f>(Table7[[#This Row],[S&amp;P]]-C791)/C791</f>
        <v>0.22035382667791201</v>
      </c>
      <c r="F803" s="3"/>
      <c r="K803" s="2"/>
    </row>
    <row r="804" spans="1:11" x14ac:dyDescent="0.2">
      <c r="A804" s="39">
        <v>41821</v>
      </c>
      <c r="B804" s="40">
        <f>VLOOKUP(Table7[[#This Row],[Date]],'DB Details'!$A:$L,12)</f>
        <v>55.3</v>
      </c>
      <c r="C804" s="41">
        <f>VLOOKUP(Table7[[#This Row],[Date]],'DB Details'!$A:$Q,13)</f>
        <v>1930.670043945312</v>
      </c>
      <c r="D804" s="46">
        <f>(Table7[[#This Row],[S&amp;P]]-C792)/C792</f>
        <v>0.14530207465874914</v>
      </c>
      <c r="F804" s="3"/>
      <c r="K804" s="2"/>
    </row>
    <row r="805" spans="1:11" x14ac:dyDescent="0.2">
      <c r="A805" s="39">
        <v>41852</v>
      </c>
      <c r="B805" s="40">
        <f>VLOOKUP(Table7[[#This Row],[Date]],'DB Details'!$A:$L,12)</f>
        <v>58.2</v>
      </c>
      <c r="C805" s="41">
        <f>VLOOKUP(Table7[[#This Row],[Date]],'DB Details'!$A:$Q,13)</f>
        <v>2003.369995117188</v>
      </c>
      <c r="D805" s="46">
        <f>(Table7[[#This Row],[S&amp;P]]-C793)/C793</f>
        <v>0.22682598642923968</v>
      </c>
      <c r="F805" s="3"/>
      <c r="K805" s="2"/>
    </row>
    <row r="806" spans="1:11" x14ac:dyDescent="0.2">
      <c r="A806" s="39">
        <v>41883</v>
      </c>
      <c r="B806" s="40">
        <f>VLOOKUP(Table7[[#This Row],[Date]],'DB Details'!$A:$L,12)</f>
        <v>55.5</v>
      </c>
      <c r="C806" s="41">
        <f>VLOOKUP(Table7[[#This Row],[Date]],'DB Details'!$A:$Q,13)</f>
        <v>1972.2900390625</v>
      </c>
      <c r="D806" s="46">
        <f>(Table7[[#This Row],[S&amp;P]]-C794)/C794</f>
        <v>0.17289999214533769</v>
      </c>
      <c r="F806" s="3"/>
      <c r="K806" s="2"/>
    </row>
    <row r="807" spans="1:11" x14ac:dyDescent="0.2">
      <c r="A807" s="39">
        <v>41913</v>
      </c>
      <c r="B807" s="40">
        <f>VLOOKUP(Table7[[#This Row],[Date]],'DB Details'!$A:$L,12)</f>
        <v>56.8</v>
      </c>
      <c r="C807" s="41">
        <f>VLOOKUP(Table7[[#This Row],[Date]],'DB Details'!$A:$Q,13)</f>
        <v>2018.050048828125</v>
      </c>
      <c r="D807" s="46">
        <f>(Table7[[#This Row],[S&amp;P]]-C795)/C795</f>
        <v>0.14887790995370537</v>
      </c>
      <c r="F807" s="3"/>
      <c r="K807" s="2"/>
    </row>
    <row r="808" spans="1:11" x14ac:dyDescent="0.2">
      <c r="A808" s="39">
        <v>41944</v>
      </c>
      <c r="B808" s="40">
        <f>VLOOKUP(Table7[[#This Row],[Date]],'DB Details'!$A:$L,12)</f>
        <v>57</v>
      </c>
      <c r="C808" s="41">
        <f>VLOOKUP(Table7[[#This Row],[Date]],'DB Details'!$A:$Q,13)</f>
        <v>2067.56005859375</v>
      </c>
      <c r="D808" s="46">
        <f>(Table7[[#This Row],[S&amp;P]]-C796)/C796</f>
        <v>0.14494879943455086</v>
      </c>
      <c r="F808" s="3"/>
      <c r="K808" s="2"/>
    </row>
    <row r="809" spans="1:11" x14ac:dyDescent="0.2">
      <c r="A809" s="39">
        <v>41974</v>
      </c>
      <c r="B809" s="40">
        <f>VLOOKUP(Table7[[#This Row],[Date]],'DB Details'!$A:$L,12)</f>
        <v>54.7</v>
      </c>
      <c r="C809" s="41">
        <f>VLOOKUP(Table7[[#This Row],[Date]],'DB Details'!$A:$Q,13)</f>
        <v>2058.89990234375</v>
      </c>
      <c r="D809" s="46">
        <f>(Table7[[#This Row],[S&amp;P]]-C797)/C797</f>
        <v>0.11390633786748137</v>
      </c>
      <c r="F809" s="3"/>
      <c r="K809" s="2"/>
    </row>
    <row r="810" spans="1:11" x14ac:dyDescent="0.2">
      <c r="A810" s="39">
        <v>42005</v>
      </c>
      <c r="B810" s="40">
        <f>VLOOKUP(Table7[[#This Row],[Date]],'DB Details'!$A:$L,12)</f>
        <v>53.9</v>
      </c>
      <c r="C810" s="41">
        <f>VLOOKUP(Table7[[#This Row],[Date]],'DB Details'!$A:$Q,13)</f>
        <v>1994.989990234375</v>
      </c>
      <c r="D810" s="46">
        <f>(Table7[[#This Row],[S&amp;P]]-C798)/C798</f>
        <v>0.11915248514053019</v>
      </c>
      <c r="F810" s="3"/>
      <c r="K810" s="2"/>
    </row>
    <row r="811" spans="1:11" x14ac:dyDescent="0.2">
      <c r="A811" s="39">
        <v>42036</v>
      </c>
      <c r="B811" s="40">
        <f>VLOOKUP(Table7[[#This Row],[Date]],'DB Details'!$A:$L,12)</f>
        <v>53</v>
      </c>
      <c r="C811" s="41">
        <f>VLOOKUP(Table7[[#This Row],[Date]],'DB Details'!$A:$Q,13)</f>
        <v>2104.5</v>
      </c>
      <c r="D811" s="46">
        <f>(Table7[[#This Row],[S&amp;P]]-C799)/C799</f>
        <v>0.1317863106095907</v>
      </c>
      <c r="F811" s="3"/>
      <c r="K811" s="2"/>
    </row>
    <row r="812" spans="1:11" x14ac:dyDescent="0.2">
      <c r="A812" s="39">
        <v>42064</v>
      </c>
      <c r="B812" s="40">
        <f>VLOOKUP(Table7[[#This Row],[Date]],'DB Details'!$A:$L,12)</f>
        <v>51.8</v>
      </c>
      <c r="C812" s="41">
        <f>VLOOKUP(Table7[[#This Row],[Date]],'DB Details'!$A:$Q,13)</f>
        <v>2067.889892578125</v>
      </c>
      <c r="D812" s="46">
        <f>(Table7[[#This Row],[S&amp;P]]-C800)/C800</f>
        <v>0.10444146379802258</v>
      </c>
      <c r="F812" s="3"/>
      <c r="K812" s="2"/>
    </row>
    <row r="813" spans="1:11" x14ac:dyDescent="0.2">
      <c r="A813" s="39">
        <v>42095</v>
      </c>
      <c r="B813" s="40">
        <f>VLOOKUP(Table7[[#This Row],[Date]],'DB Details'!$A:$L,12)</f>
        <v>51.6</v>
      </c>
      <c r="C813" s="41">
        <f>VLOOKUP(Table7[[#This Row],[Date]],'DB Details'!$A:$Q,13)</f>
        <v>2085.510009765625</v>
      </c>
      <c r="D813" s="46">
        <f>(Table7[[#This Row],[S&amp;P]]-C801)/C801</f>
        <v>0.10698801126238699</v>
      </c>
      <c r="F813" s="3"/>
      <c r="K813" s="2"/>
    </row>
    <row r="814" spans="1:11" x14ac:dyDescent="0.2">
      <c r="A814" s="39">
        <v>42125</v>
      </c>
      <c r="B814" s="40">
        <f>VLOOKUP(Table7[[#This Row],[Date]],'DB Details'!$A:$L,12)</f>
        <v>52.9</v>
      </c>
      <c r="C814" s="41">
        <f>VLOOKUP(Table7[[#This Row],[Date]],'DB Details'!$A:$Q,13)</f>
        <v>2107.389892578125</v>
      </c>
      <c r="D814" s="46">
        <f>(Table7[[#This Row],[S&amp;P]]-C802)/C802</f>
        <v>9.5561872675172091E-2</v>
      </c>
      <c r="F814" s="3"/>
      <c r="K814" s="2"/>
    </row>
    <row r="815" spans="1:11" x14ac:dyDescent="0.2">
      <c r="A815" s="39">
        <v>42156</v>
      </c>
      <c r="B815" s="40">
        <f>VLOOKUP(Table7[[#This Row],[Date]],'DB Details'!$A:$L,12)</f>
        <v>52.3</v>
      </c>
      <c r="C815" s="41">
        <f>VLOOKUP(Table7[[#This Row],[Date]],'DB Details'!$A:$Q,13)</f>
        <v>2063.110107421875</v>
      </c>
      <c r="D815" s="46">
        <f>(Table7[[#This Row],[S&amp;P]]-C803)/C803</f>
        <v>5.2483702411552376E-2</v>
      </c>
      <c r="F815" s="3"/>
      <c r="K815" s="2"/>
    </row>
    <row r="816" spans="1:11" x14ac:dyDescent="0.2">
      <c r="A816" s="39">
        <v>42186</v>
      </c>
      <c r="B816" s="40">
        <f>VLOOKUP(Table7[[#This Row],[Date]],'DB Details'!$A:$L,12)</f>
        <v>51.9</v>
      </c>
      <c r="C816" s="41">
        <f>VLOOKUP(Table7[[#This Row],[Date]],'DB Details'!$A:$Q,13)</f>
        <v>2103.840087890625</v>
      </c>
      <c r="D816" s="46">
        <f>(Table7[[#This Row],[S&amp;P]]-C804)/C804</f>
        <v>8.9694271938586187E-2</v>
      </c>
      <c r="F816" s="3"/>
      <c r="K816" s="2"/>
    </row>
    <row r="817" spans="1:11" x14ac:dyDescent="0.2">
      <c r="A817" s="39">
        <v>42217</v>
      </c>
      <c r="B817" s="40">
        <f>VLOOKUP(Table7[[#This Row],[Date]],'DB Details'!$A:$L,12)</f>
        <v>50.8</v>
      </c>
      <c r="C817" s="41">
        <f>VLOOKUP(Table7[[#This Row],[Date]],'DB Details'!$A:$Q,13)</f>
        <v>1972.180053710938</v>
      </c>
      <c r="D817" s="46">
        <f>(Table7[[#This Row],[S&amp;P]]-C805)/C805</f>
        <v>-1.5568737418584295E-2</v>
      </c>
      <c r="F817" s="3"/>
      <c r="K817" s="2"/>
    </row>
    <row r="818" spans="1:11" x14ac:dyDescent="0.2">
      <c r="A818" s="39">
        <v>42248</v>
      </c>
      <c r="B818" s="40">
        <f>VLOOKUP(Table7[[#This Row],[Date]],'DB Details'!$A:$L,12)</f>
        <v>50.1</v>
      </c>
      <c r="C818" s="41">
        <f>VLOOKUP(Table7[[#This Row],[Date]],'DB Details'!$A:$Q,13)</f>
        <v>1920.030029296875</v>
      </c>
      <c r="D818" s="46">
        <f>(Table7[[#This Row],[S&amp;P]]-C806)/C806</f>
        <v>-2.6497121990468529E-2</v>
      </c>
      <c r="F818" s="3"/>
      <c r="K818" s="2"/>
    </row>
    <row r="819" spans="1:11" x14ac:dyDescent="0.2">
      <c r="A819" s="39">
        <v>42278</v>
      </c>
      <c r="B819" s="40">
        <f>VLOOKUP(Table7[[#This Row],[Date]],'DB Details'!$A:$L,12)</f>
        <v>49.6</v>
      </c>
      <c r="C819" s="41">
        <f>VLOOKUP(Table7[[#This Row],[Date]],'DB Details'!$A:$Q,13)</f>
        <v>2079.360107421875</v>
      </c>
      <c r="D819" s="46">
        <f>(Table7[[#This Row],[S&amp;P]]-C807)/C807</f>
        <v>3.0380841460969983E-2</v>
      </c>
      <c r="F819" s="3"/>
      <c r="K819" s="2"/>
    </row>
    <row r="820" spans="1:11" x14ac:dyDescent="0.2">
      <c r="A820" s="39">
        <v>42309</v>
      </c>
      <c r="B820" s="40">
        <f>VLOOKUP(Table7[[#This Row],[Date]],'DB Details'!$A:$L,12)</f>
        <v>49.1</v>
      </c>
      <c r="C820" s="41">
        <f>VLOOKUP(Table7[[#This Row],[Date]],'DB Details'!$A:$Q,13)</f>
        <v>2080.409912109375</v>
      </c>
      <c r="D820" s="46">
        <f>(Table7[[#This Row],[S&amp;P]]-C808)/C808</f>
        <v>6.2149844026126244E-3</v>
      </c>
      <c r="F820" s="3"/>
      <c r="K820" s="2"/>
    </row>
    <row r="821" spans="1:11" x14ac:dyDescent="0.2">
      <c r="A821" s="39">
        <v>42339</v>
      </c>
      <c r="B821" s="40">
        <f>VLOOKUP(Table7[[#This Row],[Date]],'DB Details'!$A:$L,12)</f>
        <v>48.4</v>
      </c>
      <c r="C821" s="41">
        <f>VLOOKUP(Table7[[#This Row],[Date]],'DB Details'!$A:$Q,13)</f>
        <v>2043.93994140625</v>
      </c>
      <c r="D821" s="46">
        <f>(Table7[[#This Row],[S&amp;P]]-C809)/C809</f>
        <v>-7.2659972058235168E-3</v>
      </c>
      <c r="F821" s="3"/>
      <c r="K821" s="2"/>
    </row>
    <row r="822" spans="1:11" x14ac:dyDescent="0.2">
      <c r="A822" s="39">
        <v>42370</v>
      </c>
      <c r="B822" s="40">
        <f>VLOOKUP(Table7[[#This Row],[Date]],'DB Details'!$A:$L,12)</f>
        <v>47.8</v>
      </c>
      <c r="C822" s="41">
        <f>VLOOKUP(Table7[[#This Row],[Date]],'DB Details'!$A:$Q,13)</f>
        <v>1940.239990234375</v>
      </c>
      <c r="D822" s="46">
        <f>(Table7[[#This Row],[S&amp;P]]-C810)/C810</f>
        <v>-2.7443746719535107E-2</v>
      </c>
      <c r="F822" s="3"/>
      <c r="K822" s="2"/>
    </row>
    <row r="823" spans="1:11" x14ac:dyDescent="0.2">
      <c r="A823" s="39">
        <v>42401</v>
      </c>
      <c r="B823" s="40">
        <f>VLOOKUP(Table7[[#This Row],[Date]],'DB Details'!$A:$L,12)</f>
        <v>49.4</v>
      </c>
      <c r="C823" s="41">
        <f>VLOOKUP(Table7[[#This Row],[Date]],'DB Details'!$A:$Q,13)</f>
        <v>1932.22998046875</v>
      </c>
      <c r="D823" s="46">
        <f>(Table7[[#This Row],[S&amp;P]]-C811)/C811</f>
        <v>-8.1857932777975762E-2</v>
      </c>
      <c r="F823" s="3"/>
      <c r="K823" s="2"/>
    </row>
    <row r="824" spans="1:11" x14ac:dyDescent="0.2">
      <c r="A824" s="39">
        <v>42430</v>
      </c>
      <c r="B824" s="40">
        <f>VLOOKUP(Table7[[#This Row],[Date]],'DB Details'!$A:$L,12)</f>
        <v>51.2</v>
      </c>
      <c r="C824" s="41">
        <f>VLOOKUP(Table7[[#This Row],[Date]],'DB Details'!$A:$Q,13)</f>
        <v>2059.739990234375</v>
      </c>
      <c r="D824" s="46">
        <f>(Table7[[#This Row],[S&amp;P]]-C812)/C812</f>
        <v>-3.9411684214913281E-3</v>
      </c>
      <c r="F824" s="3"/>
      <c r="K824" s="2"/>
    </row>
    <row r="825" spans="1:11" x14ac:dyDescent="0.2">
      <c r="A825" s="39">
        <v>42461</v>
      </c>
      <c r="B825" s="40">
        <f>VLOOKUP(Table7[[#This Row],[Date]],'DB Details'!$A:$L,12)</f>
        <v>50.8</v>
      </c>
      <c r="C825" s="41">
        <f>VLOOKUP(Table7[[#This Row],[Date]],'DB Details'!$A:$Q,13)</f>
        <v>2065.300048828125</v>
      </c>
      <c r="D825" s="46">
        <f>(Table7[[#This Row],[S&amp;P]]-C813)/C813</f>
        <v>-9.6906564067612642E-3</v>
      </c>
      <c r="F825" s="3"/>
      <c r="K825" s="2"/>
    </row>
    <row r="826" spans="1:11" x14ac:dyDescent="0.2">
      <c r="A826" s="39">
        <v>42491</v>
      </c>
      <c r="B826" s="40">
        <f>VLOOKUP(Table7[[#This Row],[Date]],'DB Details'!$A:$L,12)</f>
        <v>50.9</v>
      </c>
      <c r="C826" s="41">
        <f>VLOOKUP(Table7[[#This Row],[Date]],'DB Details'!$A:$Q,13)</f>
        <v>2096.949951171875</v>
      </c>
      <c r="D826" s="46">
        <f>(Table7[[#This Row],[S&amp;P]]-C814)/C814</f>
        <v>-4.9539676749033148E-3</v>
      </c>
      <c r="F826" s="3"/>
      <c r="K826" s="2"/>
    </row>
    <row r="827" spans="1:11" x14ac:dyDescent="0.2">
      <c r="A827" s="39">
        <v>42522</v>
      </c>
      <c r="B827" s="40">
        <f>VLOOKUP(Table7[[#This Row],[Date]],'DB Details'!$A:$L,12)</f>
        <v>52.5</v>
      </c>
      <c r="C827" s="41">
        <f>VLOOKUP(Table7[[#This Row],[Date]],'DB Details'!$A:$Q,13)</f>
        <v>2098.860107421875</v>
      </c>
      <c r="D827" s="46">
        <f>(Table7[[#This Row],[S&amp;P]]-C815)/C815</f>
        <v>1.7328207482185373E-2</v>
      </c>
      <c r="F827" s="3"/>
      <c r="K827" s="2"/>
    </row>
    <row r="828" spans="1:11" x14ac:dyDescent="0.2">
      <c r="A828" s="39">
        <v>42552</v>
      </c>
      <c r="B828" s="40">
        <f>VLOOKUP(Table7[[#This Row],[Date]],'DB Details'!$A:$L,12)</f>
        <v>52.9</v>
      </c>
      <c r="C828" s="41">
        <f>VLOOKUP(Table7[[#This Row],[Date]],'DB Details'!$A:$Q,13)</f>
        <v>2173.60009765625</v>
      </c>
      <c r="D828" s="46">
        <f>(Table7[[#This Row],[S&amp;P]]-C816)/C816</f>
        <v>3.3158418345174009E-2</v>
      </c>
      <c r="F828" s="3"/>
      <c r="K828" s="2"/>
    </row>
    <row r="829" spans="1:11" x14ac:dyDescent="0.2">
      <c r="A829" s="39">
        <v>42583</v>
      </c>
      <c r="B829" s="40">
        <f>VLOOKUP(Table7[[#This Row],[Date]],'DB Details'!$A:$L,12)</f>
        <v>49.9</v>
      </c>
      <c r="C829" s="41">
        <f>VLOOKUP(Table7[[#This Row],[Date]],'DB Details'!$A:$Q,13)</f>
        <v>2170.949951171875</v>
      </c>
      <c r="D829" s="46">
        <f>(Table7[[#This Row],[S&amp;P]]-C817)/C817</f>
        <v>0.10078689168715764</v>
      </c>
      <c r="F829" s="3"/>
      <c r="K829" s="2"/>
    </row>
    <row r="830" spans="1:11" x14ac:dyDescent="0.2">
      <c r="A830" s="39">
        <v>42614</v>
      </c>
      <c r="B830" s="40">
        <f>VLOOKUP(Table7[[#This Row],[Date]],'DB Details'!$A:$L,12)</f>
        <v>51.4</v>
      </c>
      <c r="C830" s="41">
        <f>VLOOKUP(Table7[[#This Row],[Date]],'DB Details'!$A:$Q,13)</f>
        <v>2168.27001953125</v>
      </c>
      <c r="D830" s="46">
        <f>(Table7[[#This Row],[S&amp;P]]-C818)/C818</f>
        <v>0.1292896394569838</v>
      </c>
      <c r="F830" s="3"/>
      <c r="K830" s="2"/>
    </row>
    <row r="831" spans="1:11" x14ac:dyDescent="0.2">
      <c r="A831" s="39">
        <v>42644</v>
      </c>
      <c r="B831" s="40">
        <f>VLOOKUP(Table7[[#This Row],[Date]],'DB Details'!$A:$L,12)</f>
        <v>51.8</v>
      </c>
      <c r="C831" s="41">
        <f>VLOOKUP(Table7[[#This Row],[Date]],'DB Details'!$A:$Q,13)</f>
        <v>2126.14990234375</v>
      </c>
      <c r="D831" s="46">
        <f>(Table7[[#This Row],[S&amp;P]]-C819)/C819</f>
        <v>2.2502016247627262E-2</v>
      </c>
      <c r="F831" s="3"/>
      <c r="K831" s="2"/>
    </row>
    <row r="832" spans="1:11" x14ac:dyDescent="0.2">
      <c r="A832" s="39">
        <v>42675</v>
      </c>
      <c r="B832" s="40">
        <f>VLOOKUP(Table7[[#This Row],[Date]],'DB Details'!$A:$L,12)</f>
        <v>53.4</v>
      </c>
      <c r="C832" s="41">
        <f>VLOOKUP(Table7[[#This Row],[Date]],'DB Details'!$A:$Q,13)</f>
        <v>2198.81005859375</v>
      </c>
      <c r="D832" s="46">
        <f>(Table7[[#This Row],[S&amp;P]]-C820)/C820</f>
        <v>5.6911931535803151E-2</v>
      </c>
      <c r="F832" s="3"/>
      <c r="K832" s="2"/>
    </row>
    <row r="833" spans="1:11" x14ac:dyDescent="0.2">
      <c r="A833" s="39">
        <v>42705</v>
      </c>
      <c r="B833" s="40">
        <f>VLOOKUP(Table7[[#This Row],[Date]],'DB Details'!$A:$L,12)</f>
        <v>54.3</v>
      </c>
      <c r="C833" s="41">
        <f>VLOOKUP(Table7[[#This Row],[Date]],'DB Details'!$A:$Q,13)</f>
        <v>2238.830078125</v>
      </c>
      <c r="D833" s="46">
        <f>(Table7[[#This Row],[S&amp;P]]-C821)/C821</f>
        <v>9.5350226672836449E-2</v>
      </c>
      <c r="F833" s="3"/>
      <c r="K833" s="2"/>
    </row>
    <row r="834" spans="1:11" x14ac:dyDescent="0.2">
      <c r="A834" s="39">
        <v>42736</v>
      </c>
      <c r="B834" s="40">
        <f>VLOOKUP(Table7[[#This Row],[Date]],'DB Details'!$A:$L,12)</f>
        <v>55.6</v>
      </c>
      <c r="C834" s="41">
        <f>VLOOKUP(Table7[[#This Row],[Date]],'DB Details'!$A:$Q,13)</f>
        <v>2278.8701171875</v>
      </c>
      <c r="D834" s="46">
        <f>(Table7[[#This Row],[S&amp;P]]-C822)/C822</f>
        <v>0.17453002136721216</v>
      </c>
      <c r="F834" s="3"/>
      <c r="K834" s="2"/>
    </row>
    <row r="835" spans="1:11" x14ac:dyDescent="0.2">
      <c r="A835" s="39">
        <v>42767</v>
      </c>
      <c r="B835" s="40">
        <f>VLOOKUP(Table7[[#This Row],[Date]],'DB Details'!$A:$L,12)</f>
        <v>57.6</v>
      </c>
      <c r="C835" s="41">
        <f>VLOOKUP(Table7[[#This Row],[Date]],'DB Details'!$A:$Q,13)</f>
        <v>2363.639892578125</v>
      </c>
      <c r="D835" s="46">
        <f>(Table7[[#This Row],[S&amp;P]]-C823)/C823</f>
        <v>0.2232704783954946</v>
      </c>
      <c r="F835" s="3"/>
      <c r="K835" s="2"/>
    </row>
    <row r="836" spans="1:11" x14ac:dyDescent="0.2">
      <c r="A836" s="39">
        <v>42795</v>
      </c>
      <c r="B836" s="40">
        <f>VLOOKUP(Table7[[#This Row],[Date]],'DB Details'!$A:$L,12)</f>
        <v>56.6</v>
      </c>
      <c r="C836" s="41">
        <f>VLOOKUP(Table7[[#This Row],[Date]],'DB Details'!$A:$Q,13)</f>
        <v>2362.719970703125</v>
      </c>
      <c r="D836" s="46">
        <f>(Table7[[#This Row],[S&amp;P]]-C824)/C824</f>
        <v>0.14709622666221786</v>
      </c>
      <c r="F836" s="3"/>
      <c r="K836" s="2"/>
    </row>
    <row r="837" spans="1:11" x14ac:dyDescent="0.2">
      <c r="A837" s="39">
        <v>42826</v>
      </c>
      <c r="B837" s="40">
        <f>VLOOKUP(Table7[[#This Row],[Date]],'DB Details'!$A:$L,12)</f>
        <v>55.5</v>
      </c>
      <c r="C837" s="41">
        <f>VLOOKUP(Table7[[#This Row],[Date]],'DB Details'!$A:$Q,13)</f>
        <v>2384.199951171875</v>
      </c>
      <c r="D837" s="46">
        <f>(Table7[[#This Row],[S&amp;P]]-C825)/C825</f>
        <v>0.15440850956484384</v>
      </c>
      <c r="F837" s="3"/>
      <c r="K837" s="2"/>
    </row>
    <row r="838" spans="1:11" x14ac:dyDescent="0.2">
      <c r="A838" s="39">
        <v>42856</v>
      </c>
      <c r="B838" s="40">
        <f>VLOOKUP(Table7[[#This Row],[Date]],'DB Details'!$A:$L,12)</f>
        <v>56.7</v>
      </c>
      <c r="C838" s="41">
        <f>VLOOKUP(Table7[[#This Row],[Date]],'DB Details'!$A:$Q,13)</f>
        <v>2411.800048828125</v>
      </c>
      <c r="D838" s="46">
        <f>(Table7[[#This Row],[S&amp;P]]-C826)/C826</f>
        <v>0.15014669161765012</v>
      </c>
      <c r="F838" s="3"/>
      <c r="K838" s="2"/>
    </row>
    <row r="839" spans="1:11" x14ac:dyDescent="0.2">
      <c r="A839" s="39">
        <v>42887</v>
      </c>
      <c r="B839" s="40">
        <f>VLOOKUP(Table7[[#This Row],[Date]],'DB Details'!$A:$L,12)</f>
        <v>56.5</v>
      </c>
      <c r="C839" s="41">
        <f>VLOOKUP(Table7[[#This Row],[Date]],'DB Details'!$A:$Q,13)</f>
        <v>2423.409912109375</v>
      </c>
      <c r="D839" s="46">
        <f>(Table7[[#This Row],[S&amp;P]]-C827)/C827</f>
        <v>0.15463146092483468</v>
      </c>
      <c r="F839" s="3"/>
      <c r="K839" s="2"/>
    </row>
    <row r="840" spans="1:11" x14ac:dyDescent="0.2">
      <c r="A840" s="39">
        <v>42917</v>
      </c>
      <c r="B840" s="40">
        <f>VLOOKUP(Table7[[#This Row],[Date]],'DB Details'!$A:$L,12)</f>
        <v>59.3</v>
      </c>
      <c r="C840" s="41">
        <f>VLOOKUP(Table7[[#This Row],[Date]],'DB Details'!$A:$Q,13)</f>
        <v>2470.300048828125</v>
      </c>
      <c r="D840" s="46">
        <f>(Table7[[#This Row],[S&amp;P]]-C828)/C828</f>
        <v>0.13650162764153384</v>
      </c>
      <c r="F840" s="3"/>
      <c r="K840" s="2"/>
    </row>
    <row r="841" spans="1:11" x14ac:dyDescent="0.2">
      <c r="A841" s="39">
        <v>42948</v>
      </c>
      <c r="B841" s="40">
        <f>VLOOKUP(Table7[[#This Row],[Date]],'DB Details'!$A:$L,12)</f>
        <v>60.2</v>
      </c>
      <c r="C841" s="41">
        <f>VLOOKUP(Table7[[#This Row],[Date]],'DB Details'!$A:$Q,13)</f>
        <v>2471.64990234375</v>
      </c>
      <c r="D841" s="46">
        <f>(Table7[[#This Row],[S&amp;P]]-C829)/C829</f>
        <v>0.13851077083078664</v>
      </c>
      <c r="F841" s="3"/>
      <c r="K841" s="2"/>
    </row>
    <row r="842" spans="1:11" x14ac:dyDescent="0.2">
      <c r="A842" s="39">
        <v>42979</v>
      </c>
      <c r="B842" s="40">
        <f>VLOOKUP(Table7[[#This Row],[Date]],'DB Details'!$A:$L,12)</f>
        <v>58.5</v>
      </c>
      <c r="C842" s="41">
        <f>VLOOKUP(Table7[[#This Row],[Date]],'DB Details'!$A:$Q,13)</f>
        <v>2519.360107421875</v>
      </c>
      <c r="D842" s="46">
        <f>(Table7[[#This Row],[S&amp;P]]-C830)/C830</f>
        <v>0.16192175546776497</v>
      </c>
      <c r="F842" s="3"/>
      <c r="K842" s="2"/>
    </row>
    <row r="843" spans="1:11" x14ac:dyDescent="0.2">
      <c r="A843" s="39">
        <v>43009</v>
      </c>
      <c r="B843" s="40">
        <f>VLOOKUP(Table7[[#This Row],[Date]],'DB Details'!$A:$L,12)</f>
        <v>58.2</v>
      </c>
      <c r="C843" s="41">
        <f>VLOOKUP(Table7[[#This Row],[Date]],'DB Details'!$A:$Q,13)</f>
        <v>2575.260009765625</v>
      </c>
      <c r="D843" s="46">
        <f>(Table7[[#This Row],[S&amp;P]]-C831)/C831</f>
        <v>0.2112316290242757</v>
      </c>
      <c r="F843" s="3"/>
      <c r="K843" s="2"/>
    </row>
    <row r="844" spans="1:11" x14ac:dyDescent="0.2">
      <c r="A844" s="39">
        <v>43040</v>
      </c>
      <c r="B844" s="40">
        <f>VLOOKUP(Table7[[#This Row],[Date]],'DB Details'!$A:$L,12)</f>
        <v>59.3</v>
      </c>
      <c r="C844" s="41">
        <f>VLOOKUP(Table7[[#This Row],[Date]],'DB Details'!$A:$Q,13)</f>
        <v>2647.580078125</v>
      </c>
      <c r="D844" s="46">
        <f>(Table7[[#This Row],[S&amp;P]]-C832)/C832</f>
        <v>0.20409676487393416</v>
      </c>
      <c r="F844" s="3"/>
      <c r="K844" s="2"/>
    </row>
    <row r="845" spans="1:11" x14ac:dyDescent="0.2">
      <c r="A845" s="39">
        <v>43070</v>
      </c>
      <c r="B845" s="40">
        <f>VLOOKUP(Table7[[#This Row],[Date]],'DB Details'!$A:$L,12)</f>
        <v>59.1</v>
      </c>
      <c r="C845" s="41">
        <f>VLOOKUP(Table7[[#This Row],[Date]],'DB Details'!$A:$Q,13)</f>
        <v>2673.610107421875</v>
      </c>
      <c r="D845" s="46">
        <f>(Table7[[#This Row],[S&amp;P]]-C833)/C833</f>
        <v>0.19419965523287919</v>
      </c>
      <c r="F845" s="3"/>
      <c r="K845" s="2"/>
    </row>
    <row r="846" spans="1:11" x14ac:dyDescent="0.2">
      <c r="A846" s="39">
        <v>43101</v>
      </c>
      <c r="B846" s="40">
        <f>VLOOKUP(Table7[[#This Row],[Date]],'DB Details'!$A:$L,12)</f>
        <v>60.8</v>
      </c>
      <c r="C846" s="41">
        <f>VLOOKUP(Table7[[#This Row],[Date]],'DB Details'!$A:$Q,13)</f>
        <v>2823.81005859375</v>
      </c>
      <c r="D846" s="46">
        <f>(Table7[[#This Row],[S&amp;P]]-C834)/C834</f>
        <v>0.23912724876080055</v>
      </c>
      <c r="F846" s="4"/>
      <c r="K846" s="2"/>
    </row>
    <row r="847" spans="1:11" x14ac:dyDescent="0.2">
      <c r="A847" s="45">
        <v>43132</v>
      </c>
      <c r="B847" s="40">
        <f>VLOOKUP(Table7[[#This Row],[Date]],'DB Details'!$A:$L,12)</f>
        <v>59.3</v>
      </c>
      <c r="C847" s="41">
        <f>VLOOKUP(Table7[[#This Row],[Date]],'DB Details'!$A:$Q,13)</f>
        <v>2713.830078125</v>
      </c>
      <c r="D847" s="46">
        <f>(Table7[[#This Row],[S&amp;P]]-C835)/C835</f>
        <v>0.14815716499221349</v>
      </c>
    </row>
    <row r="848" spans="1:11" x14ac:dyDescent="0.2">
      <c r="A848" s="39">
        <v>43160</v>
      </c>
      <c r="B848" s="40">
        <f>VLOOKUP(Table7[[#This Row],[Date]],'DB Details'!$A:$L,12)</f>
        <v>57.3</v>
      </c>
      <c r="C848" s="41">
        <f>VLOOKUP(Table7[[#This Row],[Date]],'DB Details'!$A:$Q,13)</f>
        <v>2640.8701171875</v>
      </c>
      <c r="D848" s="46">
        <f>(Table7[[#This Row],[S&amp;P]]-C836)/C836</f>
        <v>0.11772455048983224</v>
      </c>
    </row>
    <row r="849" spans="1:4" x14ac:dyDescent="0.2">
      <c r="A849" s="45">
        <v>43191</v>
      </c>
      <c r="B849" s="40">
        <f>VLOOKUP(Table7[[#This Row],[Date]],'DB Details'!$A:$L,12)</f>
        <v>57.3</v>
      </c>
      <c r="C849" s="41">
        <f>VLOOKUP(Table7[[#This Row],[Date]],'DB Details'!$A:$Q,13)</f>
        <v>2648.050048828125</v>
      </c>
      <c r="D849" s="46">
        <f>(Table7[[#This Row],[S&amp;P]]-C837)/C837</f>
        <v>0.11066609473193016</v>
      </c>
    </row>
    <row r="850" spans="1:4" x14ac:dyDescent="0.2">
      <c r="A850" s="39">
        <v>43221</v>
      </c>
      <c r="B850" s="40">
        <f>VLOOKUP(Table7[[#This Row],[Date]],'DB Details'!$A:$L,12)</f>
        <v>58.7</v>
      </c>
      <c r="C850" s="41">
        <f>VLOOKUP(Table7[[#This Row],[Date]],'DB Details'!$A:$Q,13)</f>
        <v>2705.27001953125</v>
      </c>
      <c r="D850" s="46">
        <f>(Table7[[#This Row],[S&amp;P]]-C838)/C838</f>
        <v>0.12168088761990024</v>
      </c>
    </row>
    <row r="851" spans="1:4" x14ac:dyDescent="0.2">
      <c r="A851" s="45">
        <v>43252</v>
      </c>
      <c r="B851" s="40">
        <f>VLOOKUP(Table7[[#This Row],[Date]],'DB Details'!$A:$L,12)</f>
        <v>60.2</v>
      </c>
      <c r="C851" s="41">
        <f>VLOOKUP(Table7[[#This Row],[Date]],'DB Details'!$A:$Q,13)</f>
        <v>2718.3701171875</v>
      </c>
      <c r="D851" s="46">
        <f>(Table7[[#This Row],[S&amp;P]]-C839)/C839</f>
        <v>0.12171288216832739</v>
      </c>
    </row>
    <row r="852" spans="1:4" x14ac:dyDescent="0.2">
      <c r="A852" s="45">
        <v>43282</v>
      </c>
      <c r="B852" s="40">
        <f>VLOOKUP(Table7[[#This Row],[Date]],'DB Details'!$A:$L,12)</f>
        <v>58.1</v>
      </c>
      <c r="C852" s="41">
        <f>VLOOKUP(Table7[[#This Row],[Date]],'DB Details'!$A:$Q,13)</f>
        <v>2816.2900390625</v>
      </c>
      <c r="D852" s="46">
        <f>(Table7[[#This Row],[S&amp;P]]-C840)/C840</f>
        <v>0.14005990502996091</v>
      </c>
    </row>
    <row r="853" spans="1:4" x14ac:dyDescent="0.2">
      <c r="A853" s="45">
        <v>43313</v>
      </c>
      <c r="B853" s="40">
        <f>VLOOKUP(Table7[[#This Row],[Date]],'DB Details'!$A:$L,12)</f>
        <v>61.3</v>
      </c>
      <c r="C853" s="41">
        <f>VLOOKUP(Table7[[#This Row],[Date]],'DB Details'!$A:$Q,13)</f>
        <v>2901.52001953125</v>
      </c>
      <c r="D853" s="46">
        <f>(Table7[[#This Row],[S&amp;P]]-C841)/C841</f>
        <v>0.17392030998398045</v>
      </c>
    </row>
    <row r="854" spans="1:4" x14ac:dyDescent="0.2">
      <c r="A854" s="45">
        <v>43344</v>
      </c>
      <c r="B854" s="40">
        <f>VLOOKUP(Table7[[#This Row],[Date]],'DB Details'!$A:$L,12)</f>
        <v>59.8</v>
      </c>
      <c r="C854" s="41">
        <f>VLOOKUP(Table7[[#This Row],[Date]],'DB Details'!$A:$Q,13)</f>
        <v>2913.97998046875</v>
      </c>
      <c r="D854" s="46">
        <f>(Table7[[#This Row],[S&amp;P]]-C842)/C842</f>
        <v>0.15663496134766519</v>
      </c>
    </row>
    <row r="855" spans="1:4" x14ac:dyDescent="0.2">
      <c r="A855" s="45">
        <v>43374</v>
      </c>
      <c r="B855" s="40">
        <f>VLOOKUP(Table7[[#This Row],[Date]],'DB Details'!$A:$L,12)</f>
        <v>57.7</v>
      </c>
      <c r="C855" s="41">
        <f>VLOOKUP(Table7[[#This Row],[Date]],'DB Details'!$A:$Q,13)</f>
        <v>2711.739990234375</v>
      </c>
      <c r="D855" s="46">
        <f>(Table7[[#This Row],[S&amp;P]]-C843)/C843</f>
        <v>5.2996582850355009E-2</v>
      </c>
    </row>
    <row r="856" spans="1:4" x14ac:dyDescent="0.2">
      <c r="A856" s="45">
        <v>43405</v>
      </c>
      <c r="B856" s="40">
        <f>VLOOKUP(Table7[[#This Row],[Date]],'DB Details'!$A:$L,12)</f>
        <v>59.3</v>
      </c>
      <c r="C856" s="41">
        <f>VLOOKUP(Table7[[#This Row],[Date]],'DB Details'!$A:$Q,13)</f>
        <v>2760.169921875</v>
      </c>
      <c r="D856" s="46">
        <f>(Table7[[#This Row],[S&amp;P]]-C844)/C844</f>
        <v>4.2525566905509966E-2</v>
      </c>
    </row>
    <row r="857" spans="1:4" x14ac:dyDescent="0.2">
      <c r="A857" s="45">
        <v>43435</v>
      </c>
      <c r="B857" s="40">
        <f>VLOOKUP(Table7[[#This Row],[Date]],'DB Details'!$A:$L,12)</f>
        <v>54.3</v>
      </c>
      <c r="C857" s="41">
        <f>VLOOKUP(Table7[[#This Row],[Date]],'DB Details'!$A:$Q,13)</f>
        <v>2506.85009765625</v>
      </c>
      <c r="D857" s="46">
        <f>(Table7[[#This Row],[S&amp;P]]-C845)/C845</f>
        <v>-6.237259849620682E-2</v>
      </c>
    </row>
    <row r="858" spans="1:4" x14ac:dyDescent="0.2">
      <c r="A858" s="45">
        <v>43466</v>
      </c>
      <c r="B858" s="40">
        <f>VLOOKUP(Table7[[#This Row],[Date]],'DB Details'!$A:$L,12)</f>
        <v>56.6</v>
      </c>
      <c r="C858" s="41">
        <f>VLOOKUP(Table7[[#This Row],[Date]],'DB Details'!$A:$Q,13)</f>
        <v>2704.10009765625</v>
      </c>
      <c r="D858" s="46">
        <f>(Table7[[#This Row],[S&amp;P]]-C846)/C846</f>
        <v>-4.2393064141543306E-2</v>
      </c>
    </row>
    <row r="859" spans="1:4" x14ac:dyDescent="0.2">
      <c r="A859" s="45">
        <v>43497</v>
      </c>
      <c r="B859" s="40">
        <f>VLOOKUP(Table7[[#This Row],[Date]],'DB Details'!$A:$L,12)</f>
        <v>54.2</v>
      </c>
      <c r="C859" s="41">
        <f>VLOOKUP(Table7[[#This Row],[Date]],'DB Details'!$A:$Q,13)</f>
        <v>2784.489990234375</v>
      </c>
      <c r="D859" s="46">
        <f>(Table7[[#This Row],[S&amp;P]]-C847)/C847</f>
        <v>2.6036969918984139E-2</v>
      </c>
    </row>
    <row r="860" spans="1:4" x14ac:dyDescent="0.2">
      <c r="A860" s="45">
        <v>43525</v>
      </c>
      <c r="B860" s="40">
        <f>VLOOKUP(Table7[[#This Row],[Date]],'DB Details'!$A:$L,12)</f>
        <v>55.3</v>
      </c>
      <c r="C860" s="41">
        <f>VLOOKUP(Table7[[#This Row],[Date]],'DB Details'!$A:$Q,13)</f>
        <v>2834.39990234375</v>
      </c>
      <c r="D860" s="46">
        <f>(Table7[[#This Row],[S&amp;P]]-C848)/C848</f>
        <v>7.3282583606329443E-2</v>
      </c>
    </row>
    <row r="861" spans="1:4" x14ac:dyDescent="0.2">
      <c r="A861" s="45">
        <v>43556</v>
      </c>
      <c r="B861" s="40">
        <f>VLOOKUP(Table7[[#This Row],[Date]],'DB Details'!$A:$L,12)</f>
        <v>52.8</v>
      </c>
      <c r="C861" s="41">
        <f>VLOOKUP(Table7[[#This Row],[Date]],'DB Details'!$A:$Q,13)</f>
        <v>2945.830078125</v>
      </c>
      <c r="D861" s="46">
        <f>(Table7[[#This Row],[S&amp;P]]-C849)/C849</f>
        <v>0.11245256842054603</v>
      </c>
    </row>
    <row r="862" spans="1:4" x14ac:dyDescent="0.2">
      <c r="A862" s="45">
        <v>43586</v>
      </c>
      <c r="B862" s="40">
        <f>VLOOKUP(Table7[[#This Row],[Date]],'DB Details'!$A:$L,12)</f>
        <v>52.1</v>
      </c>
      <c r="C862" s="41">
        <f>VLOOKUP(Table7[[#This Row],[Date]],'DB Details'!$A:$Q,13)</f>
        <v>2752.06005859375</v>
      </c>
      <c r="D862" s="46">
        <f>(Table7[[#This Row],[S&amp;P]]-C850)/C850</f>
        <v>1.729588496700505E-2</v>
      </c>
    </row>
    <row r="863" spans="1:4" x14ac:dyDescent="0.2">
      <c r="A863" s="45">
        <v>43617</v>
      </c>
      <c r="B863" s="40">
        <f>VLOOKUP(Table7[[#This Row],[Date]],'DB Details'!$A:$L,12)</f>
        <v>51.7</v>
      </c>
      <c r="C863" s="41">
        <f>VLOOKUP(Table7[[#This Row],[Date]],'DB Details'!$A:$Q,13)</f>
        <v>2941.760009765625</v>
      </c>
      <c r="D863" s="46">
        <f>(Table7[[#This Row],[S&amp;P]]-C851)/C851</f>
        <v>8.2177879739661897E-2</v>
      </c>
    </row>
    <row r="864" spans="1:4" x14ac:dyDescent="0.2">
      <c r="A864" s="45">
        <v>43647</v>
      </c>
      <c r="B864" s="40">
        <f>VLOOKUP(Table7[[#This Row],[Date]],'DB Details'!$A:$L,12)</f>
        <v>51.2</v>
      </c>
      <c r="C864" s="41">
        <f>VLOOKUP(Table7[[#This Row],[Date]],'DB Details'!$A:$Q,13)</f>
        <v>2980.3798828125</v>
      </c>
      <c r="D864" s="46">
        <f>(Table7[[#This Row],[S&amp;P]]-C852)/C852</f>
        <v>5.8264540041700751E-2</v>
      </c>
    </row>
    <row r="865" spans="1:4" x14ac:dyDescent="0.2">
      <c r="A865" s="45">
        <v>43678</v>
      </c>
      <c r="B865" s="40">
        <f>VLOOKUP(Table7[[#This Row],[Date]],'DB Details'!$A:$L,12)</f>
        <v>49.1</v>
      </c>
      <c r="C865" s="41">
        <f>VLOOKUP(Table7[[#This Row],[Date]],'DB Details'!$A:$Q,13)</f>
        <v>2926.4599609375</v>
      </c>
      <c r="D865" s="46">
        <f>(Table7[[#This Row],[S&amp;P]]-C853)/C853</f>
        <v>8.5954745231360246E-3</v>
      </c>
    </row>
    <row r="866" spans="1:4" x14ac:dyDescent="0.2">
      <c r="A866" s="45">
        <v>43709</v>
      </c>
      <c r="B866" s="40">
        <f>VLOOKUP(Table7[[#This Row],[Date]],'DB Details'!$A:$L,12)</f>
        <v>47.8</v>
      </c>
      <c r="C866" s="41">
        <f>VLOOKUP(Table7[[#This Row],[Date]],'DB Details'!$A:$Q,13)</f>
        <v>2976.739990234375</v>
      </c>
      <c r="D866" s="46">
        <f>(Table7[[#This Row],[S&amp;P]]-C854)/C854</f>
        <v>2.1537556944893378E-2</v>
      </c>
    </row>
    <row r="867" spans="1:4" x14ac:dyDescent="0.2">
      <c r="A867" s="45">
        <v>43739</v>
      </c>
      <c r="B867" s="40">
        <f>VLOOKUP(Table7[[#This Row],[Date]],'DB Details'!$A:$L,12)</f>
        <v>48.3</v>
      </c>
      <c r="C867" s="41">
        <f>VLOOKUP(Table7[[#This Row],[Date]],'DB Details'!$A:$Q,13)</f>
        <v>3037.56005859375</v>
      </c>
      <c r="D867" s="46">
        <f>(Table7[[#This Row],[S&amp;P]]-C855)/C855</f>
        <v>0.12015166259771626</v>
      </c>
    </row>
    <row r="868" spans="1:4" x14ac:dyDescent="0.2">
      <c r="A868" s="45">
        <v>43770</v>
      </c>
      <c r="B868" s="40">
        <f>VLOOKUP(Table7[[#This Row],[Date]],'DB Details'!$A:$L,12)</f>
        <v>48.1</v>
      </c>
      <c r="C868" s="41">
        <f>VLOOKUP(Table7[[#This Row],[Date]],'DB Details'!$A:$Q,13)</f>
        <v>3140.97998046875</v>
      </c>
      <c r="D868" s="46">
        <f>(Table7[[#This Row],[S&amp;P]]-C856)/C856</f>
        <v>0.13796616490011726</v>
      </c>
    </row>
    <row r="869" spans="1:4" x14ac:dyDescent="0.2">
      <c r="A869" s="45">
        <v>43800</v>
      </c>
      <c r="B869" s="40">
        <f>VLOOKUP(Table7[[#This Row],[Date]],'DB Details'!$A:$L,12)</f>
        <v>47.8</v>
      </c>
      <c r="C869" s="41">
        <f>VLOOKUP(Table7[[#This Row],[Date]],'DB Details'!$A:$Q,13)</f>
        <v>3230.780029296875</v>
      </c>
      <c r="D869" s="46">
        <f>(Table7[[#This Row],[S&amp;P]]-C857)/C857</f>
        <v>0.28878070225158448</v>
      </c>
    </row>
    <row r="870" spans="1:4" x14ac:dyDescent="0.2">
      <c r="A870" s="45">
        <v>43831</v>
      </c>
      <c r="B870" s="40">
        <f>VLOOKUP(Table7[[#This Row],[Date]],'DB Details'!$A:$L,12)</f>
        <v>50.9</v>
      </c>
      <c r="C870" s="41">
        <f>VLOOKUP(Table7[[#This Row],[Date]],'DB Details'!$A:$Q,13)</f>
        <v>3225.52001953125</v>
      </c>
      <c r="D870" s="46">
        <f>(Table7[[#This Row],[S&amp;P]]-C858)/C858</f>
        <v>0.19282567325334413</v>
      </c>
    </row>
    <row r="871" spans="1:4" x14ac:dyDescent="0.2">
      <c r="A871" s="45">
        <v>43862</v>
      </c>
      <c r="B871" s="40">
        <f>VLOOKUP(Table7[[#This Row],[Date]],'DB Details'!$A:$L,12)</f>
        <v>50.1</v>
      </c>
      <c r="C871" s="41">
        <f>VLOOKUP(Table7[[#This Row],[Date]],'DB Details'!$A:$Q,13)</f>
        <v>2954.219970703125</v>
      </c>
      <c r="D871" s="46">
        <f>(Table7[[#This Row],[S&amp;P]]-C859)/C859</f>
        <v>6.0955500312092542E-2</v>
      </c>
    </row>
    <row r="872" spans="1:4" x14ac:dyDescent="0.2">
      <c r="A872" s="45">
        <v>43891</v>
      </c>
      <c r="B872" s="40">
        <f>VLOOKUP(Table7[[#This Row],[Date]],'DB Details'!$A:$L,12)</f>
        <v>49.1</v>
      </c>
      <c r="C872" s="41">
        <f>VLOOKUP(Table7[[#This Row],[Date]],'DB Details'!$A:$Q,13)</f>
        <v>2584.590087890625</v>
      </c>
      <c r="D872" s="46">
        <f>(Table7[[#This Row],[S&amp;P]]-C860)/C860</f>
        <v>-8.813499261221347E-2</v>
      </c>
    </row>
    <row r="873" spans="1:4" x14ac:dyDescent="0.2">
      <c r="A873" s="45">
        <v>43922</v>
      </c>
      <c r="B873" s="40">
        <f>VLOOKUP(Table7[[#This Row],[Date]],'DB Details'!$A:$L,12)</f>
        <v>41.5</v>
      </c>
      <c r="C873" s="41">
        <f>VLOOKUP(Table7[[#This Row],[Date]],'DB Details'!$A:$Q,13)</f>
        <v>2912.429931640625</v>
      </c>
      <c r="D873" s="46">
        <f>(Table7[[#This Row],[S&amp;P]]-C861)/C861</f>
        <v>-1.1338110345330561E-2</v>
      </c>
    </row>
    <row r="874" spans="1:4" x14ac:dyDescent="0.2">
      <c r="A874" s="45">
        <v>43952</v>
      </c>
      <c r="B874" s="40">
        <f>VLOOKUP(Table7[[#This Row],[Date]],'DB Details'!$A:$L,12)</f>
        <v>43.1</v>
      </c>
      <c r="C874" s="41">
        <f>VLOOKUP(Table7[[#This Row],[Date]],'DB Details'!$A:$Q,13)</f>
        <v>3044.31005859375</v>
      </c>
      <c r="D874" s="46">
        <f>(Table7[[#This Row],[S&amp;P]]-C862)/C862</f>
        <v>0.10619317666683994</v>
      </c>
    </row>
    <row r="875" spans="1:4" x14ac:dyDescent="0.2">
      <c r="A875" s="45">
        <v>43983</v>
      </c>
      <c r="B875" s="40">
        <f>VLOOKUP(Table7[[#This Row],[Date]],'DB Details'!$A:$L,12)</f>
        <v>52.6</v>
      </c>
      <c r="C875" s="41">
        <f>VLOOKUP(Table7[[#This Row],[Date]],'DB Details'!$A:$Q,13)</f>
        <v>3100.2900390625</v>
      </c>
      <c r="D875" s="46">
        <f>(Table7[[#This Row],[S&amp;P]]-C863)/C863</f>
        <v>5.3889518101616102E-2</v>
      </c>
    </row>
    <row r="876" spans="1:4" x14ac:dyDescent="0.2">
      <c r="A876" s="45">
        <v>44013</v>
      </c>
      <c r="B876" s="40">
        <f>VLOOKUP(Table7[[#This Row],[Date]],'DB Details'!$A:$L,12)</f>
        <v>54.2</v>
      </c>
      <c r="C876" s="41">
        <f>VLOOKUP(Table7[[#This Row],[Date]],'DB Details'!$A:$Q,13)</f>
        <v>3271.1201171875</v>
      </c>
      <c r="D876" s="46">
        <f>(Table7[[#This Row],[S&amp;P]]-C864)/C864</f>
        <v>9.7551401434315371E-2</v>
      </c>
    </row>
    <row r="877" spans="1:4" x14ac:dyDescent="0.2">
      <c r="A877" s="45">
        <v>44044</v>
      </c>
      <c r="B877" s="40">
        <f>VLOOKUP(Table7[[#This Row],[Date]],'DB Details'!$A:$L,12)</f>
        <v>56</v>
      </c>
      <c r="C877" s="41">
        <f>VLOOKUP(Table7[[#This Row],[Date]],'DB Details'!$A:$Q,13)</f>
        <v>3500.31005859375</v>
      </c>
      <c r="D877" s="46">
        <f>(Table7[[#This Row],[S&amp;P]]-C865)/C865</f>
        <v>0.19609019269561967</v>
      </c>
    </row>
    <row r="878" spans="1:4" x14ac:dyDescent="0.2">
      <c r="A878" s="45">
        <v>44075</v>
      </c>
      <c r="B878" s="40">
        <f>VLOOKUP(Table7[[#This Row],[Date]],'DB Details'!$A:$L,12)</f>
        <v>55.4</v>
      </c>
      <c r="C878" s="41">
        <f>VLOOKUP(Table7[[#This Row],[Date]],'DB Details'!$A:$Q,13)</f>
        <v>3363</v>
      </c>
      <c r="D878" s="46">
        <f>(Table7[[#This Row],[S&amp;P]]-C866)/C866</f>
        <v>0.12975940493049667</v>
      </c>
    </row>
    <row r="879" spans="1:4" x14ac:dyDescent="0.2">
      <c r="A879" s="45">
        <v>44105</v>
      </c>
      <c r="B879" s="40">
        <f>VLOOKUP(Table7[[#This Row],[Date]],'DB Details'!$A:$L,12)</f>
        <v>59.3</v>
      </c>
      <c r="C879" s="41">
        <f>VLOOKUP(Table7[[#This Row],[Date]],'DB Details'!$A:$Q,13)</f>
        <v>3269.9599609375</v>
      </c>
      <c r="D879" s="46">
        <f>(Table7[[#This Row],[S&amp;P]]-C867)/C867</f>
        <v>7.6508743155959333E-2</v>
      </c>
    </row>
    <row r="880" spans="1:4" x14ac:dyDescent="0.2">
      <c r="A880" s="45">
        <v>44136</v>
      </c>
      <c r="B880" s="40">
        <f>VLOOKUP(Table7[[#This Row],[Date]],'DB Details'!$A:$L,12)</f>
        <v>57.5</v>
      </c>
      <c r="C880" s="41">
        <f>VLOOKUP(Table7[[#This Row],[Date]],'DB Details'!$A:$Q,13)</f>
        <v>3621.6298828125</v>
      </c>
      <c r="D880" s="46">
        <f>(Table7[[#This Row],[S&amp;P]]-C868)/C868</f>
        <v>0.15302545872069498</v>
      </c>
    </row>
    <row r="881" spans="1:4" x14ac:dyDescent="0.2">
      <c r="A881" s="45">
        <v>44166</v>
      </c>
      <c r="B881" s="40">
        <f>VLOOKUP(Table7[[#This Row],[Date]],'DB Details'!$A:$L,12)</f>
        <v>60.5</v>
      </c>
      <c r="C881" s="41">
        <f>VLOOKUP(Table7[[#This Row],[Date]],'DB Details'!$A:$Q,13)</f>
        <v>3756.070068359375</v>
      </c>
      <c r="D881" s="46">
        <f>(Table7[[#This Row],[S&amp;P]]-C869)/C869</f>
        <v>0.16258923055706165</v>
      </c>
    </row>
    <row r="882" spans="1:4" x14ac:dyDescent="0.2">
      <c r="A882" s="45">
        <v>44197</v>
      </c>
      <c r="B882" s="40">
        <f>VLOOKUP(Table7[[#This Row],[Date]],'DB Details'!$A:$L,12)</f>
        <v>58.7</v>
      </c>
      <c r="C882" s="41">
        <f>VLOOKUP(Table7[[#This Row],[Date]],'DB Details'!$A:$Q,13)</f>
        <v>3714.239990234375</v>
      </c>
      <c r="D882" s="46">
        <f>(Table7[[#This Row],[S&amp;P]]-C870)/C870</f>
        <v>0.15151664467863027</v>
      </c>
    </row>
    <row r="883" spans="1:4" x14ac:dyDescent="0.2">
      <c r="A883" s="45">
        <v>44228</v>
      </c>
      <c r="B883" s="40">
        <f>VLOOKUP(Table7[[#This Row],[Date]],'DB Details'!$A:$L,12)</f>
        <v>60.8</v>
      </c>
      <c r="C883" s="41">
        <f>VLOOKUP(Table7[[#This Row],[Date]],'DB Details'!$A:$Q,13)</f>
        <v>3811.14990234375</v>
      </c>
      <c r="D883" s="46">
        <f>(Table7[[#This Row],[S&amp;P]]-C871)/C871</f>
        <v>0.29006977819484098</v>
      </c>
    </row>
    <row r="884" spans="1:4" x14ac:dyDescent="0.2">
      <c r="A884" s="45">
        <v>44256</v>
      </c>
      <c r="B884" s="40">
        <f>VLOOKUP(Table7[[#This Row],[Date]],'DB Details'!$A:$L,12)</f>
        <v>64.7</v>
      </c>
      <c r="C884" s="41">
        <f>VLOOKUP(Table7[[#This Row],[Date]],'DB Details'!$A:$Q,13)</f>
        <v>3972.889892578125</v>
      </c>
      <c r="D884" s="46">
        <f>(Table7[[#This Row],[S&amp;P]]-C872)/C872</f>
        <v>0.53714506265113027</v>
      </c>
    </row>
    <row r="885" spans="1:4" x14ac:dyDescent="0.2">
      <c r="A885" s="45">
        <v>44287</v>
      </c>
      <c r="B885" s="40">
        <f>VLOOKUP(Table7[[#This Row],[Date]],'DB Details'!$A:$L,12)</f>
        <v>60.7</v>
      </c>
      <c r="C885" s="41">
        <f>VLOOKUP(Table7[[#This Row],[Date]],'DB Details'!$A:$Q,13)</f>
        <v>4181.169921875</v>
      </c>
      <c r="D885" s="46">
        <f>(Table7[[#This Row],[S&amp;P]]-C873)/C873</f>
        <v>0.43562936105373379</v>
      </c>
    </row>
    <row r="886" spans="1:4" x14ac:dyDescent="0.2">
      <c r="A886" s="45">
        <v>44317</v>
      </c>
      <c r="B886" s="40">
        <f>VLOOKUP(Table7[[#This Row],[Date]],'DB Details'!$A:$L,12)</f>
        <v>61.2</v>
      </c>
      <c r="C886" s="41">
        <f>VLOOKUP(Table7[[#This Row],[Date]],'DB Details'!$A:$Q,13)</f>
        <v>4204.10986328125</v>
      </c>
      <c r="D886" s="46">
        <f>(Table7[[#This Row],[S&amp;P]]-C874)/C874</f>
        <v>0.38097295688181093</v>
      </c>
    </row>
    <row r="887" spans="1:4" x14ac:dyDescent="0.2">
      <c r="A887" s="45">
        <v>44348</v>
      </c>
      <c r="B887" s="40">
        <f>VLOOKUP(Table7[[#This Row],[Date]],'DB Details'!$A:$L,12)</f>
        <v>60.6</v>
      </c>
      <c r="C887" s="41">
        <f>VLOOKUP(Table7[[#This Row],[Date]],'DB Details'!$A:$Q,13)</f>
        <v>4297.5</v>
      </c>
      <c r="D887" s="46">
        <f>(Table7[[#This Row],[S&amp;P]]-C875)/C875</f>
        <v>0.3861606320225206</v>
      </c>
    </row>
    <row r="888" spans="1:4" x14ac:dyDescent="0.2">
      <c r="A888" s="45">
        <v>44378</v>
      </c>
      <c r="B888" s="40">
        <f>VLOOKUP(Table7[[#This Row],[Date]],'DB Details'!$A:$L,12)</f>
        <v>59.5</v>
      </c>
      <c r="C888" s="41">
        <f>VLOOKUP(Table7[[#This Row],[Date]],'DB Details'!$A:$Q,13)</f>
        <v>4395.259765625</v>
      </c>
      <c r="D888" s="46">
        <f>(Table7[[#This Row],[S&amp;P]]-C876)/C876</f>
        <v>0.34365587571392275</v>
      </c>
    </row>
    <row r="889" spans="1:4" x14ac:dyDescent="0.2">
      <c r="A889" s="45">
        <v>44409</v>
      </c>
      <c r="B889" s="40">
        <f>VLOOKUP(Table7[[#This Row],[Date]],'DB Details'!$A:$L,12)</f>
        <v>59.9</v>
      </c>
      <c r="C889" s="41">
        <f>VLOOKUP(Table7[[#This Row],[Date]],'DB Details'!$A:$Q,13)</f>
        <v>4522.68017578125</v>
      </c>
      <c r="D889" s="46">
        <f>(Table7[[#This Row],[S&amp;P]]-C877)/C877</f>
        <v>0.29207987294652327</v>
      </c>
    </row>
    <row r="890" spans="1:4" x14ac:dyDescent="0.2">
      <c r="A890" s="45">
        <v>44440</v>
      </c>
      <c r="B890" s="40">
        <f>VLOOKUP(Table7[[#This Row],[Date]],'DB Details'!$A:$L,12)</f>
        <v>61.1</v>
      </c>
      <c r="C890" s="41">
        <f>VLOOKUP(Table7[[#This Row],[Date]],'DB Details'!$A:$Q,13)</f>
        <v>4307.5400390625</v>
      </c>
      <c r="D890" s="46">
        <f>(Table7[[#This Row],[S&amp;P]]-C878)/C878</f>
        <v>0.28086233692016055</v>
      </c>
    </row>
    <row r="891" spans="1:4" x14ac:dyDescent="0.2">
      <c r="A891" s="45">
        <v>44470</v>
      </c>
      <c r="B891" s="40">
        <f>VLOOKUP(Table7[[#This Row],[Date]],'DB Details'!$A:$L,12)</f>
        <v>60.8</v>
      </c>
      <c r="C891" s="41">
        <f>VLOOKUP(Table7[[#This Row],[Date]],'DB Details'!$A:$Q,13)</f>
        <v>4605.3798828125</v>
      </c>
      <c r="D891" s="46">
        <f>(Table7[[#This Row],[S&amp;P]]-C879)/C879</f>
        <v>0.40839029768796742</v>
      </c>
    </row>
    <row r="892" spans="1:4" x14ac:dyDescent="0.2">
      <c r="A892" s="45">
        <v>44501</v>
      </c>
      <c r="B892" s="40">
        <f>VLOOKUP(Table7[[#This Row],[Date]],'DB Details'!$A:$L,12)</f>
        <v>61.1</v>
      </c>
      <c r="C892" s="41">
        <f>VLOOKUP(Table7[[#This Row],[Date]],'DB Details'!$A:$Q,13)</f>
        <v>4567</v>
      </c>
      <c r="D892" s="46">
        <f>(Table7[[#This Row],[S&amp;P]]-C880)/C880</f>
        <v>0.26103443691859002</v>
      </c>
    </row>
    <row r="893" spans="1:4" x14ac:dyDescent="0.2">
      <c r="A893" s="45">
        <v>44531</v>
      </c>
      <c r="B893" s="40">
        <f>VLOOKUP(Table7[[#This Row],[Date]],'DB Details'!$A:$L,12)</f>
        <v>58.7</v>
      </c>
      <c r="C893" s="41">
        <f>VLOOKUP(Table7[[#This Row],[Date]],'DB Details'!$A:$Q,13)</f>
        <v>4766.18017578125</v>
      </c>
      <c r="D893" s="46">
        <f>(Table7[[#This Row],[S&amp;P]]-C881)/C881</f>
        <v>0.26892738661371246</v>
      </c>
    </row>
    <row r="894" spans="1:4" x14ac:dyDescent="0.2">
      <c r="A894" s="45">
        <v>44562</v>
      </c>
      <c r="B894" s="40">
        <f>VLOOKUP(Table7[[#This Row],[Date]],'DB Details'!$A:$L,12)</f>
        <v>57.6</v>
      </c>
      <c r="C894" s="41">
        <f>VLOOKUP(Table7[[#This Row],[Date]],'DB Details'!$A:$Q,13)</f>
        <v>4515.5498046875</v>
      </c>
      <c r="D894" s="46">
        <f>(Table7[[#This Row],[S&amp;P]]-C882)/C882</f>
        <v>0.21573991356507929</v>
      </c>
    </row>
    <row r="895" spans="1:4" x14ac:dyDescent="0.2">
      <c r="A895" s="45">
        <v>44593</v>
      </c>
      <c r="B895" s="40">
        <f>VLOOKUP(Table7[[#This Row],[Date]],'DB Details'!$A:$L,12)</f>
        <v>58.6</v>
      </c>
      <c r="C895" s="41">
        <f>VLOOKUP(Table7[[#This Row],[Date]],'DB Details'!$A:$Q,13)</f>
        <v>4373.93994140625</v>
      </c>
      <c r="D895" s="46">
        <f>(Table7[[#This Row],[S&amp;P]]-C883)/C883</f>
        <v>0.14766935268444834</v>
      </c>
    </row>
    <row r="896" spans="1:4" x14ac:dyDescent="0.2">
      <c r="A896" s="45">
        <v>44621</v>
      </c>
      <c r="B896" s="40">
        <f>VLOOKUP(Table7[[#This Row],[Date]],'DB Details'!$A:$L,12)</f>
        <v>57.1</v>
      </c>
      <c r="C896" s="41">
        <f>VLOOKUP(Table7[[#This Row],[Date]],'DB Details'!$A:$Q,13)</f>
        <v>4530.41015625</v>
      </c>
      <c r="D896" s="46">
        <f>(Table7[[#This Row],[S&amp;P]]-C884)/C884</f>
        <v>0.14033116415166585</v>
      </c>
    </row>
    <row r="897" spans="1:4" x14ac:dyDescent="0.2">
      <c r="A897" s="45">
        <v>44652</v>
      </c>
      <c r="B897" s="40">
        <f>VLOOKUP(Table7[[#This Row],[Date]],'DB Details'!$A:$L,12)</f>
        <v>55.4</v>
      </c>
      <c r="C897" s="41">
        <f>VLOOKUP(Table7[[#This Row],[Date]],'DB Details'!$A:$Q,13)</f>
        <v>4131.93017578125</v>
      </c>
      <c r="D897" s="46">
        <f>(Table7[[#This Row],[S&amp;P]]-C885)/C885</f>
        <v>-1.1776547476852835E-2</v>
      </c>
    </row>
    <row r="898" spans="1:4" x14ac:dyDescent="0.2">
      <c r="A898" s="45">
        <v>44682</v>
      </c>
      <c r="B898" s="40">
        <f>VLOOKUP(Table7[[#This Row],[Date]],'DB Details'!$A:$L,12)</f>
        <v>56.1</v>
      </c>
      <c r="C898" s="41">
        <f>VLOOKUP(Table7[[#This Row],[Date]],'DB Details'!$A:$Q,13)</f>
        <v>4132.14990234375</v>
      </c>
      <c r="D898" s="46">
        <f>(Table7[[#This Row],[S&amp;P]]-C886)/C886</f>
        <v>-1.7116574798865088E-2</v>
      </c>
    </row>
    <row r="899" spans="1:4" x14ac:dyDescent="0.2">
      <c r="A899" s="45">
        <v>44713</v>
      </c>
      <c r="B899" s="40">
        <f>VLOOKUP(Table7[[#This Row],[Date]],'DB Details'!$A:$L,12)</f>
        <v>53</v>
      </c>
      <c r="C899" s="41">
        <f>VLOOKUP(Table7[[#This Row],[Date]],'DB Details'!$A:$Q,13)</f>
        <v>3785.3798828125</v>
      </c>
      <c r="D899" s="46">
        <f>(Table7[[#This Row],[S&amp;P]]-C887)/C887</f>
        <v>-0.11916698480221059</v>
      </c>
    </row>
    <row r="900" spans="1:4" x14ac:dyDescent="0.2">
      <c r="A900" s="45">
        <v>44743</v>
      </c>
      <c r="B900" s="40">
        <f>VLOOKUP(Table7[[#This Row],[Date]],'DB Details'!$A:$L,12)</f>
        <v>52.8</v>
      </c>
      <c r="C900" s="41">
        <f>VLOOKUP(Table7[[#This Row],[Date]],'DB Details'!$A:$Q,13)</f>
        <v>4130.2900390625</v>
      </c>
      <c r="D900" s="46">
        <f>(Table7[[#This Row],[S&amp;P]]-C888)/C888</f>
        <v>-6.0285339363741031E-2</v>
      </c>
    </row>
    <row r="901" spans="1:4" x14ac:dyDescent="0.2">
      <c r="A901" s="45">
        <v>44774</v>
      </c>
      <c r="B901" s="40">
        <f>VLOOKUP(Table7[[#This Row],[Date]],'DB Details'!$A:$L,12)</f>
        <v>52.8</v>
      </c>
      <c r="C901" s="41">
        <f>VLOOKUP(Table7[[#This Row],[Date]],'DB Details'!$A:$Q,13)</f>
        <v>3955</v>
      </c>
      <c r="D901" s="46">
        <f>(Table7[[#This Row],[S&amp;P]]-C889)/C889</f>
        <v>-0.12551853186991907</v>
      </c>
    </row>
    <row r="902" spans="1:4" x14ac:dyDescent="0.2">
      <c r="A902" s="45">
        <v>44805</v>
      </c>
      <c r="B902" s="40">
        <f>VLOOKUP(Table7[[#This Row],[Date]],'DB Details'!$A:$L,12)</f>
        <v>50.9</v>
      </c>
      <c r="C902" s="41">
        <f>VLOOKUP(Table7[[#This Row],[Date]],'DB Details'!$A:$Q,13)</f>
        <v>3585.6201171875</v>
      </c>
      <c r="D902" s="46">
        <f>(Table7[[#This Row],[S&amp;P]]-C890)/C890</f>
        <v>-0.16759447743453124</v>
      </c>
    </row>
    <row r="903" spans="1:4" x14ac:dyDescent="0.2">
      <c r="A903" s="45">
        <v>44835</v>
      </c>
      <c r="B903" s="40">
        <f>VLOOKUP(Table7[[#This Row],[Date]],'DB Details'!$A:$L,12)</f>
        <v>50.2</v>
      </c>
      <c r="C903" s="41">
        <f>VLOOKUP(Table7[[#This Row],[Date]],'DB Details'!$A:$Q,13)</f>
        <v>3871.97998046875</v>
      </c>
      <c r="D903" s="46">
        <f>(Table7[[#This Row],[S&amp;P]]-C891)/C891</f>
        <v>-0.15924851391322437</v>
      </c>
    </row>
  </sheetData>
  <pageMargins left="0.7" right="0.7" top="0.75" bottom="0.75" header="0.3" footer="0.3"/>
  <pageSetup paperSize="9" orientation="portrait"/>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FF0000"/>
  </sheetPr>
  <dimension ref="A1:J903"/>
  <sheetViews>
    <sheetView zoomScale="160" zoomScaleNormal="160" workbookViewId="0">
      <pane ySplit="5" topLeftCell="A887" activePane="bottomLeft" state="frozen"/>
      <selection activeCell="C68" sqref="C68"/>
      <selection pane="bottomLeft" activeCell="A899" sqref="A899:C903"/>
    </sheetView>
  </sheetViews>
  <sheetFormatPr baseColWidth="10" defaultColWidth="9.1640625" defaultRowHeight="15" x14ac:dyDescent="0.2"/>
  <cols>
    <col min="1" max="1" width="18.33203125" style="91" customWidth="1"/>
    <col min="2" max="3" width="11" style="91" customWidth="1"/>
    <col min="4" max="6" width="9.1640625" style="91" customWidth="1"/>
    <col min="7" max="7" width="12.83203125" style="91" customWidth="1"/>
    <col min="8" max="8" width="14.33203125" style="91" customWidth="1"/>
    <col min="9" max="9" width="9.1640625" style="91" customWidth="1"/>
    <col min="10" max="10" width="14.83203125" style="91" customWidth="1"/>
    <col min="11" max="44" width="9.1640625" style="91" customWidth="1"/>
    <col min="45" max="16384" width="9.1640625" style="91"/>
  </cols>
  <sheetData>
    <row r="1" spans="1:9" x14ac:dyDescent="0.2">
      <c r="A1" s="94" t="s">
        <v>27</v>
      </c>
      <c r="I1" s="93"/>
    </row>
    <row r="2" spans="1:9" x14ac:dyDescent="0.2">
      <c r="B2" s="93"/>
      <c r="C2" s="93"/>
    </row>
    <row r="3" spans="1:9" x14ac:dyDescent="0.2">
      <c r="B3" s="93"/>
      <c r="C3" s="93"/>
    </row>
    <row r="4" spans="1:9" ht="16" customHeight="1" thickBot="1" x14ac:dyDescent="0.25">
      <c r="B4" s="93"/>
      <c r="C4" s="93"/>
    </row>
    <row r="5" spans="1:9" x14ac:dyDescent="0.2">
      <c r="A5" s="42" t="s">
        <v>82</v>
      </c>
      <c r="B5" s="43" t="s">
        <v>84</v>
      </c>
      <c r="C5" s="44" t="s">
        <v>90</v>
      </c>
    </row>
    <row r="6" spans="1:9" x14ac:dyDescent="0.2">
      <c r="A6" s="39">
        <v>17533</v>
      </c>
      <c r="B6" s="40">
        <f>VLOOKUP(Table9[[#This Row],[Date]],'DB Details'!$A:$L,12)</f>
        <v>51.7</v>
      </c>
      <c r="C6" s="40"/>
    </row>
    <row r="7" spans="1:9" x14ac:dyDescent="0.2">
      <c r="A7" s="39">
        <v>17564</v>
      </c>
      <c r="B7" s="40">
        <f>VLOOKUP(Table9[[#This Row],[Date]],'DB Details'!$A:$L,12)</f>
        <v>50.2</v>
      </c>
      <c r="C7" s="40">
        <f>Table9[[#This Row],[PMI]]-B6</f>
        <v>-1.5</v>
      </c>
    </row>
    <row r="8" spans="1:9" x14ac:dyDescent="0.2">
      <c r="A8" s="39">
        <v>17593</v>
      </c>
      <c r="B8" s="40">
        <f>VLOOKUP(Table9[[#This Row],[Date]],'DB Details'!$A:$L,12)</f>
        <v>43.3</v>
      </c>
      <c r="C8" s="40">
        <f>Table9[[#This Row],[PMI]]-B7</f>
        <v>-6.9000000000000057</v>
      </c>
    </row>
    <row r="9" spans="1:9" x14ac:dyDescent="0.2">
      <c r="A9" s="39">
        <v>17624</v>
      </c>
      <c r="B9" s="40">
        <f>VLOOKUP(Table9[[#This Row],[Date]],'DB Details'!$A:$L,12)</f>
        <v>45.4</v>
      </c>
      <c r="C9" s="40">
        <f>Table9[[#This Row],[PMI]]-B8</f>
        <v>2.1000000000000014</v>
      </c>
    </row>
    <row r="10" spans="1:9" x14ac:dyDescent="0.2">
      <c r="A10" s="39">
        <v>17654</v>
      </c>
      <c r="B10" s="40">
        <f>VLOOKUP(Table9[[#This Row],[Date]],'DB Details'!$A:$L,12)</f>
        <v>49.5</v>
      </c>
      <c r="C10" s="40">
        <f>Table9[[#This Row],[PMI]]-B9</f>
        <v>4.1000000000000014</v>
      </c>
    </row>
    <row r="11" spans="1:9" x14ac:dyDescent="0.2">
      <c r="A11" s="39">
        <v>17685</v>
      </c>
      <c r="B11" s="40">
        <f>VLOOKUP(Table9[[#This Row],[Date]],'DB Details'!$A:$L,12)</f>
        <v>53</v>
      </c>
      <c r="C11" s="40">
        <f>Table9[[#This Row],[PMI]]-B10</f>
        <v>3.5</v>
      </c>
    </row>
    <row r="12" spans="1:9" x14ac:dyDescent="0.2">
      <c r="A12" s="39">
        <v>17715</v>
      </c>
      <c r="B12" s="40">
        <f>VLOOKUP(Table9[[#This Row],[Date]],'DB Details'!$A:$L,12)</f>
        <v>48.4</v>
      </c>
      <c r="C12" s="40">
        <f>Table9[[#This Row],[PMI]]-B11</f>
        <v>-4.6000000000000014</v>
      </c>
    </row>
    <row r="13" spans="1:9" x14ac:dyDescent="0.2">
      <c r="A13" s="39">
        <v>17746</v>
      </c>
      <c r="B13" s="40">
        <f>VLOOKUP(Table9[[#This Row],[Date]],'DB Details'!$A:$L,12)</f>
        <v>45.1</v>
      </c>
      <c r="C13" s="40">
        <f>Table9[[#This Row],[PMI]]-B12</f>
        <v>-3.2999999999999972</v>
      </c>
    </row>
    <row r="14" spans="1:9" x14ac:dyDescent="0.2">
      <c r="A14" s="39">
        <v>17777</v>
      </c>
      <c r="B14" s="40">
        <f>VLOOKUP(Table9[[#This Row],[Date]],'DB Details'!$A:$L,12)</f>
        <v>42.1</v>
      </c>
      <c r="C14" s="40">
        <f>Table9[[#This Row],[PMI]]-B13</f>
        <v>-3</v>
      </c>
    </row>
    <row r="15" spans="1:9" x14ac:dyDescent="0.2">
      <c r="A15" s="39">
        <v>17807</v>
      </c>
      <c r="B15" s="40">
        <f>VLOOKUP(Table9[[#This Row],[Date]],'DB Details'!$A:$L,12)</f>
        <v>47.2</v>
      </c>
      <c r="C15" s="40">
        <f>Table9[[#This Row],[PMI]]-B14</f>
        <v>5.1000000000000014</v>
      </c>
    </row>
    <row r="16" spans="1:9" x14ac:dyDescent="0.2">
      <c r="A16" s="39">
        <v>17838</v>
      </c>
      <c r="B16" s="40">
        <f>VLOOKUP(Table9[[#This Row],[Date]],'DB Details'!$A:$L,12)</f>
        <v>42.4</v>
      </c>
      <c r="C16" s="40">
        <f>Table9[[#This Row],[PMI]]-B15</f>
        <v>-4.8000000000000043</v>
      </c>
    </row>
    <row r="17" spans="1:3" x14ac:dyDescent="0.2">
      <c r="A17" s="39">
        <v>17868</v>
      </c>
      <c r="B17" s="40">
        <f>VLOOKUP(Table9[[#This Row],[Date]],'DB Details'!$A:$L,12)</f>
        <v>35</v>
      </c>
      <c r="C17" s="40">
        <f>Table9[[#This Row],[PMI]]-B16</f>
        <v>-7.3999999999999986</v>
      </c>
    </row>
    <row r="18" spans="1:3" x14ac:dyDescent="0.2">
      <c r="A18" s="39">
        <v>17899</v>
      </c>
      <c r="B18" s="40">
        <f>VLOOKUP(Table9[[#This Row],[Date]],'DB Details'!$A:$L,12)</f>
        <v>32.9</v>
      </c>
      <c r="C18" s="40">
        <f>Table9[[#This Row],[PMI]]-B17</f>
        <v>-2.1000000000000014</v>
      </c>
    </row>
    <row r="19" spans="1:3" x14ac:dyDescent="0.2">
      <c r="A19" s="39">
        <v>17930</v>
      </c>
      <c r="B19" s="40">
        <f>VLOOKUP(Table9[[#This Row],[Date]],'DB Details'!$A:$L,12)</f>
        <v>31.3</v>
      </c>
      <c r="C19" s="40">
        <f>Table9[[#This Row],[PMI]]-B18</f>
        <v>-1.5999999999999979</v>
      </c>
    </row>
    <row r="20" spans="1:3" x14ac:dyDescent="0.2">
      <c r="A20" s="39">
        <v>17958</v>
      </c>
      <c r="B20" s="40">
        <f>VLOOKUP(Table9[[#This Row],[Date]],'DB Details'!$A:$L,12)</f>
        <v>34.5</v>
      </c>
      <c r="C20" s="40">
        <f>Table9[[#This Row],[PMI]]-B19</f>
        <v>3.1999999999999993</v>
      </c>
    </row>
    <row r="21" spans="1:3" x14ac:dyDescent="0.2">
      <c r="A21" s="39">
        <v>17989</v>
      </c>
      <c r="B21" s="40">
        <f>VLOOKUP(Table9[[#This Row],[Date]],'DB Details'!$A:$L,12)</f>
        <v>35.5</v>
      </c>
      <c r="C21" s="40">
        <f>Table9[[#This Row],[PMI]]-B20</f>
        <v>1</v>
      </c>
    </row>
    <row r="22" spans="1:3" x14ac:dyDescent="0.2">
      <c r="A22" s="39">
        <v>18019</v>
      </c>
      <c r="B22" s="40">
        <f>VLOOKUP(Table9[[#This Row],[Date]],'DB Details'!$A:$L,12)</f>
        <v>32.6</v>
      </c>
      <c r="C22" s="40">
        <f>Table9[[#This Row],[PMI]]-B21</f>
        <v>-2.8999999999999986</v>
      </c>
    </row>
    <row r="23" spans="1:3" x14ac:dyDescent="0.2">
      <c r="A23" s="39">
        <v>18050</v>
      </c>
      <c r="B23" s="40">
        <f>VLOOKUP(Table9[[#This Row],[Date]],'DB Details'!$A:$L,12)</f>
        <v>31.6</v>
      </c>
      <c r="C23" s="40">
        <f>Table9[[#This Row],[PMI]]-B22</f>
        <v>-1</v>
      </c>
    </row>
    <row r="24" spans="1:3" x14ac:dyDescent="0.2">
      <c r="A24" s="39">
        <v>18080</v>
      </c>
      <c r="B24" s="40">
        <f>VLOOKUP(Table9[[#This Row],[Date]],'DB Details'!$A:$L,12)</f>
        <v>39</v>
      </c>
      <c r="C24" s="40">
        <f>Table9[[#This Row],[PMI]]-B23</f>
        <v>7.3999999999999986</v>
      </c>
    </row>
    <row r="25" spans="1:3" x14ac:dyDescent="0.2">
      <c r="A25" s="39">
        <v>18111</v>
      </c>
      <c r="B25" s="40">
        <f>VLOOKUP(Table9[[#This Row],[Date]],'DB Details'!$A:$L,12)</f>
        <v>47</v>
      </c>
      <c r="C25" s="40">
        <f>Table9[[#This Row],[PMI]]-B24</f>
        <v>8</v>
      </c>
    </row>
    <row r="26" spans="1:3" x14ac:dyDescent="0.2">
      <c r="A26" s="39">
        <v>18142</v>
      </c>
      <c r="B26" s="40">
        <f>VLOOKUP(Table9[[#This Row],[Date]],'DB Details'!$A:$L,12)</f>
        <v>52.3</v>
      </c>
      <c r="C26" s="40">
        <f>Table9[[#This Row],[PMI]]-B25</f>
        <v>5.2999999999999972</v>
      </c>
    </row>
    <row r="27" spans="1:3" x14ac:dyDescent="0.2">
      <c r="A27" s="39">
        <v>18172</v>
      </c>
      <c r="B27" s="40">
        <f>VLOOKUP(Table9[[#This Row],[Date]],'DB Details'!$A:$L,12)</f>
        <v>51</v>
      </c>
      <c r="C27" s="40">
        <f>Table9[[#This Row],[PMI]]-B26</f>
        <v>-1.2999999999999972</v>
      </c>
    </row>
    <row r="28" spans="1:3" x14ac:dyDescent="0.2">
      <c r="A28" s="39">
        <v>18203</v>
      </c>
      <c r="B28" s="40">
        <f>VLOOKUP(Table9[[#This Row],[Date]],'DB Details'!$A:$L,12)</f>
        <v>51</v>
      </c>
      <c r="C28" s="40">
        <f>Table9[[#This Row],[PMI]]-B27</f>
        <v>0</v>
      </c>
    </row>
    <row r="29" spans="1:3" x14ac:dyDescent="0.2">
      <c r="A29" s="39">
        <v>18233</v>
      </c>
      <c r="B29" s="40">
        <f>VLOOKUP(Table9[[#This Row],[Date]],'DB Details'!$A:$L,12)</f>
        <v>57.3</v>
      </c>
      <c r="C29" s="40">
        <f>Table9[[#This Row],[PMI]]-B28</f>
        <v>6.2999999999999972</v>
      </c>
    </row>
    <row r="30" spans="1:3" x14ac:dyDescent="0.2">
      <c r="A30" s="39">
        <v>18264</v>
      </c>
      <c r="B30" s="40">
        <f>VLOOKUP(Table9[[#This Row],[Date]],'DB Details'!$A:$L,12)</f>
        <v>59.1</v>
      </c>
      <c r="C30" s="40">
        <f>Table9[[#This Row],[PMI]]-B29</f>
        <v>1.8000000000000043</v>
      </c>
    </row>
    <row r="31" spans="1:3" x14ac:dyDescent="0.2">
      <c r="A31" s="39">
        <v>18295</v>
      </c>
      <c r="B31" s="40">
        <f>VLOOKUP(Table9[[#This Row],[Date]],'DB Details'!$A:$L,12)</f>
        <v>60.5</v>
      </c>
      <c r="C31" s="40">
        <f>Table9[[#This Row],[PMI]]-B30</f>
        <v>1.3999999999999986</v>
      </c>
    </row>
    <row r="32" spans="1:3" x14ac:dyDescent="0.2">
      <c r="A32" s="39">
        <v>18323</v>
      </c>
      <c r="B32" s="40">
        <f>VLOOKUP(Table9[[#This Row],[Date]],'DB Details'!$A:$L,12)</f>
        <v>62.1</v>
      </c>
      <c r="C32" s="40">
        <f>Table9[[#This Row],[PMI]]-B31</f>
        <v>1.6000000000000014</v>
      </c>
    </row>
    <row r="33" spans="1:3" x14ac:dyDescent="0.2">
      <c r="A33" s="39">
        <v>18354</v>
      </c>
      <c r="B33" s="40">
        <f>VLOOKUP(Table9[[#This Row],[Date]],'DB Details'!$A:$L,12)</f>
        <v>68.099999999999994</v>
      </c>
      <c r="C33" s="40">
        <f>Table9[[#This Row],[PMI]]-B32</f>
        <v>5.9999999999999929</v>
      </c>
    </row>
    <row r="34" spans="1:3" x14ac:dyDescent="0.2">
      <c r="A34" s="39">
        <v>18384</v>
      </c>
      <c r="B34" s="40">
        <f>VLOOKUP(Table9[[#This Row],[Date]],'DB Details'!$A:$L,12)</f>
        <v>74.7</v>
      </c>
      <c r="C34" s="40">
        <f>Table9[[#This Row],[PMI]]-B33</f>
        <v>6.6000000000000085</v>
      </c>
    </row>
    <row r="35" spans="1:3" x14ac:dyDescent="0.2">
      <c r="A35" s="39">
        <v>18415</v>
      </c>
      <c r="B35" s="40">
        <f>VLOOKUP(Table9[[#This Row],[Date]],'DB Details'!$A:$L,12)</f>
        <v>76.599999999999994</v>
      </c>
      <c r="C35" s="40">
        <f>Table9[[#This Row],[PMI]]-B34</f>
        <v>1.8999999999999915</v>
      </c>
    </row>
    <row r="36" spans="1:3" x14ac:dyDescent="0.2">
      <c r="A36" s="39">
        <v>18445</v>
      </c>
      <c r="B36" s="40">
        <f>VLOOKUP(Table9[[#This Row],[Date]],'DB Details'!$A:$L,12)</f>
        <v>77.5</v>
      </c>
      <c r="C36" s="40">
        <f>Table9[[#This Row],[PMI]]-B35</f>
        <v>0.90000000000000568</v>
      </c>
    </row>
    <row r="37" spans="1:3" x14ac:dyDescent="0.2">
      <c r="A37" s="39">
        <v>18476</v>
      </c>
      <c r="B37" s="40">
        <f>VLOOKUP(Table9[[#This Row],[Date]],'DB Details'!$A:$L,12)</f>
        <v>75.8</v>
      </c>
      <c r="C37" s="40">
        <f>Table9[[#This Row],[PMI]]-B36</f>
        <v>-1.7000000000000028</v>
      </c>
    </row>
    <row r="38" spans="1:3" x14ac:dyDescent="0.2">
      <c r="A38" s="39">
        <v>18507</v>
      </c>
      <c r="B38" s="40">
        <f>VLOOKUP(Table9[[#This Row],[Date]],'DB Details'!$A:$L,12)</f>
        <v>68.099999999999994</v>
      </c>
      <c r="C38" s="40">
        <f>Table9[[#This Row],[PMI]]-B37</f>
        <v>-7.7000000000000028</v>
      </c>
    </row>
    <row r="39" spans="1:3" x14ac:dyDescent="0.2">
      <c r="A39" s="39">
        <v>18537</v>
      </c>
      <c r="B39" s="40">
        <f>VLOOKUP(Table9[[#This Row],[Date]],'DB Details'!$A:$L,12)</f>
        <v>59.2</v>
      </c>
      <c r="C39" s="40">
        <f>Table9[[#This Row],[PMI]]-B38</f>
        <v>-8.8999999999999915</v>
      </c>
    </row>
    <row r="40" spans="1:3" x14ac:dyDescent="0.2">
      <c r="A40" s="39">
        <v>18568</v>
      </c>
      <c r="B40" s="40">
        <f>VLOOKUP(Table9[[#This Row],[Date]],'DB Details'!$A:$L,12)</f>
        <v>63.1</v>
      </c>
      <c r="C40" s="40">
        <f>Table9[[#This Row],[PMI]]-B39</f>
        <v>3.8999999999999986</v>
      </c>
    </row>
    <row r="41" spans="1:3" x14ac:dyDescent="0.2">
      <c r="A41" s="39">
        <v>18598</v>
      </c>
      <c r="B41" s="40">
        <f>VLOOKUP(Table9[[#This Row],[Date]],'DB Details'!$A:$L,12)</f>
        <v>67.099999999999994</v>
      </c>
      <c r="C41" s="40">
        <f>Table9[[#This Row],[PMI]]-B40</f>
        <v>3.9999999999999929</v>
      </c>
    </row>
    <row r="42" spans="1:3" x14ac:dyDescent="0.2">
      <c r="A42" s="39">
        <v>18629</v>
      </c>
      <c r="B42" s="40">
        <f>VLOOKUP(Table9[[#This Row],[Date]],'DB Details'!$A:$L,12)</f>
        <v>67.8</v>
      </c>
      <c r="C42" s="40">
        <f>Table9[[#This Row],[PMI]]-B41</f>
        <v>0.70000000000000284</v>
      </c>
    </row>
    <row r="43" spans="1:3" x14ac:dyDescent="0.2">
      <c r="A43" s="39">
        <v>18660</v>
      </c>
      <c r="B43" s="40">
        <f>VLOOKUP(Table9[[#This Row],[Date]],'DB Details'!$A:$L,12)</f>
        <v>69.3</v>
      </c>
      <c r="C43" s="40">
        <f>Table9[[#This Row],[PMI]]-B42</f>
        <v>1.5</v>
      </c>
    </row>
    <row r="44" spans="1:3" x14ac:dyDescent="0.2">
      <c r="A44" s="39">
        <v>18688</v>
      </c>
      <c r="B44" s="40">
        <f>VLOOKUP(Table9[[#This Row],[Date]],'DB Details'!$A:$L,12)</f>
        <v>65.5</v>
      </c>
      <c r="C44" s="40">
        <f>Table9[[#This Row],[PMI]]-B43</f>
        <v>-3.7999999999999972</v>
      </c>
    </row>
    <row r="45" spans="1:3" x14ac:dyDescent="0.2">
      <c r="A45" s="39">
        <v>18719</v>
      </c>
      <c r="B45" s="40">
        <f>VLOOKUP(Table9[[#This Row],[Date]],'DB Details'!$A:$L,12)</f>
        <v>53.5</v>
      </c>
      <c r="C45" s="40">
        <f>Table9[[#This Row],[PMI]]-B44</f>
        <v>-12</v>
      </c>
    </row>
    <row r="46" spans="1:3" x14ac:dyDescent="0.2">
      <c r="A46" s="39">
        <v>18749</v>
      </c>
      <c r="B46" s="40">
        <f>VLOOKUP(Table9[[#This Row],[Date]],'DB Details'!$A:$L,12)</f>
        <v>50.7</v>
      </c>
      <c r="C46" s="40">
        <f>Table9[[#This Row],[PMI]]-B45</f>
        <v>-2.7999999999999972</v>
      </c>
    </row>
    <row r="47" spans="1:3" x14ac:dyDescent="0.2">
      <c r="A47" s="39">
        <v>18780</v>
      </c>
      <c r="B47" s="40">
        <f>VLOOKUP(Table9[[#This Row],[Date]],'DB Details'!$A:$L,12)</f>
        <v>45.5</v>
      </c>
      <c r="C47" s="40">
        <f>Table9[[#This Row],[PMI]]-B46</f>
        <v>-5.2000000000000028</v>
      </c>
    </row>
    <row r="48" spans="1:3" x14ac:dyDescent="0.2">
      <c r="A48" s="39">
        <v>18810</v>
      </c>
      <c r="B48" s="40">
        <f>VLOOKUP(Table9[[#This Row],[Date]],'DB Details'!$A:$L,12)</f>
        <v>42.1</v>
      </c>
      <c r="C48" s="40">
        <f>Table9[[#This Row],[PMI]]-B47</f>
        <v>-3.3999999999999986</v>
      </c>
    </row>
    <row r="49" spans="1:3" x14ac:dyDescent="0.2">
      <c r="A49" s="39">
        <v>18841</v>
      </c>
      <c r="B49" s="40">
        <f>VLOOKUP(Table9[[#This Row],[Date]],'DB Details'!$A:$L,12)</f>
        <v>43.6</v>
      </c>
      <c r="C49" s="40">
        <f>Table9[[#This Row],[PMI]]-B48</f>
        <v>1.5</v>
      </c>
    </row>
    <row r="50" spans="1:3" x14ac:dyDescent="0.2">
      <c r="A50" s="39">
        <v>18872</v>
      </c>
      <c r="B50" s="40">
        <f>VLOOKUP(Table9[[#This Row],[Date]],'DB Details'!$A:$L,12)</f>
        <v>48.1</v>
      </c>
      <c r="C50" s="40">
        <f>Table9[[#This Row],[PMI]]-B49</f>
        <v>4.5</v>
      </c>
    </row>
    <row r="51" spans="1:3" x14ac:dyDescent="0.2">
      <c r="A51" s="39">
        <v>18902</v>
      </c>
      <c r="B51" s="40">
        <f>VLOOKUP(Table9[[#This Row],[Date]],'DB Details'!$A:$L,12)</f>
        <v>49.6</v>
      </c>
      <c r="C51" s="40">
        <f>Table9[[#This Row],[PMI]]-B50</f>
        <v>1.5</v>
      </c>
    </row>
    <row r="52" spans="1:3" x14ac:dyDescent="0.2">
      <c r="A52" s="39">
        <v>18933</v>
      </c>
      <c r="B52" s="40">
        <f>VLOOKUP(Table9[[#This Row],[Date]],'DB Details'!$A:$L,12)</f>
        <v>47.2</v>
      </c>
      <c r="C52" s="40">
        <f>Table9[[#This Row],[PMI]]-B51</f>
        <v>-2.3999999999999986</v>
      </c>
    </row>
    <row r="53" spans="1:3" x14ac:dyDescent="0.2">
      <c r="A53" s="39">
        <v>18963</v>
      </c>
      <c r="B53" s="40">
        <f>VLOOKUP(Table9[[#This Row],[Date]],'DB Details'!$A:$L,12)</f>
        <v>46.5</v>
      </c>
      <c r="C53" s="40">
        <f>Table9[[#This Row],[PMI]]-B52</f>
        <v>-0.70000000000000284</v>
      </c>
    </row>
    <row r="54" spans="1:3" x14ac:dyDescent="0.2">
      <c r="A54" s="39">
        <v>18994</v>
      </c>
      <c r="B54" s="40">
        <f>VLOOKUP(Table9[[#This Row],[Date]],'DB Details'!$A:$L,12)</f>
        <v>44.7</v>
      </c>
      <c r="C54" s="40">
        <f>Table9[[#This Row],[PMI]]-B53</f>
        <v>-1.7999999999999972</v>
      </c>
    </row>
    <row r="55" spans="1:3" x14ac:dyDescent="0.2">
      <c r="A55" s="39">
        <v>19025</v>
      </c>
      <c r="B55" s="40">
        <f>VLOOKUP(Table9[[#This Row],[Date]],'DB Details'!$A:$L,12)</f>
        <v>41.8</v>
      </c>
      <c r="C55" s="40">
        <f>Table9[[#This Row],[PMI]]-B54</f>
        <v>-2.9000000000000057</v>
      </c>
    </row>
    <row r="56" spans="1:3" x14ac:dyDescent="0.2">
      <c r="A56" s="39">
        <v>19054</v>
      </c>
      <c r="B56" s="40">
        <f>VLOOKUP(Table9[[#This Row],[Date]],'DB Details'!$A:$L,12)</f>
        <v>40</v>
      </c>
      <c r="C56" s="40">
        <f>Table9[[#This Row],[PMI]]-B55</f>
        <v>-1.7999999999999972</v>
      </c>
    </row>
    <row r="57" spans="1:3" x14ac:dyDescent="0.2">
      <c r="A57" s="39">
        <v>19085</v>
      </c>
      <c r="B57" s="40">
        <f>VLOOKUP(Table9[[#This Row],[Date]],'DB Details'!$A:$L,12)</f>
        <v>36.700000000000003</v>
      </c>
      <c r="C57" s="40">
        <f>Table9[[#This Row],[PMI]]-B56</f>
        <v>-3.2999999999999972</v>
      </c>
    </row>
    <row r="58" spans="1:3" x14ac:dyDescent="0.2">
      <c r="A58" s="39">
        <v>19115</v>
      </c>
      <c r="B58" s="40">
        <f>VLOOKUP(Table9[[#This Row],[Date]],'DB Details'!$A:$L,12)</f>
        <v>39.5</v>
      </c>
      <c r="C58" s="40">
        <f>Table9[[#This Row],[PMI]]-B57</f>
        <v>2.7999999999999972</v>
      </c>
    </row>
    <row r="59" spans="1:3" x14ac:dyDescent="0.2">
      <c r="A59" s="39">
        <v>19146</v>
      </c>
      <c r="B59" s="40">
        <f>VLOOKUP(Table9[[#This Row],[Date]],'DB Details'!$A:$L,12)</f>
        <v>43.3</v>
      </c>
      <c r="C59" s="40">
        <f>Table9[[#This Row],[PMI]]-B58</f>
        <v>3.7999999999999972</v>
      </c>
    </row>
    <row r="60" spans="1:3" x14ac:dyDescent="0.2">
      <c r="A60" s="39">
        <v>19176</v>
      </c>
      <c r="B60" s="40">
        <f>VLOOKUP(Table9[[#This Row],[Date]],'DB Details'!$A:$L,12)</f>
        <v>48.3</v>
      </c>
      <c r="C60" s="40">
        <f>Table9[[#This Row],[PMI]]-B59</f>
        <v>5</v>
      </c>
    </row>
    <row r="61" spans="1:3" x14ac:dyDescent="0.2">
      <c r="A61" s="39">
        <v>19207</v>
      </c>
      <c r="B61" s="40">
        <f>VLOOKUP(Table9[[#This Row],[Date]],'DB Details'!$A:$L,12)</f>
        <v>60.4</v>
      </c>
      <c r="C61" s="40">
        <f>Table9[[#This Row],[PMI]]-B60</f>
        <v>12.100000000000001</v>
      </c>
    </row>
    <row r="62" spans="1:3" x14ac:dyDescent="0.2">
      <c r="A62" s="39">
        <v>19238</v>
      </c>
      <c r="B62" s="40">
        <f>VLOOKUP(Table9[[#This Row],[Date]],'DB Details'!$A:$L,12)</f>
        <v>56.1</v>
      </c>
      <c r="C62" s="40">
        <f>Table9[[#This Row],[PMI]]-B61</f>
        <v>-4.2999999999999972</v>
      </c>
    </row>
    <row r="63" spans="1:3" x14ac:dyDescent="0.2">
      <c r="A63" s="39">
        <v>19268</v>
      </c>
      <c r="B63" s="40">
        <f>VLOOKUP(Table9[[#This Row],[Date]],'DB Details'!$A:$L,12)</f>
        <v>56.2</v>
      </c>
      <c r="C63" s="40">
        <f>Table9[[#This Row],[PMI]]-B62</f>
        <v>0.10000000000000142</v>
      </c>
    </row>
    <row r="64" spans="1:3" x14ac:dyDescent="0.2">
      <c r="A64" s="39">
        <v>19299</v>
      </c>
      <c r="B64" s="40">
        <f>VLOOKUP(Table9[[#This Row],[Date]],'DB Details'!$A:$L,12)</f>
        <v>56.8</v>
      </c>
      <c r="C64" s="40">
        <f>Table9[[#This Row],[PMI]]-B63</f>
        <v>0.59999999999999432</v>
      </c>
    </row>
    <row r="65" spans="1:3" x14ac:dyDescent="0.2">
      <c r="A65" s="39">
        <v>19329</v>
      </c>
      <c r="B65" s="40">
        <f>VLOOKUP(Table9[[#This Row],[Date]],'DB Details'!$A:$L,12)</f>
        <v>55.8</v>
      </c>
      <c r="C65" s="40">
        <f>Table9[[#This Row],[PMI]]-B64</f>
        <v>-1</v>
      </c>
    </row>
    <row r="66" spans="1:3" x14ac:dyDescent="0.2">
      <c r="A66" s="39">
        <v>19360</v>
      </c>
      <c r="B66" s="40">
        <f>VLOOKUP(Table9[[#This Row],[Date]],'DB Details'!$A:$L,12)</f>
        <v>59.4</v>
      </c>
      <c r="C66" s="40">
        <f>Table9[[#This Row],[PMI]]-B65</f>
        <v>3.6000000000000014</v>
      </c>
    </row>
    <row r="67" spans="1:3" x14ac:dyDescent="0.2">
      <c r="A67" s="39">
        <v>19391</v>
      </c>
      <c r="B67" s="40">
        <f>VLOOKUP(Table9[[#This Row],[Date]],'DB Details'!$A:$L,12)</f>
        <v>55.4</v>
      </c>
      <c r="C67" s="40">
        <f>Table9[[#This Row],[PMI]]-B66</f>
        <v>-4</v>
      </c>
    </row>
    <row r="68" spans="1:3" x14ac:dyDescent="0.2">
      <c r="A68" s="39">
        <v>19419</v>
      </c>
      <c r="B68" s="40">
        <f>VLOOKUP(Table9[[#This Row],[Date]],'DB Details'!$A:$L,12)</f>
        <v>50.5</v>
      </c>
      <c r="C68" s="40">
        <f>Table9[[#This Row],[PMI]]-B67</f>
        <v>-4.8999999999999986</v>
      </c>
    </row>
    <row r="69" spans="1:3" x14ac:dyDescent="0.2">
      <c r="A69" s="39">
        <v>19450</v>
      </c>
      <c r="B69" s="40">
        <f>VLOOKUP(Table9[[#This Row],[Date]],'DB Details'!$A:$L,12)</f>
        <v>51.1</v>
      </c>
      <c r="C69" s="40">
        <f>Table9[[#This Row],[PMI]]-B68</f>
        <v>0.60000000000000142</v>
      </c>
    </row>
    <row r="70" spans="1:3" x14ac:dyDescent="0.2">
      <c r="A70" s="39">
        <v>19480</v>
      </c>
      <c r="B70" s="40">
        <f>VLOOKUP(Table9[[#This Row],[Date]],'DB Details'!$A:$L,12)</f>
        <v>48.9</v>
      </c>
      <c r="C70" s="40">
        <f>Table9[[#This Row],[PMI]]-B69</f>
        <v>-2.2000000000000028</v>
      </c>
    </row>
    <row r="71" spans="1:3" x14ac:dyDescent="0.2">
      <c r="A71" s="39">
        <v>19511</v>
      </c>
      <c r="B71" s="40">
        <f>VLOOKUP(Table9[[#This Row],[Date]],'DB Details'!$A:$L,12)</f>
        <v>48.5</v>
      </c>
      <c r="C71" s="40">
        <f>Table9[[#This Row],[PMI]]-B70</f>
        <v>-0.39999999999999858</v>
      </c>
    </row>
    <row r="72" spans="1:3" x14ac:dyDescent="0.2">
      <c r="A72" s="39">
        <v>19541</v>
      </c>
      <c r="B72" s="40">
        <f>VLOOKUP(Table9[[#This Row],[Date]],'DB Details'!$A:$L,12)</f>
        <v>46.3</v>
      </c>
      <c r="C72" s="40">
        <f>Table9[[#This Row],[PMI]]-B71</f>
        <v>-2.2000000000000028</v>
      </c>
    </row>
    <row r="73" spans="1:3" x14ac:dyDescent="0.2">
      <c r="A73" s="39">
        <v>19572</v>
      </c>
      <c r="B73" s="40">
        <f>VLOOKUP(Table9[[#This Row],[Date]],'DB Details'!$A:$L,12)</f>
        <v>43.5</v>
      </c>
      <c r="C73" s="40">
        <f>Table9[[#This Row],[PMI]]-B72</f>
        <v>-2.7999999999999972</v>
      </c>
    </row>
    <row r="74" spans="1:3" x14ac:dyDescent="0.2">
      <c r="A74" s="39">
        <v>19603</v>
      </c>
      <c r="B74" s="40">
        <f>VLOOKUP(Table9[[#This Row],[Date]],'DB Details'!$A:$L,12)</f>
        <v>40.200000000000003</v>
      </c>
      <c r="C74" s="40">
        <f>Table9[[#This Row],[PMI]]-B73</f>
        <v>-3.2999999999999972</v>
      </c>
    </row>
    <row r="75" spans="1:3" x14ac:dyDescent="0.2">
      <c r="A75" s="39">
        <v>19633</v>
      </c>
      <c r="B75" s="40">
        <f>VLOOKUP(Table9[[#This Row],[Date]],'DB Details'!$A:$L,12)</f>
        <v>37.4</v>
      </c>
      <c r="C75" s="40">
        <f>Table9[[#This Row],[PMI]]-B74</f>
        <v>-2.8000000000000043</v>
      </c>
    </row>
    <row r="76" spans="1:3" x14ac:dyDescent="0.2">
      <c r="A76" s="39">
        <v>19664</v>
      </c>
      <c r="B76" s="40">
        <f>VLOOKUP(Table9[[#This Row],[Date]],'DB Details'!$A:$L,12)</f>
        <v>36.9</v>
      </c>
      <c r="C76" s="40">
        <f>Table9[[#This Row],[PMI]]-B75</f>
        <v>-0.5</v>
      </c>
    </row>
    <row r="77" spans="1:3" x14ac:dyDescent="0.2">
      <c r="A77" s="39">
        <v>19694</v>
      </c>
      <c r="B77" s="40">
        <f>VLOOKUP(Table9[[#This Row],[Date]],'DB Details'!$A:$L,12)</f>
        <v>35.6</v>
      </c>
      <c r="C77" s="40">
        <f>Table9[[#This Row],[PMI]]-B76</f>
        <v>-1.2999999999999972</v>
      </c>
    </row>
    <row r="78" spans="1:3" x14ac:dyDescent="0.2">
      <c r="A78" s="39">
        <v>19725</v>
      </c>
      <c r="B78" s="40">
        <f>VLOOKUP(Table9[[#This Row],[Date]],'DB Details'!$A:$L,12)</f>
        <v>37.4</v>
      </c>
      <c r="C78" s="40">
        <f>Table9[[#This Row],[PMI]]-B77</f>
        <v>1.7999999999999972</v>
      </c>
    </row>
    <row r="79" spans="1:3" x14ac:dyDescent="0.2">
      <c r="A79" s="39">
        <v>19756</v>
      </c>
      <c r="B79" s="40">
        <f>VLOOKUP(Table9[[#This Row],[Date]],'DB Details'!$A:$L,12)</f>
        <v>40.700000000000003</v>
      </c>
      <c r="C79" s="40">
        <f>Table9[[#This Row],[PMI]]-B78</f>
        <v>3.3000000000000043</v>
      </c>
    </row>
    <row r="80" spans="1:3" x14ac:dyDescent="0.2">
      <c r="A80" s="39">
        <v>19784</v>
      </c>
      <c r="B80" s="40">
        <f>VLOOKUP(Table9[[#This Row],[Date]],'DB Details'!$A:$L,12)</f>
        <v>44.7</v>
      </c>
      <c r="C80" s="40">
        <f>Table9[[#This Row],[PMI]]-B79</f>
        <v>4</v>
      </c>
    </row>
    <row r="81" spans="1:3" x14ac:dyDescent="0.2">
      <c r="A81" s="39">
        <v>19815</v>
      </c>
      <c r="B81" s="40">
        <f>VLOOKUP(Table9[[#This Row],[Date]],'DB Details'!$A:$L,12)</f>
        <v>47.7</v>
      </c>
      <c r="C81" s="40">
        <f>Table9[[#This Row],[PMI]]-B80</f>
        <v>3</v>
      </c>
    </row>
    <row r="82" spans="1:3" x14ac:dyDescent="0.2">
      <c r="A82" s="39">
        <v>19845</v>
      </c>
      <c r="B82" s="40">
        <f>VLOOKUP(Table9[[#This Row],[Date]],'DB Details'!$A:$L,12)</f>
        <v>50.1</v>
      </c>
      <c r="C82" s="40">
        <f>Table9[[#This Row],[PMI]]-B81</f>
        <v>2.3999999999999986</v>
      </c>
    </row>
    <row r="83" spans="1:3" x14ac:dyDescent="0.2">
      <c r="A83" s="39">
        <v>19876</v>
      </c>
      <c r="B83" s="40">
        <f>VLOOKUP(Table9[[#This Row],[Date]],'DB Details'!$A:$L,12)</f>
        <v>52.1</v>
      </c>
      <c r="C83" s="40">
        <f>Table9[[#This Row],[PMI]]-B82</f>
        <v>2</v>
      </c>
    </row>
    <row r="84" spans="1:3" x14ac:dyDescent="0.2">
      <c r="A84" s="39">
        <v>19906</v>
      </c>
      <c r="B84" s="40">
        <f>VLOOKUP(Table9[[#This Row],[Date]],'DB Details'!$A:$L,12)</f>
        <v>51.7</v>
      </c>
      <c r="C84" s="40">
        <f>Table9[[#This Row],[PMI]]-B83</f>
        <v>-0.39999999999999858</v>
      </c>
    </row>
    <row r="85" spans="1:3" x14ac:dyDescent="0.2">
      <c r="A85" s="39">
        <v>19937</v>
      </c>
      <c r="B85" s="40">
        <f>VLOOKUP(Table9[[#This Row],[Date]],'DB Details'!$A:$L,12)</f>
        <v>54.4</v>
      </c>
      <c r="C85" s="40">
        <f>Table9[[#This Row],[PMI]]-B84</f>
        <v>2.6999999999999957</v>
      </c>
    </row>
    <row r="86" spans="1:3" x14ac:dyDescent="0.2">
      <c r="A86" s="39">
        <v>19968</v>
      </c>
      <c r="B86" s="40">
        <f>VLOOKUP(Table9[[#This Row],[Date]],'DB Details'!$A:$L,12)</f>
        <v>53.5</v>
      </c>
      <c r="C86" s="40">
        <f>Table9[[#This Row],[PMI]]-B85</f>
        <v>-0.89999999999999858</v>
      </c>
    </row>
    <row r="87" spans="1:3" x14ac:dyDescent="0.2">
      <c r="A87" s="39">
        <v>19998</v>
      </c>
      <c r="B87" s="40">
        <f>VLOOKUP(Table9[[#This Row],[Date]],'DB Details'!$A:$L,12)</f>
        <v>58.2</v>
      </c>
      <c r="C87" s="40">
        <f>Table9[[#This Row],[PMI]]-B86</f>
        <v>4.7000000000000028</v>
      </c>
    </row>
    <row r="88" spans="1:3" x14ac:dyDescent="0.2">
      <c r="A88" s="39">
        <v>20029</v>
      </c>
      <c r="B88" s="40">
        <f>VLOOKUP(Table9[[#This Row],[Date]],'DB Details'!$A:$L,12)</f>
        <v>58.8</v>
      </c>
      <c r="C88" s="40">
        <f>Table9[[#This Row],[PMI]]-B87</f>
        <v>0.59999999999999432</v>
      </c>
    </row>
    <row r="89" spans="1:3" x14ac:dyDescent="0.2">
      <c r="A89" s="39">
        <v>20059</v>
      </c>
      <c r="B89" s="40">
        <f>VLOOKUP(Table9[[#This Row],[Date]],'DB Details'!$A:$L,12)</f>
        <v>63.8</v>
      </c>
      <c r="C89" s="40">
        <f>Table9[[#This Row],[PMI]]-B88</f>
        <v>5</v>
      </c>
    </row>
    <row r="90" spans="1:3" x14ac:dyDescent="0.2">
      <c r="A90" s="39">
        <v>20090</v>
      </c>
      <c r="B90" s="40">
        <f>VLOOKUP(Table9[[#This Row],[Date]],'DB Details'!$A:$L,12)</f>
        <v>63</v>
      </c>
      <c r="C90" s="40">
        <f>Table9[[#This Row],[PMI]]-B89</f>
        <v>-0.79999999999999716</v>
      </c>
    </row>
    <row r="91" spans="1:3" x14ac:dyDescent="0.2">
      <c r="A91" s="39">
        <v>20121</v>
      </c>
      <c r="B91" s="40">
        <f>VLOOKUP(Table9[[#This Row],[Date]],'DB Details'!$A:$L,12)</f>
        <v>67.8</v>
      </c>
      <c r="C91" s="40">
        <f>Table9[[#This Row],[PMI]]-B90</f>
        <v>4.7999999999999972</v>
      </c>
    </row>
    <row r="92" spans="1:3" x14ac:dyDescent="0.2">
      <c r="A92" s="39">
        <v>20149</v>
      </c>
      <c r="B92" s="40">
        <f>VLOOKUP(Table9[[#This Row],[Date]],'DB Details'!$A:$L,12)</f>
        <v>67.5</v>
      </c>
      <c r="C92" s="40">
        <f>Table9[[#This Row],[PMI]]-B91</f>
        <v>-0.29999999999999716</v>
      </c>
    </row>
    <row r="93" spans="1:3" x14ac:dyDescent="0.2">
      <c r="A93" s="39">
        <v>20180</v>
      </c>
      <c r="B93" s="40">
        <f>VLOOKUP(Table9[[#This Row],[Date]],'DB Details'!$A:$L,12)</f>
        <v>68.7</v>
      </c>
      <c r="C93" s="40">
        <f>Table9[[#This Row],[PMI]]-B92</f>
        <v>1.2000000000000028</v>
      </c>
    </row>
    <row r="94" spans="1:3" x14ac:dyDescent="0.2">
      <c r="A94" s="39">
        <v>20210</v>
      </c>
      <c r="B94" s="40">
        <f>VLOOKUP(Table9[[#This Row],[Date]],'DB Details'!$A:$L,12)</f>
        <v>69.5</v>
      </c>
      <c r="C94" s="40">
        <f>Table9[[#This Row],[PMI]]-B93</f>
        <v>0.79999999999999716</v>
      </c>
    </row>
    <row r="95" spans="1:3" x14ac:dyDescent="0.2">
      <c r="A95" s="39">
        <v>20241</v>
      </c>
      <c r="B95" s="40">
        <f>VLOOKUP(Table9[[#This Row],[Date]],'DB Details'!$A:$L,12)</f>
        <v>63.3</v>
      </c>
      <c r="C95" s="40">
        <f>Table9[[#This Row],[PMI]]-B94</f>
        <v>-6.2000000000000028</v>
      </c>
    </row>
    <row r="96" spans="1:3" x14ac:dyDescent="0.2">
      <c r="A96" s="39">
        <v>20271</v>
      </c>
      <c r="B96" s="40">
        <f>VLOOKUP(Table9[[#This Row],[Date]],'DB Details'!$A:$L,12)</f>
        <v>66.2</v>
      </c>
      <c r="C96" s="40">
        <f>Table9[[#This Row],[PMI]]-B95</f>
        <v>2.9000000000000057</v>
      </c>
    </row>
    <row r="97" spans="1:3" x14ac:dyDescent="0.2">
      <c r="A97" s="39">
        <v>20302</v>
      </c>
      <c r="B97" s="40">
        <f>VLOOKUP(Table9[[#This Row],[Date]],'DB Details'!$A:$L,12)</f>
        <v>64.8</v>
      </c>
      <c r="C97" s="40">
        <f>Table9[[#This Row],[PMI]]-B96</f>
        <v>-1.4000000000000057</v>
      </c>
    </row>
    <row r="98" spans="1:3" x14ac:dyDescent="0.2">
      <c r="A98" s="39">
        <v>20333</v>
      </c>
      <c r="B98" s="40">
        <f>VLOOKUP(Table9[[#This Row],[Date]],'DB Details'!$A:$L,12)</f>
        <v>62.4</v>
      </c>
      <c r="C98" s="40">
        <f>Table9[[#This Row],[PMI]]-B97</f>
        <v>-2.3999999999999986</v>
      </c>
    </row>
    <row r="99" spans="1:3" x14ac:dyDescent="0.2">
      <c r="A99" s="39">
        <v>20363</v>
      </c>
      <c r="B99" s="40">
        <f>VLOOKUP(Table9[[#This Row],[Date]],'DB Details'!$A:$L,12)</f>
        <v>63.7</v>
      </c>
      <c r="C99" s="40">
        <f>Table9[[#This Row],[PMI]]-B98</f>
        <v>1.3000000000000043</v>
      </c>
    </row>
    <row r="100" spans="1:3" x14ac:dyDescent="0.2">
      <c r="A100" s="39">
        <v>20394</v>
      </c>
      <c r="B100" s="40">
        <f>VLOOKUP(Table9[[#This Row],[Date]],'DB Details'!$A:$L,12)</f>
        <v>62</v>
      </c>
      <c r="C100" s="40">
        <f>Table9[[#This Row],[PMI]]-B99</f>
        <v>-1.7000000000000028</v>
      </c>
    </row>
    <row r="101" spans="1:3" x14ac:dyDescent="0.2">
      <c r="A101" s="39">
        <v>20424</v>
      </c>
      <c r="B101" s="40">
        <f>VLOOKUP(Table9[[#This Row],[Date]],'DB Details'!$A:$L,12)</f>
        <v>65.599999999999994</v>
      </c>
      <c r="C101" s="40">
        <f>Table9[[#This Row],[PMI]]-B100</f>
        <v>3.5999999999999943</v>
      </c>
    </row>
    <row r="102" spans="1:3" x14ac:dyDescent="0.2">
      <c r="A102" s="39">
        <v>20455</v>
      </c>
      <c r="B102" s="40">
        <f>VLOOKUP(Table9[[#This Row],[Date]],'DB Details'!$A:$L,12)</f>
        <v>60.2</v>
      </c>
      <c r="C102" s="40">
        <f>Table9[[#This Row],[PMI]]-B101</f>
        <v>-5.3999999999999915</v>
      </c>
    </row>
    <row r="103" spans="1:3" x14ac:dyDescent="0.2">
      <c r="A103" s="39">
        <v>20486</v>
      </c>
      <c r="B103" s="40">
        <f>VLOOKUP(Table9[[#This Row],[Date]],'DB Details'!$A:$L,12)</f>
        <v>58.2</v>
      </c>
      <c r="C103" s="40">
        <f>Table9[[#This Row],[PMI]]-B102</f>
        <v>-2</v>
      </c>
    </row>
    <row r="104" spans="1:3" x14ac:dyDescent="0.2">
      <c r="A104" s="39">
        <v>20515</v>
      </c>
      <c r="B104" s="40">
        <f>VLOOKUP(Table9[[#This Row],[Date]],'DB Details'!$A:$L,12)</f>
        <v>57.2</v>
      </c>
      <c r="C104" s="40">
        <f>Table9[[#This Row],[PMI]]-B103</f>
        <v>-1</v>
      </c>
    </row>
    <row r="105" spans="1:3" x14ac:dyDescent="0.2">
      <c r="A105" s="39">
        <v>20546</v>
      </c>
      <c r="B105" s="40">
        <f>VLOOKUP(Table9[[#This Row],[Date]],'DB Details'!$A:$L,12)</f>
        <v>55.9</v>
      </c>
      <c r="C105" s="40">
        <f>Table9[[#This Row],[PMI]]-B104</f>
        <v>-1.3000000000000043</v>
      </c>
    </row>
    <row r="106" spans="1:3" x14ac:dyDescent="0.2">
      <c r="A106" s="39">
        <v>20576</v>
      </c>
      <c r="B106" s="40">
        <f>VLOOKUP(Table9[[#This Row],[Date]],'DB Details'!$A:$L,12)</f>
        <v>51.2</v>
      </c>
      <c r="C106" s="40">
        <f>Table9[[#This Row],[PMI]]-B105</f>
        <v>-4.6999999999999957</v>
      </c>
    </row>
    <row r="107" spans="1:3" x14ac:dyDescent="0.2">
      <c r="A107" s="39">
        <v>20607</v>
      </c>
      <c r="B107" s="40">
        <f>VLOOKUP(Table9[[#This Row],[Date]],'DB Details'!$A:$L,12)</f>
        <v>47.7</v>
      </c>
      <c r="C107" s="40">
        <f>Table9[[#This Row],[PMI]]-B106</f>
        <v>-3.5</v>
      </c>
    </row>
    <row r="108" spans="1:3" x14ac:dyDescent="0.2">
      <c r="A108" s="39">
        <v>20637</v>
      </c>
      <c r="B108" s="40">
        <f>VLOOKUP(Table9[[#This Row],[Date]],'DB Details'!$A:$L,12)</f>
        <v>44.2</v>
      </c>
      <c r="C108" s="40">
        <f>Table9[[#This Row],[PMI]]-B107</f>
        <v>-3.5</v>
      </c>
    </row>
    <row r="109" spans="1:3" x14ac:dyDescent="0.2">
      <c r="A109" s="39">
        <v>20668</v>
      </c>
      <c r="B109" s="40">
        <f>VLOOKUP(Table9[[#This Row],[Date]],'DB Details'!$A:$L,12)</f>
        <v>51.5</v>
      </c>
      <c r="C109" s="40">
        <f>Table9[[#This Row],[PMI]]-B108</f>
        <v>7.2999999999999972</v>
      </c>
    </row>
    <row r="110" spans="1:3" x14ac:dyDescent="0.2">
      <c r="A110" s="39">
        <v>20699</v>
      </c>
      <c r="B110" s="40">
        <f>VLOOKUP(Table9[[#This Row],[Date]],'DB Details'!$A:$L,12)</f>
        <v>55.5</v>
      </c>
      <c r="C110" s="40">
        <f>Table9[[#This Row],[PMI]]-B109</f>
        <v>4</v>
      </c>
    </row>
    <row r="111" spans="1:3" x14ac:dyDescent="0.2">
      <c r="A111" s="39">
        <v>20729</v>
      </c>
      <c r="B111" s="40">
        <f>VLOOKUP(Table9[[#This Row],[Date]],'DB Details'!$A:$L,12)</f>
        <v>52.7</v>
      </c>
      <c r="C111" s="40">
        <f>Table9[[#This Row],[PMI]]-B110</f>
        <v>-2.7999999999999972</v>
      </c>
    </row>
    <row r="112" spans="1:3" x14ac:dyDescent="0.2">
      <c r="A112" s="39">
        <v>20760</v>
      </c>
      <c r="B112" s="40">
        <f>VLOOKUP(Table9[[#This Row],[Date]],'DB Details'!$A:$L,12)</f>
        <v>55</v>
      </c>
      <c r="C112" s="40">
        <f>Table9[[#This Row],[PMI]]-B111</f>
        <v>2.2999999999999972</v>
      </c>
    </row>
    <row r="113" spans="1:3" x14ac:dyDescent="0.2">
      <c r="A113" s="39">
        <v>20790</v>
      </c>
      <c r="B113" s="40">
        <f>VLOOKUP(Table9[[#This Row],[Date]],'DB Details'!$A:$L,12)</f>
        <v>52.7</v>
      </c>
      <c r="C113" s="40">
        <f>Table9[[#This Row],[PMI]]-B112</f>
        <v>-2.2999999999999972</v>
      </c>
    </row>
    <row r="114" spans="1:3" x14ac:dyDescent="0.2">
      <c r="A114" s="39">
        <v>20821</v>
      </c>
      <c r="B114" s="40">
        <f>VLOOKUP(Table9[[#This Row],[Date]],'DB Details'!$A:$L,12)</f>
        <v>53.6</v>
      </c>
      <c r="C114" s="40">
        <f>Table9[[#This Row],[PMI]]-B113</f>
        <v>0.89999999999999858</v>
      </c>
    </row>
    <row r="115" spans="1:3" x14ac:dyDescent="0.2">
      <c r="A115" s="39">
        <v>20852</v>
      </c>
      <c r="B115" s="40">
        <f>VLOOKUP(Table9[[#This Row],[Date]],'DB Details'!$A:$L,12)</f>
        <v>51</v>
      </c>
      <c r="C115" s="40">
        <f>Table9[[#This Row],[PMI]]-B114</f>
        <v>-2.6000000000000014</v>
      </c>
    </row>
    <row r="116" spans="1:3" x14ac:dyDescent="0.2">
      <c r="A116" s="39">
        <v>20880</v>
      </c>
      <c r="B116" s="40">
        <f>VLOOKUP(Table9[[#This Row],[Date]],'DB Details'!$A:$L,12)</f>
        <v>47.5</v>
      </c>
      <c r="C116" s="40">
        <f>Table9[[#This Row],[PMI]]-B115</f>
        <v>-3.5</v>
      </c>
    </row>
    <row r="117" spans="1:3" x14ac:dyDescent="0.2">
      <c r="A117" s="39">
        <v>20911</v>
      </c>
      <c r="B117" s="40">
        <f>VLOOKUP(Table9[[#This Row],[Date]],'DB Details'!$A:$L,12)</f>
        <v>43.1</v>
      </c>
      <c r="C117" s="40">
        <f>Table9[[#This Row],[PMI]]-B116</f>
        <v>-4.3999999999999986</v>
      </c>
    </row>
    <row r="118" spans="1:3" x14ac:dyDescent="0.2">
      <c r="A118" s="39">
        <v>20941</v>
      </c>
      <c r="B118" s="40">
        <f>VLOOKUP(Table9[[#This Row],[Date]],'DB Details'!$A:$L,12)</f>
        <v>43.4</v>
      </c>
      <c r="C118" s="40">
        <f>Table9[[#This Row],[PMI]]-B117</f>
        <v>0.29999999999999716</v>
      </c>
    </row>
    <row r="119" spans="1:3" x14ac:dyDescent="0.2">
      <c r="A119" s="39">
        <v>20972</v>
      </c>
      <c r="B119" s="40">
        <f>VLOOKUP(Table9[[#This Row],[Date]],'DB Details'!$A:$L,12)</f>
        <v>45.9</v>
      </c>
      <c r="C119" s="40">
        <f>Table9[[#This Row],[PMI]]-B118</f>
        <v>2.5</v>
      </c>
    </row>
    <row r="120" spans="1:3" x14ac:dyDescent="0.2">
      <c r="A120" s="39">
        <v>21002</v>
      </c>
      <c r="B120" s="40">
        <f>VLOOKUP(Table9[[#This Row],[Date]],'DB Details'!$A:$L,12)</f>
        <v>45.7</v>
      </c>
      <c r="C120" s="40">
        <f>Table9[[#This Row],[PMI]]-B119</f>
        <v>-0.19999999999999574</v>
      </c>
    </row>
    <row r="121" spans="1:3" x14ac:dyDescent="0.2">
      <c r="A121" s="39">
        <v>21033</v>
      </c>
      <c r="B121" s="40">
        <f>VLOOKUP(Table9[[#This Row],[Date]],'DB Details'!$A:$L,12)</f>
        <v>45.3</v>
      </c>
      <c r="C121" s="40">
        <f>Table9[[#This Row],[PMI]]-B120</f>
        <v>-0.40000000000000568</v>
      </c>
    </row>
    <row r="122" spans="1:3" x14ac:dyDescent="0.2">
      <c r="A122" s="39">
        <v>21064</v>
      </c>
      <c r="B122" s="40">
        <f>VLOOKUP(Table9[[#This Row],[Date]],'DB Details'!$A:$L,12)</f>
        <v>45.8</v>
      </c>
      <c r="C122" s="40">
        <f>Table9[[#This Row],[PMI]]-B121</f>
        <v>0.5</v>
      </c>
    </row>
    <row r="123" spans="1:3" x14ac:dyDescent="0.2">
      <c r="A123" s="39">
        <v>21094</v>
      </c>
      <c r="B123" s="40">
        <f>VLOOKUP(Table9[[#This Row],[Date]],'DB Details'!$A:$L,12)</f>
        <v>41.1</v>
      </c>
      <c r="C123" s="40">
        <f>Table9[[#This Row],[PMI]]-B122</f>
        <v>-4.6999999999999957</v>
      </c>
    </row>
    <row r="124" spans="1:3" x14ac:dyDescent="0.2">
      <c r="A124" s="39">
        <v>21125</v>
      </c>
      <c r="B124" s="40">
        <f>VLOOKUP(Table9[[#This Row],[Date]],'DB Details'!$A:$L,12)</f>
        <v>40.4</v>
      </c>
      <c r="C124" s="40">
        <f>Table9[[#This Row],[PMI]]-B123</f>
        <v>-0.70000000000000284</v>
      </c>
    </row>
    <row r="125" spans="1:3" x14ac:dyDescent="0.2">
      <c r="A125" s="39">
        <v>21155</v>
      </c>
      <c r="B125" s="40">
        <f>VLOOKUP(Table9[[#This Row],[Date]],'DB Details'!$A:$L,12)</f>
        <v>36.799999999999997</v>
      </c>
      <c r="C125" s="40">
        <f>Table9[[#This Row],[PMI]]-B124</f>
        <v>-3.6000000000000014</v>
      </c>
    </row>
    <row r="126" spans="1:3" x14ac:dyDescent="0.2">
      <c r="A126" s="39">
        <v>21186</v>
      </c>
      <c r="B126" s="40">
        <f>VLOOKUP(Table9[[#This Row],[Date]],'DB Details'!$A:$L,12)</f>
        <v>33.4</v>
      </c>
      <c r="C126" s="40">
        <f>Table9[[#This Row],[PMI]]-B125</f>
        <v>-3.3999999999999986</v>
      </c>
    </row>
    <row r="127" spans="1:3" x14ac:dyDescent="0.2">
      <c r="A127" s="39">
        <v>21217</v>
      </c>
      <c r="B127" s="40">
        <f>VLOOKUP(Table9[[#This Row],[Date]],'DB Details'!$A:$L,12)</f>
        <v>37.200000000000003</v>
      </c>
      <c r="C127" s="40">
        <f>Table9[[#This Row],[PMI]]-B126</f>
        <v>3.8000000000000043</v>
      </c>
    </row>
    <row r="128" spans="1:3" x14ac:dyDescent="0.2">
      <c r="A128" s="39">
        <v>21245</v>
      </c>
      <c r="B128" s="40">
        <f>VLOOKUP(Table9[[#This Row],[Date]],'DB Details'!$A:$L,12)</f>
        <v>39.799999999999997</v>
      </c>
      <c r="C128" s="40">
        <f>Table9[[#This Row],[PMI]]-B127</f>
        <v>2.5999999999999943</v>
      </c>
    </row>
    <row r="129" spans="1:3" x14ac:dyDescent="0.2">
      <c r="A129" s="39">
        <v>21276</v>
      </c>
      <c r="B129" s="40">
        <f>VLOOKUP(Table9[[#This Row],[Date]],'DB Details'!$A:$L,12)</f>
        <v>39.1</v>
      </c>
      <c r="C129" s="40">
        <f>Table9[[#This Row],[PMI]]-B128</f>
        <v>-0.69999999999999574</v>
      </c>
    </row>
    <row r="130" spans="1:3" x14ac:dyDescent="0.2">
      <c r="A130" s="39">
        <v>21306</v>
      </c>
      <c r="B130" s="40">
        <f>VLOOKUP(Table9[[#This Row],[Date]],'DB Details'!$A:$L,12)</f>
        <v>46.6</v>
      </c>
      <c r="C130" s="40">
        <f>Table9[[#This Row],[PMI]]-B129</f>
        <v>7.5</v>
      </c>
    </row>
    <row r="131" spans="1:3" x14ac:dyDescent="0.2">
      <c r="A131" s="39">
        <v>21337</v>
      </c>
      <c r="B131" s="40">
        <f>VLOOKUP(Table9[[#This Row],[Date]],'DB Details'!$A:$L,12)</f>
        <v>51.4</v>
      </c>
      <c r="C131" s="40">
        <f>Table9[[#This Row],[PMI]]-B130</f>
        <v>4.7999999999999972</v>
      </c>
    </row>
    <row r="132" spans="1:3" x14ac:dyDescent="0.2">
      <c r="A132" s="39">
        <v>21367</v>
      </c>
      <c r="B132" s="40">
        <f>VLOOKUP(Table9[[#This Row],[Date]],'DB Details'!$A:$L,12)</f>
        <v>54.7</v>
      </c>
      <c r="C132" s="40">
        <f>Table9[[#This Row],[PMI]]-B131</f>
        <v>3.3000000000000043</v>
      </c>
    </row>
    <row r="133" spans="1:3" x14ac:dyDescent="0.2">
      <c r="A133" s="39">
        <v>21398</v>
      </c>
      <c r="B133" s="40">
        <f>VLOOKUP(Table9[[#This Row],[Date]],'DB Details'!$A:$L,12)</f>
        <v>57.3</v>
      </c>
      <c r="C133" s="40">
        <f>Table9[[#This Row],[PMI]]-B132</f>
        <v>2.5999999999999943</v>
      </c>
    </row>
    <row r="134" spans="1:3" x14ac:dyDescent="0.2">
      <c r="A134" s="39">
        <v>21429</v>
      </c>
      <c r="B134" s="40">
        <f>VLOOKUP(Table9[[#This Row],[Date]],'DB Details'!$A:$L,12)</f>
        <v>59.8</v>
      </c>
      <c r="C134" s="40">
        <f>Table9[[#This Row],[PMI]]-B133</f>
        <v>2.5</v>
      </c>
    </row>
    <row r="135" spans="1:3" x14ac:dyDescent="0.2">
      <c r="A135" s="39">
        <v>21459</v>
      </c>
      <c r="B135" s="40">
        <f>VLOOKUP(Table9[[#This Row],[Date]],'DB Details'!$A:$L,12)</f>
        <v>62.3</v>
      </c>
      <c r="C135" s="40">
        <f>Table9[[#This Row],[PMI]]-B134</f>
        <v>2.5</v>
      </c>
    </row>
    <row r="136" spans="1:3" x14ac:dyDescent="0.2">
      <c r="A136" s="39">
        <v>21490</v>
      </c>
      <c r="B136" s="40">
        <f>VLOOKUP(Table9[[#This Row],[Date]],'DB Details'!$A:$L,12)</f>
        <v>62.7</v>
      </c>
      <c r="C136" s="40">
        <f>Table9[[#This Row],[PMI]]-B135</f>
        <v>0.40000000000000568</v>
      </c>
    </row>
    <row r="137" spans="1:3" x14ac:dyDescent="0.2">
      <c r="A137" s="39">
        <v>21520</v>
      </c>
      <c r="B137" s="40">
        <f>VLOOKUP(Table9[[#This Row],[Date]],'DB Details'!$A:$L,12)</f>
        <v>60.5</v>
      </c>
      <c r="C137" s="40">
        <f>Table9[[#This Row],[PMI]]-B136</f>
        <v>-2.2000000000000028</v>
      </c>
    </row>
    <row r="138" spans="1:3" x14ac:dyDescent="0.2">
      <c r="A138" s="39">
        <v>21551</v>
      </c>
      <c r="B138" s="40">
        <f>VLOOKUP(Table9[[#This Row],[Date]],'DB Details'!$A:$L,12)</f>
        <v>64.400000000000006</v>
      </c>
      <c r="C138" s="40">
        <f>Table9[[#This Row],[PMI]]-B137</f>
        <v>3.9000000000000057</v>
      </c>
    </row>
    <row r="139" spans="1:3" x14ac:dyDescent="0.2">
      <c r="A139" s="39">
        <v>21582</v>
      </c>
      <c r="B139" s="40">
        <f>VLOOKUP(Table9[[#This Row],[Date]],'DB Details'!$A:$L,12)</f>
        <v>66.900000000000006</v>
      </c>
      <c r="C139" s="40">
        <f>Table9[[#This Row],[PMI]]-B138</f>
        <v>2.5</v>
      </c>
    </row>
    <row r="140" spans="1:3" x14ac:dyDescent="0.2">
      <c r="A140" s="39">
        <v>21610</v>
      </c>
      <c r="B140" s="40">
        <f>VLOOKUP(Table9[[#This Row],[Date]],'DB Details'!$A:$L,12)</f>
        <v>67.099999999999994</v>
      </c>
      <c r="C140" s="40">
        <f>Table9[[#This Row],[PMI]]-B139</f>
        <v>0.19999999999998863</v>
      </c>
    </row>
    <row r="141" spans="1:3" x14ac:dyDescent="0.2">
      <c r="A141" s="39">
        <v>21641</v>
      </c>
      <c r="B141" s="40">
        <f>VLOOKUP(Table9[[#This Row],[Date]],'DB Details'!$A:$L,12)</f>
        <v>66.900000000000006</v>
      </c>
      <c r="C141" s="40">
        <f>Table9[[#This Row],[PMI]]-B140</f>
        <v>-0.19999999999998863</v>
      </c>
    </row>
    <row r="142" spans="1:3" x14ac:dyDescent="0.2">
      <c r="A142" s="39">
        <v>21671</v>
      </c>
      <c r="B142" s="40">
        <f>VLOOKUP(Table9[[#This Row],[Date]],'DB Details'!$A:$L,12)</f>
        <v>68.2</v>
      </c>
      <c r="C142" s="40">
        <f>Table9[[#This Row],[PMI]]-B141</f>
        <v>1.2999999999999972</v>
      </c>
    </row>
    <row r="143" spans="1:3" x14ac:dyDescent="0.2">
      <c r="A143" s="39">
        <v>21702</v>
      </c>
      <c r="B143" s="40">
        <f>VLOOKUP(Table9[[#This Row],[Date]],'DB Details'!$A:$L,12)</f>
        <v>64.400000000000006</v>
      </c>
      <c r="C143" s="40">
        <f>Table9[[#This Row],[PMI]]-B142</f>
        <v>-3.7999999999999972</v>
      </c>
    </row>
    <row r="144" spans="1:3" x14ac:dyDescent="0.2">
      <c r="A144" s="39">
        <v>21732</v>
      </c>
      <c r="B144" s="40">
        <f>VLOOKUP(Table9[[#This Row],[Date]],'DB Details'!$A:$L,12)</f>
        <v>61.5</v>
      </c>
      <c r="C144" s="40">
        <f>Table9[[#This Row],[PMI]]-B143</f>
        <v>-2.9000000000000057</v>
      </c>
    </row>
    <row r="145" spans="1:3" x14ac:dyDescent="0.2">
      <c r="A145" s="39">
        <v>21763</v>
      </c>
      <c r="B145" s="40">
        <f>VLOOKUP(Table9[[#This Row],[Date]],'DB Details'!$A:$L,12)</f>
        <v>55.1</v>
      </c>
      <c r="C145" s="40">
        <f>Table9[[#This Row],[PMI]]-B144</f>
        <v>-6.3999999999999986</v>
      </c>
    </row>
    <row r="146" spans="1:3" x14ac:dyDescent="0.2">
      <c r="A146" s="39">
        <v>21794</v>
      </c>
      <c r="B146" s="40">
        <f>VLOOKUP(Table9[[#This Row],[Date]],'DB Details'!$A:$L,12)</f>
        <v>48.3</v>
      </c>
      <c r="C146" s="40">
        <f>Table9[[#This Row],[PMI]]-B145</f>
        <v>-6.8000000000000043</v>
      </c>
    </row>
    <row r="147" spans="1:3" x14ac:dyDescent="0.2">
      <c r="A147" s="39">
        <v>21824</v>
      </c>
      <c r="B147" s="40">
        <f>VLOOKUP(Table9[[#This Row],[Date]],'DB Details'!$A:$L,12)</f>
        <v>49.7</v>
      </c>
      <c r="C147" s="40">
        <f>Table9[[#This Row],[PMI]]-B146</f>
        <v>1.4000000000000057</v>
      </c>
    </row>
    <row r="148" spans="1:3" x14ac:dyDescent="0.2">
      <c r="A148" s="39">
        <v>21855</v>
      </c>
      <c r="B148" s="40">
        <f>VLOOKUP(Table9[[#This Row],[Date]],'DB Details'!$A:$L,12)</f>
        <v>50.6</v>
      </c>
      <c r="C148" s="40">
        <f>Table9[[#This Row],[PMI]]-B147</f>
        <v>0.89999999999999858</v>
      </c>
    </row>
    <row r="149" spans="1:3" x14ac:dyDescent="0.2">
      <c r="A149" s="39">
        <v>21885</v>
      </c>
      <c r="B149" s="40">
        <f>VLOOKUP(Table9[[#This Row],[Date]],'DB Details'!$A:$L,12)</f>
        <v>58.2</v>
      </c>
      <c r="C149" s="40">
        <f>Table9[[#This Row],[PMI]]-B148</f>
        <v>7.6000000000000014</v>
      </c>
    </row>
    <row r="150" spans="1:3" x14ac:dyDescent="0.2">
      <c r="A150" s="39">
        <v>21916</v>
      </c>
      <c r="B150" s="40">
        <f>VLOOKUP(Table9[[#This Row],[Date]],'DB Details'!$A:$L,12)</f>
        <v>61.5</v>
      </c>
      <c r="C150" s="40">
        <f>Table9[[#This Row],[PMI]]-B149</f>
        <v>3.2999999999999972</v>
      </c>
    </row>
    <row r="151" spans="1:3" x14ac:dyDescent="0.2">
      <c r="A151" s="39">
        <v>21947</v>
      </c>
      <c r="B151" s="40">
        <f>VLOOKUP(Table9[[#This Row],[Date]],'DB Details'!$A:$L,12)</f>
        <v>52.3</v>
      </c>
      <c r="C151" s="40">
        <f>Table9[[#This Row],[PMI]]-B150</f>
        <v>-9.2000000000000028</v>
      </c>
    </row>
    <row r="152" spans="1:3" x14ac:dyDescent="0.2">
      <c r="A152" s="39">
        <v>21976</v>
      </c>
      <c r="B152" s="40">
        <f>VLOOKUP(Table9[[#This Row],[Date]],'DB Details'!$A:$L,12)</f>
        <v>47.8</v>
      </c>
      <c r="C152" s="40">
        <f>Table9[[#This Row],[PMI]]-B151</f>
        <v>-4.5</v>
      </c>
    </row>
    <row r="153" spans="1:3" x14ac:dyDescent="0.2">
      <c r="A153" s="39">
        <v>22007</v>
      </c>
      <c r="B153" s="40">
        <f>VLOOKUP(Table9[[#This Row],[Date]],'DB Details'!$A:$L,12)</f>
        <v>45.3</v>
      </c>
      <c r="C153" s="40">
        <f>Table9[[#This Row],[PMI]]-B152</f>
        <v>-2.5</v>
      </c>
    </row>
    <row r="154" spans="1:3" x14ac:dyDescent="0.2">
      <c r="A154" s="39">
        <v>22037</v>
      </c>
      <c r="B154" s="40">
        <f>VLOOKUP(Table9[[#This Row],[Date]],'DB Details'!$A:$L,12)</f>
        <v>42.6</v>
      </c>
      <c r="C154" s="40">
        <f>Table9[[#This Row],[PMI]]-B153</f>
        <v>-2.6999999999999957</v>
      </c>
    </row>
    <row r="155" spans="1:3" x14ac:dyDescent="0.2">
      <c r="A155" s="39">
        <v>22068</v>
      </c>
      <c r="B155" s="40">
        <f>VLOOKUP(Table9[[#This Row],[Date]],'DB Details'!$A:$L,12)</f>
        <v>44.4</v>
      </c>
      <c r="C155" s="40">
        <f>Table9[[#This Row],[PMI]]-B154</f>
        <v>1.7999999999999972</v>
      </c>
    </row>
    <row r="156" spans="1:3" x14ac:dyDescent="0.2">
      <c r="A156" s="39">
        <v>22098</v>
      </c>
      <c r="B156" s="40">
        <f>VLOOKUP(Table9[[#This Row],[Date]],'DB Details'!$A:$L,12)</f>
        <v>43.7</v>
      </c>
      <c r="C156" s="40">
        <f>Table9[[#This Row],[PMI]]-B155</f>
        <v>-0.69999999999999574</v>
      </c>
    </row>
    <row r="157" spans="1:3" x14ac:dyDescent="0.2">
      <c r="A157" s="39">
        <v>22129</v>
      </c>
      <c r="B157" s="40">
        <f>VLOOKUP(Table9[[#This Row],[Date]],'DB Details'!$A:$L,12)</f>
        <v>47.6</v>
      </c>
      <c r="C157" s="40">
        <f>Table9[[#This Row],[PMI]]-B156</f>
        <v>3.8999999999999986</v>
      </c>
    </row>
    <row r="158" spans="1:3" x14ac:dyDescent="0.2">
      <c r="A158" s="39">
        <v>22160</v>
      </c>
      <c r="B158" s="40">
        <f>VLOOKUP(Table9[[#This Row],[Date]],'DB Details'!$A:$L,12)</f>
        <v>45.4</v>
      </c>
      <c r="C158" s="40">
        <f>Table9[[#This Row],[PMI]]-B157</f>
        <v>-2.2000000000000028</v>
      </c>
    </row>
    <row r="159" spans="1:3" x14ac:dyDescent="0.2">
      <c r="A159" s="39">
        <v>22190</v>
      </c>
      <c r="B159" s="40">
        <f>VLOOKUP(Table9[[#This Row],[Date]],'DB Details'!$A:$L,12)</f>
        <v>46</v>
      </c>
      <c r="C159" s="40">
        <f>Table9[[#This Row],[PMI]]-B158</f>
        <v>0.60000000000000142</v>
      </c>
    </row>
    <row r="160" spans="1:3" x14ac:dyDescent="0.2">
      <c r="A160" s="39">
        <v>22221</v>
      </c>
      <c r="B160" s="40">
        <f>VLOOKUP(Table9[[#This Row],[Date]],'DB Details'!$A:$L,12)</f>
        <v>44.3</v>
      </c>
      <c r="C160" s="40">
        <f>Table9[[#This Row],[PMI]]-B159</f>
        <v>-1.7000000000000028</v>
      </c>
    </row>
    <row r="161" spans="1:3" x14ac:dyDescent="0.2">
      <c r="A161" s="39">
        <v>22251</v>
      </c>
      <c r="B161" s="40">
        <f>VLOOKUP(Table9[[#This Row],[Date]],'DB Details'!$A:$L,12)</f>
        <v>44.3</v>
      </c>
      <c r="C161" s="40">
        <f>Table9[[#This Row],[PMI]]-B160</f>
        <v>0</v>
      </c>
    </row>
    <row r="162" spans="1:3" x14ac:dyDescent="0.2">
      <c r="A162" s="39">
        <v>22282</v>
      </c>
      <c r="B162" s="40">
        <f>VLOOKUP(Table9[[#This Row],[Date]],'DB Details'!$A:$L,12)</f>
        <v>43.9</v>
      </c>
      <c r="C162" s="40">
        <f>Table9[[#This Row],[PMI]]-B161</f>
        <v>-0.39999999999999858</v>
      </c>
    </row>
    <row r="163" spans="1:3" x14ac:dyDescent="0.2">
      <c r="A163" s="39">
        <v>22313</v>
      </c>
      <c r="B163" s="40">
        <f>VLOOKUP(Table9[[#This Row],[Date]],'DB Details'!$A:$L,12)</f>
        <v>43.6</v>
      </c>
      <c r="C163" s="40">
        <f>Table9[[#This Row],[PMI]]-B162</f>
        <v>-0.29999999999999716</v>
      </c>
    </row>
    <row r="164" spans="1:3" x14ac:dyDescent="0.2">
      <c r="A164" s="39">
        <v>22341</v>
      </c>
      <c r="B164" s="40">
        <f>VLOOKUP(Table9[[#This Row],[Date]],'DB Details'!$A:$L,12)</f>
        <v>49.1</v>
      </c>
      <c r="C164" s="40">
        <f>Table9[[#This Row],[PMI]]-B163</f>
        <v>5.5</v>
      </c>
    </row>
    <row r="165" spans="1:3" x14ac:dyDescent="0.2">
      <c r="A165" s="39">
        <v>22372</v>
      </c>
      <c r="B165" s="40">
        <f>VLOOKUP(Table9[[#This Row],[Date]],'DB Details'!$A:$L,12)</f>
        <v>57.6</v>
      </c>
      <c r="C165" s="40">
        <f>Table9[[#This Row],[PMI]]-B164</f>
        <v>8.5</v>
      </c>
    </row>
    <row r="166" spans="1:3" x14ac:dyDescent="0.2">
      <c r="A166" s="39">
        <v>22402</v>
      </c>
      <c r="B166" s="40">
        <f>VLOOKUP(Table9[[#This Row],[Date]],'DB Details'!$A:$L,12)</f>
        <v>58.9</v>
      </c>
      <c r="C166" s="40">
        <f>Table9[[#This Row],[PMI]]-B165</f>
        <v>1.2999999999999972</v>
      </c>
    </row>
    <row r="167" spans="1:3" x14ac:dyDescent="0.2">
      <c r="A167" s="39">
        <v>22433</v>
      </c>
      <c r="B167" s="40">
        <f>VLOOKUP(Table9[[#This Row],[Date]],'DB Details'!$A:$L,12)</f>
        <v>58.1</v>
      </c>
      <c r="C167" s="40">
        <f>Table9[[#This Row],[PMI]]-B166</f>
        <v>-0.79999999999999716</v>
      </c>
    </row>
    <row r="168" spans="1:3" x14ac:dyDescent="0.2">
      <c r="A168" s="39">
        <v>22463</v>
      </c>
      <c r="B168" s="40">
        <f>VLOOKUP(Table9[[#This Row],[Date]],'DB Details'!$A:$L,12)</f>
        <v>58.2</v>
      </c>
      <c r="C168" s="40">
        <f>Table9[[#This Row],[PMI]]-B167</f>
        <v>0.10000000000000142</v>
      </c>
    </row>
    <row r="169" spans="1:3" x14ac:dyDescent="0.2">
      <c r="A169" s="39">
        <v>22494</v>
      </c>
      <c r="B169" s="40">
        <f>VLOOKUP(Table9[[#This Row],[Date]],'DB Details'!$A:$L,12)</f>
        <v>60.7</v>
      </c>
      <c r="C169" s="40">
        <f>Table9[[#This Row],[PMI]]-B168</f>
        <v>2.5</v>
      </c>
    </row>
    <row r="170" spans="1:3" x14ac:dyDescent="0.2">
      <c r="A170" s="39">
        <v>22525</v>
      </c>
      <c r="B170" s="40">
        <f>VLOOKUP(Table9[[#This Row],[Date]],'DB Details'!$A:$L,12)</f>
        <v>63</v>
      </c>
      <c r="C170" s="40">
        <f>Table9[[#This Row],[PMI]]-B169</f>
        <v>2.2999999999999972</v>
      </c>
    </row>
    <row r="171" spans="1:3" x14ac:dyDescent="0.2">
      <c r="A171" s="39">
        <v>22555</v>
      </c>
      <c r="B171" s="40">
        <f>VLOOKUP(Table9[[#This Row],[Date]],'DB Details'!$A:$L,12)</f>
        <v>62.2</v>
      </c>
      <c r="C171" s="40">
        <f>Table9[[#This Row],[PMI]]-B170</f>
        <v>-0.79999999999999716</v>
      </c>
    </row>
    <row r="172" spans="1:3" x14ac:dyDescent="0.2">
      <c r="A172" s="39">
        <v>22586</v>
      </c>
      <c r="B172" s="40">
        <f>VLOOKUP(Table9[[#This Row],[Date]],'DB Details'!$A:$L,12)</f>
        <v>59</v>
      </c>
      <c r="C172" s="40">
        <f>Table9[[#This Row],[PMI]]-B171</f>
        <v>-3.2000000000000028</v>
      </c>
    </row>
    <row r="173" spans="1:3" x14ac:dyDescent="0.2">
      <c r="A173" s="39">
        <v>22616</v>
      </c>
      <c r="B173" s="40">
        <f>VLOOKUP(Table9[[#This Row],[Date]],'DB Details'!$A:$L,12)</f>
        <v>64.2</v>
      </c>
      <c r="C173" s="40">
        <f>Table9[[#This Row],[PMI]]-B172</f>
        <v>5.2000000000000028</v>
      </c>
    </row>
    <row r="174" spans="1:3" x14ac:dyDescent="0.2">
      <c r="A174" s="39">
        <v>22647</v>
      </c>
      <c r="B174" s="40">
        <f>VLOOKUP(Table9[[#This Row],[Date]],'DB Details'!$A:$L,12)</f>
        <v>60.9</v>
      </c>
      <c r="C174" s="40">
        <f>Table9[[#This Row],[PMI]]-B173</f>
        <v>-3.3000000000000043</v>
      </c>
    </row>
    <row r="175" spans="1:3" x14ac:dyDescent="0.2">
      <c r="A175" s="39">
        <v>22678</v>
      </c>
      <c r="B175" s="40">
        <f>VLOOKUP(Table9[[#This Row],[Date]],'DB Details'!$A:$L,12)</f>
        <v>61.1</v>
      </c>
      <c r="C175" s="40">
        <f>Table9[[#This Row],[PMI]]-B174</f>
        <v>0.20000000000000284</v>
      </c>
    </row>
    <row r="176" spans="1:3" x14ac:dyDescent="0.2">
      <c r="A176" s="39">
        <v>22706</v>
      </c>
      <c r="B176" s="40">
        <f>VLOOKUP(Table9[[#This Row],[Date]],'DB Details'!$A:$L,12)</f>
        <v>60.6</v>
      </c>
      <c r="C176" s="40">
        <f>Table9[[#This Row],[PMI]]-B175</f>
        <v>-0.5</v>
      </c>
    </row>
    <row r="177" spans="1:3" x14ac:dyDescent="0.2">
      <c r="A177" s="39">
        <v>22737</v>
      </c>
      <c r="B177" s="40">
        <f>VLOOKUP(Table9[[#This Row],[Date]],'DB Details'!$A:$L,12)</f>
        <v>55.1</v>
      </c>
      <c r="C177" s="40">
        <f>Table9[[#This Row],[PMI]]-B176</f>
        <v>-5.5</v>
      </c>
    </row>
    <row r="178" spans="1:3" x14ac:dyDescent="0.2">
      <c r="A178" s="39">
        <v>22767</v>
      </c>
      <c r="B178" s="40">
        <f>VLOOKUP(Table9[[#This Row],[Date]],'DB Details'!$A:$L,12)</f>
        <v>52.2</v>
      </c>
      <c r="C178" s="40">
        <f>Table9[[#This Row],[PMI]]-B177</f>
        <v>-2.8999999999999986</v>
      </c>
    </row>
    <row r="179" spans="1:3" x14ac:dyDescent="0.2">
      <c r="A179" s="39">
        <v>22798</v>
      </c>
      <c r="B179" s="40">
        <f>VLOOKUP(Table9[[#This Row],[Date]],'DB Details'!$A:$L,12)</f>
        <v>50.8</v>
      </c>
      <c r="C179" s="40">
        <f>Table9[[#This Row],[PMI]]-B178</f>
        <v>-1.4000000000000057</v>
      </c>
    </row>
    <row r="180" spans="1:3" x14ac:dyDescent="0.2">
      <c r="A180" s="39">
        <v>22828</v>
      </c>
      <c r="B180" s="40">
        <f>VLOOKUP(Table9[[#This Row],[Date]],'DB Details'!$A:$L,12)</f>
        <v>51</v>
      </c>
      <c r="C180" s="40">
        <f>Table9[[#This Row],[PMI]]-B179</f>
        <v>0.20000000000000284</v>
      </c>
    </row>
    <row r="181" spans="1:3" x14ac:dyDescent="0.2">
      <c r="A181" s="39">
        <v>22859</v>
      </c>
      <c r="B181" s="40">
        <f>VLOOKUP(Table9[[#This Row],[Date]],'DB Details'!$A:$L,12)</f>
        <v>49.5</v>
      </c>
      <c r="C181" s="40">
        <f>Table9[[#This Row],[PMI]]-B180</f>
        <v>-1.5</v>
      </c>
    </row>
    <row r="182" spans="1:3" x14ac:dyDescent="0.2">
      <c r="A182" s="39">
        <v>22890</v>
      </c>
      <c r="B182" s="40">
        <f>VLOOKUP(Table9[[#This Row],[Date]],'DB Details'!$A:$L,12)</f>
        <v>50</v>
      </c>
      <c r="C182" s="40">
        <f>Table9[[#This Row],[PMI]]-B181</f>
        <v>0.5</v>
      </c>
    </row>
    <row r="183" spans="1:3" x14ac:dyDescent="0.2">
      <c r="A183" s="39">
        <v>22920</v>
      </c>
      <c r="B183" s="40">
        <f>VLOOKUP(Table9[[#This Row],[Date]],'DB Details'!$A:$L,12)</f>
        <v>51.2</v>
      </c>
      <c r="C183" s="40">
        <f>Table9[[#This Row],[PMI]]-B182</f>
        <v>1.2000000000000028</v>
      </c>
    </row>
    <row r="184" spans="1:3" x14ac:dyDescent="0.2">
      <c r="A184" s="39">
        <v>22951</v>
      </c>
      <c r="B184" s="40">
        <f>VLOOKUP(Table9[[#This Row],[Date]],'DB Details'!$A:$L,12)</f>
        <v>53.8</v>
      </c>
      <c r="C184" s="40">
        <f>Table9[[#This Row],[PMI]]-B183</f>
        <v>2.5999999999999943</v>
      </c>
    </row>
    <row r="185" spans="1:3" x14ac:dyDescent="0.2">
      <c r="A185" s="39">
        <v>22981</v>
      </c>
      <c r="B185" s="40">
        <f>VLOOKUP(Table9[[#This Row],[Date]],'DB Details'!$A:$L,12)</f>
        <v>57.2</v>
      </c>
      <c r="C185" s="40">
        <f>Table9[[#This Row],[PMI]]-B184</f>
        <v>3.4000000000000057</v>
      </c>
    </row>
    <row r="186" spans="1:3" x14ac:dyDescent="0.2">
      <c r="A186" s="39">
        <v>23012</v>
      </c>
      <c r="B186" s="40">
        <f>VLOOKUP(Table9[[#This Row],[Date]],'DB Details'!$A:$L,12)</f>
        <v>55.2</v>
      </c>
      <c r="C186" s="40">
        <f>Table9[[#This Row],[PMI]]-B185</f>
        <v>-2</v>
      </c>
    </row>
    <row r="187" spans="1:3" x14ac:dyDescent="0.2">
      <c r="A187" s="39">
        <v>23043</v>
      </c>
      <c r="B187" s="40">
        <f>VLOOKUP(Table9[[#This Row],[Date]],'DB Details'!$A:$L,12)</f>
        <v>55.1</v>
      </c>
      <c r="C187" s="40">
        <f>Table9[[#This Row],[PMI]]-B186</f>
        <v>-0.10000000000000142</v>
      </c>
    </row>
    <row r="188" spans="1:3" x14ac:dyDescent="0.2">
      <c r="A188" s="39">
        <v>23071</v>
      </c>
      <c r="B188" s="40">
        <f>VLOOKUP(Table9[[#This Row],[Date]],'DB Details'!$A:$L,12)</f>
        <v>54.7</v>
      </c>
      <c r="C188" s="40">
        <f>Table9[[#This Row],[PMI]]-B187</f>
        <v>-0.39999999999999858</v>
      </c>
    </row>
    <row r="189" spans="1:3" x14ac:dyDescent="0.2">
      <c r="A189" s="39">
        <v>23102</v>
      </c>
      <c r="B189" s="40">
        <f>VLOOKUP(Table9[[#This Row],[Date]],'DB Details'!$A:$L,12)</f>
        <v>57.6</v>
      </c>
      <c r="C189" s="40">
        <f>Table9[[#This Row],[PMI]]-B188</f>
        <v>2.8999999999999986</v>
      </c>
    </row>
    <row r="190" spans="1:3" x14ac:dyDescent="0.2">
      <c r="A190" s="39">
        <v>23132</v>
      </c>
      <c r="B190" s="40">
        <f>VLOOKUP(Table9[[#This Row],[Date]],'DB Details'!$A:$L,12)</f>
        <v>59.8</v>
      </c>
      <c r="C190" s="40">
        <f>Table9[[#This Row],[PMI]]-B189</f>
        <v>2.1999999999999957</v>
      </c>
    </row>
    <row r="191" spans="1:3" x14ac:dyDescent="0.2">
      <c r="A191" s="39">
        <v>23163</v>
      </c>
      <c r="B191" s="40">
        <f>VLOOKUP(Table9[[#This Row],[Date]],'DB Details'!$A:$L,12)</f>
        <v>58.2</v>
      </c>
      <c r="C191" s="40">
        <f>Table9[[#This Row],[PMI]]-B190</f>
        <v>-1.5999999999999943</v>
      </c>
    </row>
    <row r="192" spans="1:3" x14ac:dyDescent="0.2">
      <c r="A192" s="39">
        <v>23193</v>
      </c>
      <c r="B192" s="40">
        <f>VLOOKUP(Table9[[#This Row],[Date]],'DB Details'!$A:$L,12)</f>
        <v>55.5</v>
      </c>
      <c r="C192" s="40">
        <f>Table9[[#This Row],[PMI]]-B191</f>
        <v>-2.7000000000000028</v>
      </c>
    </row>
    <row r="193" spans="1:3" x14ac:dyDescent="0.2">
      <c r="A193" s="39">
        <v>23224</v>
      </c>
      <c r="B193" s="40">
        <f>VLOOKUP(Table9[[#This Row],[Date]],'DB Details'!$A:$L,12)</f>
        <v>55.1</v>
      </c>
      <c r="C193" s="40">
        <f>Table9[[#This Row],[PMI]]-B192</f>
        <v>-0.39999999999999858</v>
      </c>
    </row>
    <row r="194" spans="1:3" x14ac:dyDescent="0.2">
      <c r="A194" s="39">
        <v>23255</v>
      </c>
      <c r="B194" s="40">
        <f>VLOOKUP(Table9[[#This Row],[Date]],'DB Details'!$A:$L,12)</f>
        <v>56.9</v>
      </c>
      <c r="C194" s="40">
        <f>Table9[[#This Row],[PMI]]-B193</f>
        <v>1.7999999999999972</v>
      </c>
    </row>
    <row r="195" spans="1:3" x14ac:dyDescent="0.2">
      <c r="A195" s="39">
        <v>23285</v>
      </c>
      <c r="B195" s="40">
        <f>VLOOKUP(Table9[[#This Row],[Date]],'DB Details'!$A:$L,12)</f>
        <v>57.7</v>
      </c>
      <c r="C195" s="40">
        <f>Table9[[#This Row],[PMI]]-B194</f>
        <v>0.80000000000000426</v>
      </c>
    </row>
    <row r="196" spans="1:3" x14ac:dyDescent="0.2">
      <c r="A196" s="39">
        <v>23316</v>
      </c>
      <c r="B196" s="40">
        <f>VLOOKUP(Table9[[#This Row],[Date]],'DB Details'!$A:$L,12)</f>
        <v>57.5</v>
      </c>
      <c r="C196" s="40">
        <f>Table9[[#This Row],[PMI]]-B195</f>
        <v>-0.20000000000000284</v>
      </c>
    </row>
    <row r="197" spans="1:3" x14ac:dyDescent="0.2">
      <c r="A197" s="39">
        <v>23346</v>
      </c>
      <c r="B197" s="40">
        <f>VLOOKUP(Table9[[#This Row],[Date]],'DB Details'!$A:$L,12)</f>
        <v>54</v>
      </c>
      <c r="C197" s="40">
        <f>Table9[[#This Row],[PMI]]-B196</f>
        <v>-3.5</v>
      </c>
    </row>
    <row r="198" spans="1:3" x14ac:dyDescent="0.2">
      <c r="A198" s="39">
        <v>23377</v>
      </c>
      <c r="B198" s="40">
        <f>VLOOKUP(Table9[[#This Row],[Date]],'DB Details'!$A:$L,12)</f>
        <v>57.1</v>
      </c>
      <c r="C198" s="40">
        <f>Table9[[#This Row],[PMI]]-B197</f>
        <v>3.1000000000000014</v>
      </c>
    </row>
    <row r="199" spans="1:3" x14ac:dyDescent="0.2">
      <c r="A199" s="39">
        <v>23408</v>
      </c>
      <c r="B199" s="40">
        <f>VLOOKUP(Table9[[#This Row],[Date]],'DB Details'!$A:$L,12)</f>
        <v>57.9</v>
      </c>
      <c r="C199" s="40">
        <f>Table9[[#This Row],[PMI]]-B198</f>
        <v>0.79999999999999716</v>
      </c>
    </row>
    <row r="200" spans="1:3" x14ac:dyDescent="0.2">
      <c r="A200" s="39">
        <v>23437</v>
      </c>
      <c r="B200" s="40">
        <f>VLOOKUP(Table9[[#This Row],[Date]],'DB Details'!$A:$L,12)</f>
        <v>60.2</v>
      </c>
      <c r="C200" s="40">
        <f>Table9[[#This Row],[PMI]]-B199</f>
        <v>2.3000000000000043</v>
      </c>
    </row>
    <row r="201" spans="1:3" x14ac:dyDescent="0.2">
      <c r="A201" s="39">
        <v>23468</v>
      </c>
      <c r="B201" s="40">
        <f>VLOOKUP(Table9[[#This Row],[Date]],'DB Details'!$A:$L,12)</f>
        <v>59.2</v>
      </c>
      <c r="C201" s="40">
        <f>Table9[[#This Row],[PMI]]-B200</f>
        <v>-1</v>
      </c>
    </row>
    <row r="202" spans="1:3" x14ac:dyDescent="0.2">
      <c r="A202" s="39">
        <v>23498</v>
      </c>
      <c r="B202" s="40">
        <f>VLOOKUP(Table9[[#This Row],[Date]],'DB Details'!$A:$L,12)</f>
        <v>58.7</v>
      </c>
      <c r="C202" s="40">
        <f>Table9[[#This Row],[PMI]]-B201</f>
        <v>-0.5</v>
      </c>
    </row>
    <row r="203" spans="1:3" x14ac:dyDescent="0.2">
      <c r="A203" s="39">
        <v>23529</v>
      </c>
      <c r="B203" s="40">
        <f>VLOOKUP(Table9[[#This Row],[Date]],'DB Details'!$A:$L,12)</f>
        <v>60.1</v>
      </c>
      <c r="C203" s="40">
        <f>Table9[[#This Row],[PMI]]-B202</f>
        <v>1.3999999999999986</v>
      </c>
    </row>
    <row r="204" spans="1:3" x14ac:dyDescent="0.2">
      <c r="A204" s="39">
        <v>23559</v>
      </c>
      <c r="B204" s="40">
        <f>VLOOKUP(Table9[[#This Row],[Date]],'DB Details'!$A:$L,12)</f>
        <v>62.9</v>
      </c>
      <c r="C204" s="40">
        <f>Table9[[#This Row],[PMI]]-B203</f>
        <v>2.7999999999999972</v>
      </c>
    </row>
    <row r="205" spans="1:3" x14ac:dyDescent="0.2">
      <c r="A205" s="39">
        <v>23590</v>
      </c>
      <c r="B205" s="40">
        <f>VLOOKUP(Table9[[#This Row],[Date]],'DB Details'!$A:$L,12)</f>
        <v>63.3</v>
      </c>
      <c r="C205" s="40">
        <f>Table9[[#This Row],[PMI]]-B204</f>
        <v>0.39999999999999858</v>
      </c>
    </row>
    <row r="206" spans="1:3" x14ac:dyDescent="0.2">
      <c r="A206" s="39">
        <v>23621</v>
      </c>
      <c r="B206" s="40">
        <f>VLOOKUP(Table9[[#This Row],[Date]],'DB Details'!$A:$L,12)</f>
        <v>63.3</v>
      </c>
      <c r="C206" s="40">
        <f>Table9[[#This Row],[PMI]]-B205</f>
        <v>0</v>
      </c>
    </row>
    <row r="207" spans="1:3" x14ac:dyDescent="0.2">
      <c r="A207" s="39">
        <v>23651</v>
      </c>
      <c r="B207" s="40">
        <f>VLOOKUP(Table9[[#This Row],[Date]],'DB Details'!$A:$L,12)</f>
        <v>60.7</v>
      </c>
      <c r="C207" s="40">
        <f>Table9[[#This Row],[PMI]]-B206</f>
        <v>-2.5999999999999943</v>
      </c>
    </row>
    <row r="208" spans="1:3" x14ac:dyDescent="0.2">
      <c r="A208" s="39">
        <v>23682</v>
      </c>
      <c r="B208" s="40">
        <f>VLOOKUP(Table9[[#This Row],[Date]],'DB Details'!$A:$L,12)</f>
        <v>61.8</v>
      </c>
      <c r="C208" s="40">
        <f>Table9[[#This Row],[PMI]]-B207</f>
        <v>1.0999999999999943</v>
      </c>
    </row>
    <row r="209" spans="1:3" x14ac:dyDescent="0.2">
      <c r="A209" s="39">
        <v>23712</v>
      </c>
      <c r="B209" s="40">
        <f>VLOOKUP(Table9[[#This Row],[Date]],'DB Details'!$A:$L,12)</f>
        <v>62.4</v>
      </c>
      <c r="C209" s="40">
        <f>Table9[[#This Row],[PMI]]-B208</f>
        <v>0.60000000000000142</v>
      </c>
    </row>
    <row r="210" spans="1:3" x14ac:dyDescent="0.2">
      <c r="A210" s="39">
        <v>23743</v>
      </c>
      <c r="B210" s="40">
        <f>VLOOKUP(Table9[[#This Row],[Date]],'DB Details'!$A:$L,12)</f>
        <v>61</v>
      </c>
      <c r="C210" s="40">
        <f>Table9[[#This Row],[PMI]]-B209</f>
        <v>-1.3999999999999986</v>
      </c>
    </row>
    <row r="211" spans="1:3" x14ac:dyDescent="0.2">
      <c r="A211" s="39">
        <v>23774</v>
      </c>
      <c r="B211" s="40">
        <f>VLOOKUP(Table9[[#This Row],[Date]],'DB Details'!$A:$L,12)</f>
        <v>62.1</v>
      </c>
      <c r="C211" s="40">
        <f>Table9[[#This Row],[PMI]]-B210</f>
        <v>1.1000000000000014</v>
      </c>
    </row>
    <row r="212" spans="1:3" x14ac:dyDescent="0.2">
      <c r="A212" s="39">
        <v>23802</v>
      </c>
      <c r="B212" s="40">
        <f>VLOOKUP(Table9[[#This Row],[Date]],'DB Details'!$A:$L,12)</f>
        <v>64.900000000000006</v>
      </c>
      <c r="C212" s="40">
        <f>Table9[[#This Row],[PMI]]-B211</f>
        <v>2.8000000000000043</v>
      </c>
    </row>
    <row r="213" spans="1:3" x14ac:dyDescent="0.2">
      <c r="A213" s="39">
        <v>23833</v>
      </c>
      <c r="B213" s="40">
        <f>VLOOKUP(Table9[[#This Row],[Date]],'DB Details'!$A:$L,12)</f>
        <v>62</v>
      </c>
      <c r="C213" s="40">
        <f>Table9[[#This Row],[PMI]]-B212</f>
        <v>-2.9000000000000057</v>
      </c>
    </row>
    <row r="214" spans="1:3" x14ac:dyDescent="0.2">
      <c r="A214" s="39">
        <v>23863</v>
      </c>
      <c r="B214" s="40">
        <f>VLOOKUP(Table9[[#This Row],[Date]],'DB Details'!$A:$L,12)</f>
        <v>61.3</v>
      </c>
      <c r="C214" s="40">
        <f>Table9[[#This Row],[PMI]]-B213</f>
        <v>-0.70000000000000284</v>
      </c>
    </row>
    <row r="215" spans="1:3" x14ac:dyDescent="0.2">
      <c r="A215" s="39">
        <v>23894</v>
      </c>
      <c r="B215" s="40">
        <f>VLOOKUP(Table9[[#This Row],[Date]],'DB Details'!$A:$L,12)</f>
        <v>58.7</v>
      </c>
      <c r="C215" s="40">
        <f>Table9[[#This Row],[PMI]]-B214</f>
        <v>-2.5999999999999943</v>
      </c>
    </row>
    <row r="216" spans="1:3" x14ac:dyDescent="0.2">
      <c r="A216" s="39">
        <v>23924</v>
      </c>
      <c r="B216" s="40">
        <f>VLOOKUP(Table9[[#This Row],[Date]],'DB Details'!$A:$L,12)</f>
        <v>58.1</v>
      </c>
      <c r="C216" s="40">
        <f>Table9[[#This Row],[PMI]]-B215</f>
        <v>-0.60000000000000142</v>
      </c>
    </row>
    <row r="217" spans="1:3" x14ac:dyDescent="0.2">
      <c r="A217" s="39">
        <v>23955</v>
      </c>
      <c r="B217" s="40">
        <f>VLOOKUP(Table9[[#This Row],[Date]],'DB Details'!$A:$L,12)</f>
        <v>58.1</v>
      </c>
      <c r="C217" s="40">
        <f>Table9[[#This Row],[PMI]]-B216</f>
        <v>0</v>
      </c>
    </row>
    <row r="218" spans="1:3" x14ac:dyDescent="0.2">
      <c r="A218" s="39">
        <v>23986</v>
      </c>
      <c r="B218" s="40">
        <f>VLOOKUP(Table9[[#This Row],[Date]],'DB Details'!$A:$L,12)</f>
        <v>61</v>
      </c>
      <c r="C218" s="40">
        <f>Table9[[#This Row],[PMI]]-B217</f>
        <v>2.8999999999999986</v>
      </c>
    </row>
    <row r="219" spans="1:3" x14ac:dyDescent="0.2">
      <c r="A219" s="39">
        <v>24016</v>
      </c>
      <c r="B219" s="40">
        <f>VLOOKUP(Table9[[#This Row],[Date]],'DB Details'!$A:$L,12)</f>
        <v>58.6</v>
      </c>
      <c r="C219" s="40">
        <f>Table9[[#This Row],[PMI]]-B218</f>
        <v>-2.3999999999999986</v>
      </c>
    </row>
    <row r="220" spans="1:3" x14ac:dyDescent="0.2">
      <c r="A220" s="39">
        <v>24047</v>
      </c>
      <c r="B220" s="40">
        <f>VLOOKUP(Table9[[#This Row],[Date]],'DB Details'!$A:$L,12)</f>
        <v>59.4</v>
      </c>
      <c r="C220" s="40">
        <f>Table9[[#This Row],[PMI]]-B219</f>
        <v>0.79999999999999716</v>
      </c>
    </row>
    <row r="221" spans="1:3" x14ac:dyDescent="0.2">
      <c r="A221" s="39">
        <v>24077</v>
      </c>
      <c r="B221" s="40">
        <f>VLOOKUP(Table9[[#This Row],[Date]],'DB Details'!$A:$L,12)</f>
        <v>62.8</v>
      </c>
      <c r="C221" s="40">
        <f>Table9[[#This Row],[PMI]]-B220</f>
        <v>3.3999999999999986</v>
      </c>
    </row>
    <row r="222" spans="1:3" x14ac:dyDescent="0.2">
      <c r="A222" s="39">
        <v>24108</v>
      </c>
      <c r="B222" s="40">
        <f>VLOOKUP(Table9[[#This Row],[Date]],'DB Details'!$A:$L,12)</f>
        <v>65.8</v>
      </c>
      <c r="C222" s="40">
        <f>Table9[[#This Row],[PMI]]-B221</f>
        <v>3</v>
      </c>
    </row>
    <row r="223" spans="1:3" x14ac:dyDescent="0.2">
      <c r="A223" s="39">
        <v>24139</v>
      </c>
      <c r="B223" s="40">
        <f>VLOOKUP(Table9[[#This Row],[Date]],'DB Details'!$A:$L,12)</f>
        <v>65.5</v>
      </c>
      <c r="C223" s="40">
        <f>Table9[[#This Row],[PMI]]-B222</f>
        <v>-0.29999999999999716</v>
      </c>
    </row>
    <row r="224" spans="1:3" x14ac:dyDescent="0.2">
      <c r="A224" s="39">
        <v>24167</v>
      </c>
      <c r="B224" s="40">
        <f>VLOOKUP(Table9[[#This Row],[Date]],'DB Details'!$A:$L,12)</f>
        <v>65.7</v>
      </c>
      <c r="C224" s="40">
        <f>Table9[[#This Row],[PMI]]-B223</f>
        <v>0.20000000000000284</v>
      </c>
    </row>
    <row r="225" spans="1:3" x14ac:dyDescent="0.2">
      <c r="A225" s="39">
        <v>24198</v>
      </c>
      <c r="B225" s="40">
        <f>VLOOKUP(Table9[[#This Row],[Date]],'DB Details'!$A:$L,12)</f>
        <v>64.2</v>
      </c>
      <c r="C225" s="40">
        <f>Table9[[#This Row],[PMI]]-B224</f>
        <v>-1.5</v>
      </c>
    </row>
    <row r="226" spans="1:3" x14ac:dyDescent="0.2">
      <c r="A226" s="39">
        <v>24228</v>
      </c>
      <c r="B226" s="40">
        <f>VLOOKUP(Table9[[#This Row],[Date]],'DB Details'!$A:$L,12)</f>
        <v>57.7</v>
      </c>
      <c r="C226" s="40">
        <f>Table9[[#This Row],[PMI]]-B225</f>
        <v>-6.5</v>
      </c>
    </row>
    <row r="227" spans="1:3" x14ac:dyDescent="0.2">
      <c r="A227" s="39">
        <v>24259</v>
      </c>
      <c r="B227" s="40">
        <f>VLOOKUP(Table9[[#This Row],[Date]],'DB Details'!$A:$L,12)</f>
        <v>59</v>
      </c>
      <c r="C227" s="40">
        <f>Table9[[#This Row],[PMI]]-B226</f>
        <v>1.2999999999999972</v>
      </c>
    </row>
    <row r="228" spans="1:3" x14ac:dyDescent="0.2">
      <c r="A228" s="39">
        <v>24289</v>
      </c>
      <c r="B228" s="40">
        <f>VLOOKUP(Table9[[#This Row],[Date]],'DB Details'!$A:$L,12)</f>
        <v>60.3</v>
      </c>
      <c r="C228" s="40">
        <f>Table9[[#This Row],[PMI]]-B227</f>
        <v>1.2999999999999972</v>
      </c>
    </row>
    <row r="229" spans="1:3" x14ac:dyDescent="0.2">
      <c r="A229" s="39">
        <v>24320</v>
      </c>
      <c r="B229" s="40">
        <f>VLOOKUP(Table9[[#This Row],[Date]],'DB Details'!$A:$L,12)</f>
        <v>58.5</v>
      </c>
      <c r="C229" s="40">
        <f>Table9[[#This Row],[PMI]]-B228</f>
        <v>-1.7999999999999972</v>
      </c>
    </row>
    <row r="230" spans="1:3" x14ac:dyDescent="0.2">
      <c r="A230" s="39">
        <v>24351</v>
      </c>
      <c r="B230" s="40">
        <f>VLOOKUP(Table9[[#This Row],[Date]],'DB Details'!$A:$L,12)</f>
        <v>58.7</v>
      </c>
      <c r="C230" s="40">
        <f>Table9[[#This Row],[PMI]]-B229</f>
        <v>0.20000000000000284</v>
      </c>
    </row>
    <row r="231" spans="1:3" x14ac:dyDescent="0.2">
      <c r="A231" s="39">
        <v>24381</v>
      </c>
      <c r="B231" s="40">
        <f>VLOOKUP(Table9[[#This Row],[Date]],'DB Details'!$A:$L,12)</f>
        <v>57.2</v>
      </c>
      <c r="C231" s="40">
        <f>Table9[[#This Row],[PMI]]-B230</f>
        <v>-1.5</v>
      </c>
    </row>
    <row r="232" spans="1:3" x14ac:dyDescent="0.2">
      <c r="A232" s="39">
        <v>24412</v>
      </c>
      <c r="B232" s="40">
        <f>VLOOKUP(Table9[[#This Row],[Date]],'DB Details'!$A:$L,12)</f>
        <v>53.7</v>
      </c>
      <c r="C232" s="40">
        <f>Table9[[#This Row],[PMI]]-B231</f>
        <v>-3.5</v>
      </c>
    </row>
    <row r="233" spans="1:3" x14ac:dyDescent="0.2">
      <c r="A233" s="39">
        <v>24442</v>
      </c>
      <c r="B233" s="40">
        <f>VLOOKUP(Table9[[#This Row],[Date]],'DB Details'!$A:$L,12)</f>
        <v>52.4</v>
      </c>
      <c r="C233" s="40">
        <f>Table9[[#This Row],[PMI]]-B232</f>
        <v>-1.3000000000000043</v>
      </c>
    </row>
    <row r="234" spans="1:3" x14ac:dyDescent="0.2">
      <c r="A234" s="39">
        <v>24473</v>
      </c>
      <c r="B234" s="40">
        <f>VLOOKUP(Table9[[#This Row],[Date]],'DB Details'!$A:$L,12)</f>
        <v>49.1</v>
      </c>
      <c r="C234" s="40">
        <f>Table9[[#This Row],[PMI]]-B233</f>
        <v>-3.2999999999999972</v>
      </c>
    </row>
    <row r="235" spans="1:3" x14ac:dyDescent="0.2">
      <c r="A235" s="39">
        <v>24504</v>
      </c>
      <c r="B235" s="40">
        <f>VLOOKUP(Table9[[#This Row],[Date]],'DB Details'!$A:$L,12)</f>
        <v>47.6</v>
      </c>
      <c r="C235" s="40">
        <f>Table9[[#This Row],[PMI]]-B234</f>
        <v>-1.5</v>
      </c>
    </row>
    <row r="236" spans="1:3" x14ac:dyDescent="0.2">
      <c r="A236" s="39">
        <v>24532</v>
      </c>
      <c r="B236" s="40">
        <f>VLOOKUP(Table9[[#This Row],[Date]],'DB Details'!$A:$L,12)</f>
        <v>45.3</v>
      </c>
      <c r="C236" s="40">
        <f>Table9[[#This Row],[PMI]]-B235</f>
        <v>-2.3000000000000043</v>
      </c>
    </row>
    <row r="237" spans="1:3" x14ac:dyDescent="0.2">
      <c r="A237" s="39">
        <v>24563</v>
      </c>
      <c r="B237" s="40">
        <f>VLOOKUP(Table9[[#This Row],[Date]],'DB Details'!$A:$L,12)</f>
        <v>42.8</v>
      </c>
      <c r="C237" s="40">
        <f>Table9[[#This Row],[PMI]]-B236</f>
        <v>-2.5</v>
      </c>
    </row>
    <row r="238" spans="1:3" x14ac:dyDescent="0.2">
      <c r="A238" s="39">
        <v>24593</v>
      </c>
      <c r="B238" s="40">
        <f>VLOOKUP(Table9[[#This Row],[Date]],'DB Details'!$A:$L,12)</f>
        <v>44.5</v>
      </c>
      <c r="C238" s="40">
        <f>Table9[[#This Row],[PMI]]-B237</f>
        <v>1.7000000000000028</v>
      </c>
    </row>
    <row r="239" spans="1:3" x14ac:dyDescent="0.2">
      <c r="A239" s="39">
        <v>24624</v>
      </c>
      <c r="B239" s="40">
        <f>VLOOKUP(Table9[[#This Row],[Date]],'DB Details'!$A:$L,12)</f>
        <v>46.8</v>
      </c>
      <c r="C239" s="40">
        <f>Table9[[#This Row],[PMI]]-B238</f>
        <v>2.2999999999999972</v>
      </c>
    </row>
    <row r="240" spans="1:3" x14ac:dyDescent="0.2">
      <c r="A240" s="39">
        <v>24654</v>
      </c>
      <c r="B240" s="40">
        <f>VLOOKUP(Table9[[#This Row],[Date]],'DB Details'!$A:$L,12)</f>
        <v>49.5</v>
      </c>
      <c r="C240" s="40">
        <f>Table9[[#This Row],[PMI]]-B239</f>
        <v>2.7000000000000028</v>
      </c>
    </row>
    <row r="241" spans="1:10" x14ac:dyDescent="0.2">
      <c r="A241" s="39">
        <v>24685</v>
      </c>
      <c r="B241" s="40">
        <f>VLOOKUP(Table9[[#This Row],[Date]],'DB Details'!$A:$L,12)</f>
        <v>52.2</v>
      </c>
      <c r="C241" s="40">
        <f>Table9[[#This Row],[PMI]]-B240</f>
        <v>2.7000000000000028</v>
      </c>
    </row>
    <row r="242" spans="1:10" x14ac:dyDescent="0.2">
      <c r="A242" s="39">
        <v>24716</v>
      </c>
      <c r="B242" s="40">
        <f>VLOOKUP(Table9[[#This Row],[Date]],'DB Details'!$A:$L,12)</f>
        <v>54.9</v>
      </c>
      <c r="C242" s="40">
        <f>Table9[[#This Row],[PMI]]-B241</f>
        <v>2.6999999999999957</v>
      </c>
    </row>
    <row r="243" spans="1:10" x14ac:dyDescent="0.2">
      <c r="A243" s="39">
        <v>24746</v>
      </c>
      <c r="B243" s="40">
        <f>VLOOKUP(Table9[[#This Row],[Date]],'DB Details'!$A:$L,12)</f>
        <v>54.1</v>
      </c>
      <c r="C243" s="40">
        <f>Table9[[#This Row],[PMI]]-B242</f>
        <v>-0.79999999999999716</v>
      </c>
    </row>
    <row r="244" spans="1:10" x14ac:dyDescent="0.2">
      <c r="A244" s="39">
        <v>24777</v>
      </c>
      <c r="B244" s="40">
        <f>VLOOKUP(Table9[[#This Row],[Date]],'DB Details'!$A:$L,12)</f>
        <v>54.2</v>
      </c>
      <c r="C244" s="40">
        <f>Table9[[#This Row],[PMI]]-B243</f>
        <v>0.10000000000000142</v>
      </c>
    </row>
    <row r="245" spans="1:10" x14ac:dyDescent="0.2">
      <c r="A245" s="39">
        <v>24807</v>
      </c>
      <c r="B245" s="40">
        <f>VLOOKUP(Table9[[#This Row],[Date]],'DB Details'!$A:$L,12)</f>
        <v>55.6</v>
      </c>
      <c r="C245" s="40">
        <f>Table9[[#This Row],[PMI]]-B244</f>
        <v>1.3999999999999986</v>
      </c>
    </row>
    <row r="246" spans="1:10" x14ac:dyDescent="0.2">
      <c r="A246" s="39">
        <v>24838</v>
      </c>
      <c r="B246" s="40">
        <f>VLOOKUP(Table9[[#This Row],[Date]],'DB Details'!$A:$L,12)</f>
        <v>56.6</v>
      </c>
      <c r="C246" s="40">
        <f>Table9[[#This Row],[PMI]]-B245</f>
        <v>1</v>
      </c>
      <c r="J246" s="4"/>
    </row>
    <row r="247" spans="1:10" x14ac:dyDescent="0.2">
      <c r="A247" s="39">
        <v>24869</v>
      </c>
      <c r="B247" s="40">
        <f>VLOOKUP(Table9[[#This Row],[Date]],'DB Details'!$A:$L,12)</f>
        <v>55</v>
      </c>
      <c r="C247" s="40">
        <f>Table9[[#This Row],[PMI]]-B246</f>
        <v>-1.6000000000000014</v>
      </c>
      <c r="J247" s="4"/>
    </row>
    <row r="248" spans="1:10" x14ac:dyDescent="0.2">
      <c r="A248" s="39">
        <v>24898</v>
      </c>
      <c r="B248" s="40">
        <f>VLOOKUP(Table9[[#This Row],[Date]],'DB Details'!$A:$L,12)</f>
        <v>53.8</v>
      </c>
      <c r="C248" s="40">
        <f>Table9[[#This Row],[PMI]]-B247</f>
        <v>-1.2000000000000028</v>
      </c>
      <c r="J248" s="4"/>
    </row>
    <row r="249" spans="1:10" x14ac:dyDescent="0.2">
      <c r="A249" s="39">
        <v>24929</v>
      </c>
      <c r="B249" s="40">
        <f>VLOOKUP(Table9[[#This Row],[Date]],'DB Details'!$A:$L,12)</f>
        <v>58</v>
      </c>
      <c r="C249" s="40">
        <f>Table9[[#This Row],[PMI]]-B248</f>
        <v>4.2000000000000028</v>
      </c>
      <c r="J249" s="4"/>
    </row>
    <row r="250" spans="1:10" x14ac:dyDescent="0.2">
      <c r="A250" s="39">
        <v>24959</v>
      </c>
      <c r="B250" s="40">
        <f>VLOOKUP(Table9[[#This Row],[Date]],'DB Details'!$A:$L,12)</f>
        <v>55.3</v>
      </c>
      <c r="C250" s="40">
        <f>Table9[[#This Row],[PMI]]-B249</f>
        <v>-2.7000000000000028</v>
      </c>
      <c r="J250" s="4"/>
    </row>
    <row r="251" spans="1:10" x14ac:dyDescent="0.2">
      <c r="A251" s="39">
        <v>24990</v>
      </c>
      <c r="B251" s="40">
        <f>VLOOKUP(Table9[[#This Row],[Date]],'DB Details'!$A:$L,12)</f>
        <v>53.5</v>
      </c>
      <c r="C251" s="40">
        <f>Table9[[#This Row],[PMI]]-B250</f>
        <v>-1.7999999999999972</v>
      </c>
      <c r="J251" s="4"/>
    </row>
    <row r="252" spans="1:10" x14ac:dyDescent="0.2">
      <c r="A252" s="39">
        <v>25020</v>
      </c>
      <c r="B252" s="40">
        <f>VLOOKUP(Table9[[#This Row],[Date]],'DB Details'!$A:$L,12)</f>
        <v>54.1</v>
      </c>
      <c r="C252" s="40">
        <f>Table9[[#This Row],[PMI]]-B251</f>
        <v>0.60000000000000142</v>
      </c>
      <c r="J252" s="4"/>
    </row>
    <row r="253" spans="1:10" x14ac:dyDescent="0.2">
      <c r="A253" s="39">
        <v>25051</v>
      </c>
      <c r="B253" s="40">
        <f>VLOOKUP(Table9[[#This Row],[Date]],'DB Details'!$A:$L,12)</f>
        <v>52.7</v>
      </c>
      <c r="C253" s="40">
        <f>Table9[[#This Row],[PMI]]-B252</f>
        <v>-1.3999999999999986</v>
      </c>
      <c r="J253" s="4"/>
    </row>
    <row r="254" spans="1:10" x14ac:dyDescent="0.2">
      <c r="A254" s="39">
        <v>25082</v>
      </c>
      <c r="B254" s="40">
        <f>VLOOKUP(Table9[[#This Row],[Date]],'DB Details'!$A:$L,12)</f>
        <v>51.8</v>
      </c>
      <c r="C254" s="40">
        <f>Table9[[#This Row],[PMI]]-B253</f>
        <v>-0.90000000000000568</v>
      </c>
      <c r="J254" s="4"/>
    </row>
    <row r="255" spans="1:10" x14ac:dyDescent="0.2">
      <c r="A255" s="39">
        <v>25112</v>
      </c>
      <c r="B255" s="40">
        <f>VLOOKUP(Table9[[#This Row],[Date]],'DB Details'!$A:$L,12)</f>
        <v>55.8</v>
      </c>
      <c r="C255" s="40">
        <f>Table9[[#This Row],[PMI]]-B254</f>
        <v>4</v>
      </c>
      <c r="J255" s="4"/>
    </row>
    <row r="256" spans="1:10" x14ac:dyDescent="0.2">
      <c r="A256" s="39">
        <v>25143</v>
      </c>
      <c r="B256" s="40">
        <f>VLOOKUP(Table9[[#This Row],[Date]],'DB Details'!$A:$L,12)</f>
        <v>58.1</v>
      </c>
      <c r="C256" s="40">
        <f>Table9[[#This Row],[PMI]]-B255</f>
        <v>2.3000000000000043</v>
      </c>
      <c r="J256" s="4"/>
    </row>
    <row r="257" spans="1:10" x14ac:dyDescent="0.2">
      <c r="A257" s="39">
        <v>25173</v>
      </c>
      <c r="B257" s="40">
        <f>VLOOKUP(Table9[[#This Row],[Date]],'DB Details'!$A:$L,12)</f>
        <v>56.1</v>
      </c>
      <c r="C257" s="40">
        <f>Table9[[#This Row],[PMI]]-B256</f>
        <v>-2</v>
      </c>
      <c r="J257" s="4"/>
    </row>
    <row r="258" spans="1:10" x14ac:dyDescent="0.2">
      <c r="A258" s="39">
        <v>25204</v>
      </c>
      <c r="B258" s="40">
        <f>VLOOKUP(Table9[[#This Row],[Date]],'DB Details'!$A:$L,12)</f>
        <v>54.9</v>
      </c>
      <c r="C258" s="40">
        <f>Table9[[#This Row],[PMI]]-B257</f>
        <v>-1.2000000000000028</v>
      </c>
      <c r="J258" s="4"/>
    </row>
    <row r="259" spans="1:10" x14ac:dyDescent="0.2">
      <c r="A259" s="39">
        <v>25235</v>
      </c>
      <c r="B259" s="40">
        <f>VLOOKUP(Table9[[#This Row],[Date]],'DB Details'!$A:$L,12)</f>
        <v>57</v>
      </c>
      <c r="C259" s="40">
        <f>Table9[[#This Row],[PMI]]-B258</f>
        <v>2.1000000000000014</v>
      </c>
      <c r="J259" s="4"/>
    </row>
    <row r="260" spans="1:10" x14ac:dyDescent="0.2">
      <c r="A260" s="39">
        <v>25263</v>
      </c>
      <c r="B260" s="40">
        <f>VLOOKUP(Table9[[#This Row],[Date]],'DB Details'!$A:$L,12)</f>
        <v>57.1</v>
      </c>
      <c r="C260" s="40">
        <f>Table9[[#This Row],[PMI]]-B259</f>
        <v>0.10000000000000142</v>
      </c>
      <c r="J260" s="4"/>
    </row>
    <row r="261" spans="1:10" x14ac:dyDescent="0.2">
      <c r="A261" s="39">
        <v>25294</v>
      </c>
      <c r="B261" s="40">
        <f>VLOOKUP(Table9[[#This Row],[Date]],'DB Details'!$A:$L,12)</f>
        <v>55.2</v>
      </c>
      <c r="C261" s="40">
        <f>Table9[[#This Row],[PMI]]-B260</f>
        <v>-1.8999999999999986</v>
      </c>
      <c r="J261" s="4"/>
    </row>
    <row r="262" spans="1:10" x14ac:dyDescent="0.2">
      <c r="A262" s="39">
        <v>25324</v>
      </c>
      <c r="B262" s="40">
        <f>VLOOKUP(Table9[[#This Row],[Date]],'DB Details'!$A:$L,12)</f>
        <v>56.7</v>
      </c>
      <c r="C262" s="40">
        <f>Table9[[#This Row],[PMI]]-B261</f>
        <v>1.5</v>
      </c>
      <c r="J262" s="4"/>
    </row>
    <row r="263" spans="1:10" x14ac:dyDescent="0.2">
      <c r="A263" s="39">
        <v>25355</v>
      </c>
      <c r="B263" s="40">
        <f>VLOOKUP(Table9[[#This Row],[Date]],'DB Details'!$A:$L,12)</f>
        <v>55.5</v>
      </c>
      <c r="C263" s="40">
        <f>Table9[[#This Row],[PMI]]-B262</f>
        <v>-1.2000000000000028</v>
      </c>
      <c r="J263" s="4"/>
    </row>
    <row r="264" spans="1:10" x14ac:dyDescent="0.2">
      <c r="A264" s="39">
        <v>25385</v>
      </c>
      <c r="B264" s="40">
        <f>VLOOKUP(Table9[[#This Row],[Date]],'DB Details'!$A:$L,12)</f>
        <v>53.1</v>
      </c>
      <c r="C264" s="40">
        <f>Table9[[#This Row],[PMI]]-B263</f>
        <v>-2.3999999999999986</v>
      </c>
      <c r="J264" s="4"/>
    </row>
    <row r="265" spans="1:10" x14ac:dyDescent="0.2">
      <c r="A265" s="39">
        <v>25416</v>
      </c>
      <c r="B265" s="40">
        <f>VLOOKUP(Table9[[#This Row],[Date]],'DB Details'!$A:$L,12)</f>
        <v>54.8</v>
      </c>
      <c r="C265" s="40">
        <f>Table9[[#This Row],[PMI]]-B264</f>
        <v>1.6999999999999957</v>
      </c>
      <c r="J265" s="4"/>
    </row>
    <row r="266" spans="1:10" x14ac:dyDescent="0.2">
      <c r="A266" s="39">
        <v>25447</v>
      </c>
      <c r="B266" s="40">
        <f>VLOOKUP(Table9[[#This Row],[Date]],'DB Details'!$A:$L,12)</f>
        <v>54.1</v>
      </c>
      <c r="C266" s="40">
        <f>Table9[[#This Row],[PMI]]-B265</f>
        <v>-0.69999999999999574</v>
      </c>
      <c r="J266" s="4"/>
    </row>
    <row r="267" spans="1:10" x14ac:dyDescent="0.2">
      <c r="A267" s="39">
        <v>25477</v>
      </c>
      <c r="B267" s="40">
        <f>VLOOKUP(Table9[[#This Row],[Date]],'DB Details'!$A:$L,12)</f>
        <v>54.6</v>
      </c>
      <c r="C267" s="40">
        <f>Table9[[#This Row],[PMI]]-B266</f>
        <v>0.5</v>
      </c>
      <c r="J267" s="4"/>
    </row>
    <row r="268" spans="1:10" x14ac:dyDescent="0.2">
      <c r="A268" s="39">
        <v>25508</v>
      </c>
      <c r="B268" s="40">
        <f>VLOOKUP(Table9[[#This Row],[Date]],'DB Details'!$A:$L,12)</f>
        <v>53.2</v>
      </c>
      <c r="C268" s="40">
        <f>Table9[[#This Row],[PMI]]-B267</f>
        <v>-1.3999999999999986</v>
      </c>
      <c r="J268" s="4"/>
    </row>
    <row r="269" spans="1:10" x14ac:dyDescent="0.2">
      <c r="A269" s="39">
        <v>25538</v>
      </c>
      <c r="B269" s="40">
        <f>VLOOKUP(Table9[[#This Row],[Date]],'DB Details'!$A:$L,12)</f>
        <v>52</v>
      </c>
      <c r="C269" s="40">
        <f>Table9[[#This Row],[PMI]]-B268</f>
        <v>-1.2000000000000028</v>
      </c>
      <c r="J269" s="4"/>
    </row>
    <row r="270" spans="1:10" x14ac:dyDescent="0.2">
      <c r="A270" s="39">
        <v>25569</v>
      </c>
      <c r="B270" s="40">
        <f>VLOOKUP(Table9[[#This Row],[Date]],'DB Details'!$A:$L,12)</f>
        <v>48.7</v>
      </c>
      <c r="C270" s="40">
        <f>Table9[[#This Row],[PMI]]-B269</f>
        <v>-3.2999999999999972</v>
      </c>
      <c r="J270" s="4"/>
    </row>
    <row r="271" spans="1:10" x14ac:dyDescent="0.2">
      <c r="A271" s="39">
        <v>25600</v>
      </c>
      <c r="B271" s="40">
        <f>VLOOKUP(Table9[[#This Row],[Date]],'DB Details'!$A:$L,12)</f>
        <v>47.4</v>
      </c>
      <c r="C271" s="40">
        <f>Table9[[#This Row],[PMI]]-B270</f>
        <v>-1.3000000000000043</v>
      </c>
      <c r="J271" s="4"/>
    </row>
    <row r="272" spans="1:10" x14ac:dyDescent="0.2">
      <c r="A272" s="39">
        <v>25628</v>
      </c>
      <c r="B272" s="40">
        <f>VLOOKUP(Table9[[#This Row],[Date]],'DB Details'!$A:$L,12)</f>
        <v>46.9</v>
      </c>
      <c r="C272" s="40">
        <f>Table9[[#This Row],[PMI]]-B271</f>
        <v>-0.5</v>
      </c>
      <c r="J272" s="4"/>
    </row>
    <row r="273" spans="1:10" x14ac:dyDescent="0.2">
      <c r="A273" s="39">
        <v>25659</v>
      </c>
      <c r="B273" s="40">
        <f>VLOOKUP(Table9[[#This Row],[Date]],'DB Details'!$A:$L,12)</f>
        <v>45</v>
      </c>
      <c r="C273" s="40">
        <f>Table9[[#This Row],[PMI]]-B272</f>
        <v>-1.8999999999999986</v>
      </c>
      <c r="J273" s="4"/>
    </row>
    <row r="274" spans="1:10" x14ac:dyDescent="0.2">
      <c r="A274" s="39">
        <v>25689</v>
      </c>
      <c r="B274" s="40">
        <f>VLOOKUP(Table9[[#This Row],[Date]],'DB Details'!$A:$L,12)</f>
        <v>47.2</v>
      </c>
      <c r="C274" s="40">
        <f>Table9[[#This Row],[PMI]]-B273</f>
        <v>2.2000000000000028</v>
      </c>
      <c r="J274" s="4"/>
    </row>
    <row r="275" spans="1:10" x14ac:dyDescent="0.2">
      <c r="A275" s="39">
        <v>25720</v>
      </c>
      <c r="B275" s="40">
        <f>VLOOKUP(Table9[[#This Row],[Date]],'DB Details'!$A:$L,12)</f>
        <v>51.1</v>
      </c>
      <c r="C275" s="40">
        <f>Table9[[#This Row],[PMI]]-B274</f>
        <v>3.8999999999999986</v>
      </c>
      <c r="J275" s="4"/>
    </row>
    <row r="276" spans="1:10" x14ac:dyDescent="0.2">
      <c r="A276" s="39">
        <v>25750</v>
      </c>
      <c r="B276" s="40">
        <f>VLOOKUP(Table9[[#This Row],[Date]],'DB Details'!$A:$L,12)</f>
        <v>49.5</v>
      </c>
      <c r="C276" s="40">
        <f>Table9[[#This Row],[PMI]]-B275</f>
        <v>-1.6000000000000014</v>
      </c>
      <c r="J276" s="4"/>
    </row>
    <row r="277" spans="1:10" x14ac:dyDescent="0.2">
      <c r="A277" s="39">
        <v>25781</v>
      </c>
      <c r="B277" s="40">
        <f>VLOOKUP(Table9[[#This Row],[Date]],'DB Details'!$A:$L,12)</f>
        <v>47.3</v>
      </c>
      <c r="C277" s="40">
        <f>Table9[[#This Row],[PMI]]-B276</f>
        <v>-2.2000000000000028</v>
      </c>
      <c r="J277" s="4"/>
    </row>
    <row r="278" spans="1:10" x14ac:dyDescent="0.2">
      <c r="A278" s="39">
        <v>25812</v>
      </c>
      <c r="B278" s="40">
        <f>VLOOKUP(Table9[[#This Row],[Date]],'DB Details'!$A:$L,12)</f>
        <v>44.1</v>
      </c>
      <c r="C278" s="40">
        <f>Table9[[#This Row],[PMI]]-B277</f>
        <v>-3.1999999999999957</v>
      </c>
      <c r="J278" s="4"/>
    </row>
    <row r="279" spans="1:10" x14ac:dyDescent="0.2">
      <c r="A279" s="39">
        <v>25842</v>
      </c>
      <c r="B279" s="40">
        <f>VLOOKUP(Table9[[#This Row],[Date]],'DB Details'!$A:$L,12)</f>
        <v>42.4</v>
      </c>
      <c r="C279" s="40">
        <f>Table9[[#This Row],[PMI]]-B278</f>
        <v>-1.7000000000000028</v>
      </c>
      <c r="J279" s="4"/>
    </row>
    <row r="280" spans="1:10" x14ac:dyDescent="0.2">
      <c r="A280" s="39">
        <v>25873</v>
      </c>
      <c r="B280" s="40">
        <f>VLOOKUP(Table9[[#This Row],[Date]],'DB Details'!$A:$L,12)</f>
        <v>39.700000000000003</v>
      </c>
      <c r="C280" s="40">
        <f>Table9[[#This Row],[PMI]]-B279</f>
        <v>-2.6999999999999957</v>
      </c>
      <c r="J280" s="4"/>
    </row>
    <row r="281" spans="1:10" x14ac:dyDescent="0.2">
      <c r="A281" s="39">
        <v>25903</v>
      </c>
      <c r="B281" s="40">
        <f>VLOOKUP(Table9[[#This Row],[Date]],'DB Details'!$A:$L,12)</f>
        <v>45.4</v>
      </c>
      <c r="C281" s="40">
        <f>Table9[[#This Row],[PMI]]-B280</f>
        <v>5.6999999999999957</v>
      </c>
      <c r="J281" s="4"/>
    </row>
    <row r="282" spans="1:10" x14ac:dyDescent="0.2">
      <c r="A282" s="39">
        <v>25934</v>
      </c>
      <c r="B282" s="40">
        <f>VLOOKUP(Table9[[#This Row],[Date]],'DB Details'!$A:$L,12)</f>
        <v>47.9</v>
      </c>
      <c r="C282" s="40">
        <f>Table9[[#This Row],[PMI]]-B281</f>
        <v>2.5</v>
      </c>
      <c r="J282" s="4"/>
    </row>
    <row r="283" spans="1:10" x14ac:dyDescent="0.2">
      <c r="A283" s="39">
        <v>25965</v>
      </c>
      <c r="B283" s="40">
        <f>VLOOKUP(Table9[[#This Row],[Date]],'DB Details'!$A:$L,12)</f>
        <v>54.8</v>
      </c>
      <c r="C283" s="40">
        <f>Table9[[#This Row],[PMI]]-B282</f>
        <v>6.8999999999999986</v>
      </c>
      <c r="J283" s="4"/>
    </row>
    <row r="284" spans="1:10" x14ac:dyDescent="0.2">
      <c r="A284" s="39">
        <v>25993</v>
      </c>
      <c r="B284" s="40">
        <f>VLOOKUP(Table9[[#This Row],[Date]],'DB Details'!$A:$L,12)</f>
        <v>51.2</v>
      </c>
      <c r="C284" s="40">
        <f>Table9[[#This Row],[PMI]]-B283</f>
        <v>-3.5999999999999943</v>
      </c>
      <c r="J284" s="4"/>
    </row>
    <row r="285" spans="1:10" x14ac:dyDescent="0.2">
      <c r="A285" s="39">
        <v>26024</v>
      </c>
      <c r="B285" s="40">
        <f>VLOOKUP(Table9[[#This Row],[Date]],'DB Details'!$A:$L,12)</f>
        <v>54.5</v>
      </c>
      <c r="C285" s="40">
        <f>Table9[[#This Row],[PMI]]-B284</f>
        <v>3.2999999999999972</v>
      </c>
      <c r="J285" s="4"/>
    </row>
    <row r="286" spans="1:10" x14ac:dyDescent="0.2">
      <c r="A286" s="39">
        <v>26054</v>
      </c>
      <c r="B286" s="40">
        <f>VLOOKUP(Table9[[#This Row],[Date]],'DB Details'!$A:$L,12)</f>
        <v>54.2</v>
      </c>
      <c r="C286" s="40">
        <f>Table9[[#This Row],[PMI]]-B285</f>
        <v>-0.29999999999999716</v>
      </c>
      <c r="J286" s="4"/>
    </row>
    <row r="287" spans="1:10" x14ac:dyDescent="0.2">
      <c r="A287" s="39">
        <v>26085</v>
      </c>
      <c r="B287" s="40">
        <f>VLOOKUP(Table9[[#This Row],[Date]],'DB Details'!$A:$L,12)</f>
        <v>53.8</v>
      </c>
      <c r="C287" s="40">
        <f>Table9[[#This Row],[PMI]]-B286</f>
        <v>-0.40000000000000568</v>
      </c>
      <c r="J287" s="4"/>
    </row>
    <row r="288" spans="1:10" x14ac:dyDescent="0.2">
      <c r="A288" s="39">
        <v>26115</v>
      </c>
      <c r="B288" s="40">
        <f>VLOOKUP(Table9[[#This Row],[Date]],'DB Details'!$A:$L,12)</f>
        <v>54.4</v>
      </c>
      <c r="C288" s="40">
        <f>Table9[[#This Row],[PMI]]-B287</f>
        <v>0.60000000000000142</v>
      </c>
      <c r="J288" s="4"/>
    </row>
    <row r="289" spans="1:10" x14ac:dyDescent="0.2">
      <c r="A289" s="39">
        <v>26146</v>
      </c>
      <c r="B289" s="40">
        <f>VLOOKUP(Table9[[#This Row],[Date]],'DB Details'!$A:$L,12)</f>
        <v>53.6</v>
      </c>
      <c r="C289" s="40">
        <f>Table9[[#This Row],[PMI]]-B288</f>
        <v>-0.79999999999999716</v>
      </c>
      <c r="J289" s="4"/>
    </row>
    <row r="290" spans="1:10" x14ac:dyDescent="0.2">
      <c r="A290" s="39">
        <v>26177</v>
      </c>
      <c r="B290" s="40">
        <f>VLOOKUP(Table9[[#This Row],[Date]],'DB Details'!$A:$L,12)</f>
        <v>55.1</v>
      </c>
      <c r="C290" s="40">
        <f>Table9[[#This Row],[PMI]]-B289</f>
        <v>1.5</v>
      </c>
      <c r="J290" s="4"/>
    </row>
    <row r="291" spans="1:10" x14ac:dyDescent="0.2">
      <c r="A291" s="39">
        <v>26207</v>
      </c>
      <c r="B291" s="40">
        <f>VLOOKUP(Table9[[#This Row],[Date]],'DB Details'!$A:$L,12)</f>
        <v>55</v>
      </c>
      <c r="C291" s="40">
        <f>Table9[[#This Row],[PMI]]-B290</f>
        <v>-0.10000000000000142</v>
      </c>
      <c r="J291" s="4"/>
    </row>
    <row r="292" spans="1:10" x14ac:dyDescent="0.2">
      <c r="A292" s="39">
        <v>26238</v>
      </c>
      <c r="B292" s="40">
        <f>VLOOKUP(Table9[[#This Row],[Date]],'DB Details'!$A:$L,12)</f>
        <v>52.3</v>
      </c>
      <c r="C292" s="40">
        <f>Table9[[#This Row],[PMI]]-B291</f>
        <v>-2.7000000000000028</v>
      </c>
      <c r="J292" s="4"/>
    </row>
    <row r="293" spans="1:10" x14ac:dyDescent="0.2">
      <c r="A293" s="39">
        <v>26268</v>
      </c>
      <c r="B293" s="40">
        <f>VLOOKUP(Table9[[#This Row],[Date]],'DB Details'!$A:$L,12)</f>
        <v>57.6</v>
      </c>
      <c r="C293" s="40">
        <f>Table9[[#This Row],[PMI]]-B292</f>
        <v>5.3000000000000043</v>
      </c>
      <c r="J293" s="4"/>
    </row>
    <row r="294" spans="1:10" x14ac:dyDescent="0.2">
      <c r="A294" s="39">
        <v>26299</v>
      </c>
      <c r="B294" s="40">
        <f>VLOOKUP(Table9[[#This Row],[Date]],'DB Details'!$A:$L,12)</f>
        <v>59.6</v>
      </c>
      <c r="C294" s="40">
        <f>Table9[[#This Row],[PMI]]-B293</f>
        <v>2</v>
      </c>
      <c r="J294" s="4"/>
    </row>
    <row r="295" spans="1:10" x14ac:dyDescent="0.2">
      <c r="A295" s="39">
        <v>26330</v>
      </c>
      <c r="B295" s="40">
        <f>VLOOKUP(Table9[[#This Row],[Date]],'DB Details'!$A:$L,12)</f>
        <v>60.6</v>
      </c>
      <c r="C295" s="40">
        <f>Table9[[#This Row],[PMI]]-B294</f>
        <v>1</v>
      </c>
      <c r="J295" s="4"/>
    </row>
    <row r="296" spans="1:10" x14ac:dyDescent="0.2">
      <c r="A296" s="39">
        <v>26359</v>
      </c>
      <c r="B296" s="40">
        <f>VLOOKUP(Table9[[#This Row],[Date]],'DB Details'!$A:$L,12)</f>
        <v>59.8</v>
      </c>
      <c r="C296" s="40">
        <f>Table9[[#This Row],[PMI]]-B295</f>
        <v>-0.80000000000000426</v>
      </c>
      <c r="J296" s="4"/>
    </row>
    <row r="297" spans="1:10" x14ac:dyDescent="0.2">
      <c r="A297" s="39">
        <v>26390</v>
      </c>
      <c r="B297" s="40">
        <f>VLOOKUP(Table9[[#This Row],[Date]],'DB Details'!$A:$L,12)</f>
        <v>59.3</v>
      </c>
      <c r="C297" s="40">
        <f>Table9[[#This Row],[PMI]]-B296</f>
        <v>-0.5</v>
      </c>
      <c r="J297" s="4"/>
    </row>
    <row r="298" spans="1:10" x14ac:dyDescent="0.2">
      <c r="A298" s="39">
        <v>26420</v>
      </c>
      <c r="B298" s="40">
        <f>VLOOKUP(Table9[[#This Row],[Date]],'DB Details'!$A:$L,12)</f>
        <v>61.4</v>
      </c>
      <c r="C298" s="40">
        <f>Table9[[#This Row],[PMI]]-B297</f>
        <v>2.1000000000000014</v>
      </c>
      <c r="J298" s="4"/>
    </row>
    <row r="299" spans="1:10" x14ac:dyDescent="0.2">
      <c r="A299" s="39">
        <v>26451</v>
      </c>
      <c r="B299" s="40">
        <f>VLOOKUP(Table9[[#This Row],[Date]],'DB Details'!$A:$L,12)</f>
        <v>58.6</v>
      </c>
      <c r="C299" s="40">
        <f>Table9[[#This Row],[PMI]]-B298</f>
        <v>-2.7999999999999972</v>
      </c>
      <c r="J299" s="4"/>
    </row>
    <row r="300" spans="1:10" x14ac:dyDescent="0.2">
      <c r="A300" s="39">
        <v>26481</v>
      </c>
      <c r="B300" s="40">
        <f>VLOOKUP(Table9[[#This Row],[Date]],'DB Details'!$A:$L,12)</f>
        <v>60.1</v>
      </c>
      <c r="C300" s="40">
        <f>Table9[[#This Row],[PMI]]-B299</f>
        <v>1.5</v>
      </c>
      <c r="J300" s="4"/>
    </row>
    <row r="301" spans="1:10" x14ac:dyDescent="0.2">
      <c r="A301" s="39">
        <v>26512</v>
      </c>
      <c r="B301" s="40">
        <f>VLOOKUP(Table9[[#This Row],[Date]],'DB Details'!$A:$L,12)</f>
        <v>61.7</v>
      </c>
      <c r="C301" s="40">
        <f>Table9[[#This Row],[PMI]]-B300</f>
        <v>1.6000000000000014</v>
      </c>
      <c r="J301" s="4"/>
    </row>
    <row r="302" spans="1:10" x14ac:dyDescent="0.2">
      <c r="A302" s="39">
        <v>26543</v>
      </c>
      <c r="B302" s="40">
        <f>VLOOKUP(Table9[[#This Row],[Date]],'DB Details'!$A:$L,12)</f>
        <v>65.099999999999994</v>
      </c>
      <c r="C302" s="40">
        <f>Table9[[#This Row],[PMI]]-B301</f>
        <v>3.3999999999999915</v>
      </c>
      <c r="J302" s="4"/>
    </row>
    <row r="303" spans="1:10" x14ac:dyDescent="0.2">
      <c r="A303" s="39">
        <v>26573</v>
      </c>
      <c r="B303" s="40">
        <f>VLOOKUP(Table9[[#This Row],[Date]],'DB Details'!$A:$L,12)</f>
        <v>67</v>
      </c>
      <c r="C303" s="40">
        <f>Table9[[#This Row],[PMI]]-B302</f>
        <v>1.9000000000000057</v>
      </c>
      <c r="J303" s="4"/>
    </row>
    <row r="304" spans="1:10" x14ac:dyDescent="0.2">
      <c r="A304" s="39">
        <v>26604</v>
      </c>
      <c r="B304" s="40">
        <f>VLOOKUP(Table9[[#This Row],[Date]],'DB Details'!$A:$L,12)</f>
        <v>69.900000000000006</v>
      </c>
      <c r="C304" s="40">
        <f>Table9[[#This Row],[PMI]]-B303</f>
        <v>2.9000000000000057</v>
      </c>
      <c r="J304" s="4"/>
    </row>
    <row r="305" spans="1:10" x14ac:dyDescent="0.2">
      <c r="A305" s="39">
        <v>26634</v>
      </c>
      <c r="B305" s="40">
        <f>VLOOKUP(Table9[[#This Row],[Date]],'DB Details'!$A:$L,12)</f>
        <v>70.5</v>
      </c>
      <c r="C305" s="40">
        <f>Table9[[#This Row],[PMI]]-B304</f>
        <v>0.59999999999999432</v>
      </c>
      <c r="J305" s="4"/>
    </row>
    <row r="306" spans="1:10" x14ac:dyDescent="0.2">
      <c r="A306" s="39">
        <v>26665</v>
      </c>
      <c r="B306" s="40">
        <f>VLOOKUP(Table9[[#This Row],[Date]],'DB Details'!$A:$L,12)</f>
        <v>72.099999999999994</v>
      </c>
      <c r="C306" s="40">
        <f>Table9[[#This Row],[PMI]]-B305</f>
        <v>1.5999999999999943</v>
      </c>
      <c r="J306" s="4"/>
    </row>
    <row r="307" spans="1:10" x14ac:dyDescent="0.2">
      <c r="A307" s="39">
        <v>26696</v>
      </c>
      <c r="B307" s="40">
        <f>VLOOKUP(Table9[[#This Row],[Date]],'DB Details'!$A:$L,12)</f>
        <v>69.599999999999994</v>
      </c>
      <c r="C307" s="40">
        <f>Table9[[#This Row],[PMI]]-B306</f>
        <v>-2.5</v>
      </c>
      <c r="J307" s="4"/>
    </row>
    <row r="308" spans="1:10" x14ac:dyDescent="0.2">
      <c r="A308" s="39">
        <v>26724</v>
      </c>
      <c r="B308" s="40">
        <f>VLOOKUP(Table9[[#This Row],[Date]],'DB Details'!$A:$L,12)</f>
        <v>69.599999999999994</v>
      </c>
      <c r="C308" s="40">
        <f>Table9[[#This Row],[PMI]]-B307</f>
        <v>0</v>
      </c>
      <c r="J308" s="4"/>
    </row>
    <row r="309" spans="1:10" x14ac:dyDescent="0.2">
      <c r="A309" s="39">
        <v>26755</v>
      </c>
      <c r="B309" s="40">
        <f>VLOOKUP(Table9[[#This Row],[Date]],'DB Details'!$A:$L,12)</f>
        <v>67.7</v>
      </c>
      <c r="C309" s="40">
        <f>Table9[[#This Row],[PMI]]-B308</f>
        <v>-1.8999999999999915</v>
      </c>
      <c r="J309" s="4"/>
    </row>
    <row r="310" spans="1:10" x14ac:dyDescent="0.2">
      <c r="A310" s="39">
        <v>26785</v>
      </c>
      <c r="B310" s="40">
        <f>VLOOKUP(Table9[[#This Row],[Date]],'DB Details'!$A:$L,12)</f>
        <v>64.8</v>
      </c>
      <c r="C310" s="40">
        <f>Table9[[#This Row],[PMI]]-B309</f>
        <v>-2.9000000000000057</v>
      </c>
      <c r="J310" s="4"/>
    </row>
    <row r="311" spans="1:10" x14ac:dyDescent="0.2">
      <c r="A311" s="39">
        <v>26816</v>
      </c>
      <c r="B311" s="40">
        <f>VLOOKUP(Table9[[#This Row],[Date]],'DB Details'!$A:$L,12)</f>
        <v>65</v>
      </c>
      <c r="C311" s="40">
        <f>Table9[[#This Row],[PMI]]-B310</f>
        <v>0.20000000000000284</v>
      </c>
      <c r="J311" s="4"/>
    </row>
    <row r="312" spans="1:10" x14ac:dyDescent="0.2">
      <c r="A312" s="39">
        <v>26846</v>
      </c>
      <c r="B312" s="40">
        <f>VLOOKUP(Table9[[#This Row],[Date]],'DB Details'!$A:$L,12)</f>
        <v>57.8</v>
      </c>
      <c r="C312" s="40">
        <f>Table9[[#This Row],[PMI]]-B311</f>
        <v>-7.2000000000000028</v>
      </c>
      <c r="J312" s="4"/>
    </row>
    <row r="313" spans="1:10" x14ac:dyDescent="0.2">
      <c r="A313" s="39">
        <v>26877</v>
      </c>
      <c r="B313" s="40">
        <f>VLOOKUP(Table9[[#This Row],[Date]],'DB Details'!$A:$L,12)</f>
        <v>62.7</v>
      </c>
      <c r="C313" s="40">
        <f>Table9[[#This Row],[PMI]]-B312</f>
        <v>4.9000000000000057</v>
      </c>
      <c r="J313" s="4"/>
    </row>
    <row r="314" spans="1:10" x14ac:dyDescent="0.2">
      <c r="A314" s="39">
        <v>26908</v>
      </c>
      <c r="B314" s="40">
        <f>VLOOKUP(Table9[[#This Row],[Date]],'DB Details'!$A:$L,12)</f>
        <v>63.5</v>
      </c>
      <c r="C314" s="40">
        <f>Table9[[#This Row],[PMI]]-B313</f>
        <v>0.79999999999999716</v>
      </c>
      <c r="J314" s="4"/>
    </row>
    <row r="315" spans="1:10" x14ac:dyDescent="0.2">
      <c r="A315" s="39">
        <v>26938</v>
      </c>
      <c r="B315" s="40">
        <f>VLOOKUP(Table9[[#This Row],[Date]],'DB Details'!$A:$L,12)</f>
        <v>66.2</v>
      </c>
      <c r="C315" s="40">
        <f>Table9[[#This Row],[PMI]]-B314</f>
        <v>2.7000000000000028</v>
      </c>
      <c r="J315" s="4"/>
    </row>
    <row r="316" spans="1:10" x14ac:dyDescent="0.2">
      <c r="A316" s="39">
        <v>26969</v>
      </c>
      <c r="B316" s="40">
        <f>VLOOKUP(Table9[[#This Row],[Date]],'DB Details'!$A:$L,12)</f>
        <v>68.099999999999994</v>
      </c>
      <c r="C316" s="40">
        <f>Table9[[#This Row],[PMI]]-B315</f>
        <v>1.8999999999999915</v>
      </c>
      <c r="J316" s="4"/>
    </row>
    <row r="317" spans="1:10" x14ac:dyDescent="0.2">
      <c r="A317" s="39">
        <v>26999</v>
      </c>
      <c r="B317" s="40">
        <f>VLOOKUP(Table9[[#This Row],[Date]],'DB Details'!$A:$L,12)</f>
        <v>63.6</v>
      </c>
      <c r="C317" s="40">
        <f>Table9[[#This Row],[PMI]]-B316</f>
        <v>-4.4999999999999929</v>
      </c>
      <c r="J317" s="4"/>
    </row>
    <row r="318" spans="1:10" x14ac:dyDescent="0.2">
      <c r="A318" s="39">
        <v>27030</v>
      </c>
      <c r="B318" s="40">
        <f>VLOOKUP(Table9[[#This Row],[Date]],'DB Details'!$A:$L,12)</f>
        <v>62.1</v>
      </c>
      <c r="C318" s="40">
        <f>Table9[[#This Row],[PMI]]-B317</f>
        <v>-1.5</v>
      </c>
      <c r="J318" s="4"/>
    </row>
    <row r="319" spans="1:10" x14ac:dyDescent="0.2">
      <c r="A319" s="39">
        <v>27061</v>
      </c>
      <c r="B319" s="40">
        <f>VLOOKUP(Table9[[#This Row],[Date]],'DB Details'!$A:$L,12)</f>
        <v>58.6</v>
      </c>
      <c r="C319" s="40">
        <f>Table9[[#This Row],[PMI]]-B318</f>
        <v>-3.5</v>
      </c>
      <c r="J319" s="4"/>
    </row>
    <row r="320" spans="1:10" x14ac:dyDescent="0.2">
      <c r="A320" s="39">
        <v>27089</v>
      </c>
      <c r="B320" s="40">
        <f>VLOOKUP(Table9[[#This Row],[Date]],'DB Details'!$A:$L,12)</f>
        <v>61.8</v>
      </c>
      <c r="C320" s="40">
        <f>Table9[[#This Row],[PMI]]-B319</f>
        <v>3.1999999999999957</v>
      </c>
      <c r="J320" s="4"/>
    </row>
    <row r="321" spans="1:10" x14ac:dyDescent="0.2">
      <c r="A321" s="39">
        <v>27120</v>
      </c>
      <c r="B321" s="40">
        <f>VLOOKUP(Table9[[#This Row],[Date]],'DB Details'!$A:$L,12)</f>
        <v>59.9</v>
      </c>
      <c r="C321" s="40">
        <f>Table9[[#This Row],[PMI]]-B320</f>
        <v>-1.8999999999999986</v>
      </c>
      <c r="J321" s="4"/>
    </row>
    <row r="322" spans="1:10" x14ac:dyDescent="0.2">
      <c r="A322" s="39">
        <v>27150</v>
      </c>
      <c r="B322" s="40">
        <f>VLOOKUP(Table9[[#This Row],[Date]],'DB Details'!$A:$L,12)</f>
        <v>55.7</v>
      </c>
      <c r="C322" s="40">
        <f>Table9[[#This Row],[PMI]]-B321</f>
        <v>-4.1999999999999957</v>
      </c>
      <c r="J322" s="4"/>
    </row>
    <row r="323" spans="1:10" x14ac:dyDescent="0.2">
      <c r="A323" s="39">
        <v>27181</v>
      </c>
      <c r="B323" s="40">
        <f>VLOOKUP(Table9[[#This Row],[Date]],'DB Details'!$A:$L,12)</f>
        <v>54.7</v>
      </c>
      <c r="C323" s="40">
        <f>Table9[[#This Row],[PMI]]-B322</f>
        <v>-1</v>
      </c>
      <c r="J323" s="4"/>
    </row>
    <row r="324" spans="1:10" x14ac:dyDescent="0.2">
      <c r="A324" s="39">
        <v>27211</v>
      </c>
      <c r="B324" s="40">
        <f>VLOOKUP(Table9[[#This Row],[Date]],'DB Details'!$A:$L,12)</f>
        <v>54.8</v>
      </c>
      <c r="C324" s="40">
        <f>Table9[[#This Row],[PMI]]-B323</f>
        <v>9.9999999999994316E-2</v>
      </c>
      <c r="J324" s="4"/>
    </row>
    <row r="325" spans="1:10" x14ac:dyDescent="0.2">
      <c r="A325" s="39">
        <v>27242</v>
      </c>
      <c r="B325" s="40">
        <f>VLOOKUP(Table9[[#This Row],[Date]],'DB Details'!$A:$L,12)</f>
        <v>52.9</v>
      </c>
      <c r="C325" s="40">
        <f>Table9[[#This Row],[PMI]]-B324</f>
        <v>-1.8999999999999986</v>
      </c>
      <c r="J325" s="4"/>
    </row>
    <row r="326" spans="1:10" x14ac:dyDescent="0.2">
      <c r="A326" s="39">
        <v>27273</v>
      </c>
      <c r="B326" s="40">
        <f>VLOOKUP(Table9[[#This Row],[Date]],'DB Details'!$A:$L,12)</f>
        <v>46.2</v>
      </c>
      <c r="C326" s="40">
        <f>Table9[[#This Row],[PMI]]-B325</f>
        <v>-6.6999999999999957</v>
      </c>
      <c r="J326" s="4"/>
    </row>
    <row r="327" spans="1:10" x14ac:dyDescent="0.2">
      <c r="A327" s="39">
        <v>27303</v>
      </c>
      <c r="B327" s="40">
        <f>VLOOKUP(Table9[[#This Row],[Date]],'DB Details'!$A:$L,12)</f>
        <v>42.7</v>
      </c>
      <c r="C327" s="40">
        <f>Table9[[#This Row],[PMI]]-B326</f>
        <v>-3.5</v>
      </c>
      <c r="J327" s="4"/>
    </row>
    <row r="328" spans="1:10" x14ac:dyDescent="0.2">
      <c r="A328" s="39">
        <v>27334</v>
      </c>
      <c r="B328" s="40">
        <f>VLOOKUP(Table9[[#This Row],[Date]],'DB Details'!$A:$L,12)</f>
        <v>37.9</v>
      </c>
      <c r="C328" s="40">
        <f>Table9[[#This Row],[PMI]]-B327</f>
        <v>-4.8000000000000043</v>
      </c>
      <c r="J328" s="4"/>
    </row>
    <row r="329" spans="1:10" x14ac:dyDescent="0.2">
      <c r="A329" s="39">
        <v>27364</v>
      </c>
      <c r="B329" s="40">
        <f>VLOOKUP(Table9[[#This Row],[Date]],'DB Details'!$A:$L,12)</f>
        <v>30.9</v>
      </c>
      <c r="C329" s="40">
        <f>Table9[[#This Row],[PMI]]-B328</f>
        <v>-7</v>
      </c>
    </row>
    <row r="330" spans="1:10" x14ac:dyDescent="0.2">
      <c r="A330" s="39">
        <v>27395</v>
      </c>
      <c r="B330" s="40">
        <f>VLOOKUP(Table9[[#This Row],[Date]],'DB Details'!$A:$L,12)</f>
        <v>30.7</v>
      </c>
      <c r="C330" s="40">
        <f>Table9[[#This Row],[PMI]]-B329</f>
        <v>-0.19999999999999929</v>
      </c>
    </row>
    <row r="331" spans="1:10" x14ac:dyDescent="0.2">
      <c r="A331" s="39">
        <v>27426</v>
      </c>
      <c r="B331" s="40">
        <f>VLOOKUP(Table9[[#This Row],[Date]],'DB Details'!$A:$L,12)</f>
        <v>34.4</v>
      </c>
      <c r="C331" s="40">
        <f>Table9[[#This Row],[PMI]]-B330</f>
        <v>3.6999999999999993</v>
      </c>
    </row>
    <row r="332" spans="1:10" x14ac:dyDescent="0.2">
      <c r="A332" s="39">
        <v>27454</v>
      </c>
      <c r="B332" s="40">
        <f>VLOOKUP(Table9[[#This Row],[Date]],'DB Details'!$A:$L,12)</f>
        <v>31.6</v>
      </c>
      <c r="C332" s="40">
        <f>Table9[[#This Row],[PMI]]-B331</f>
        <v>-2.7999999999999972</v>
      </c>
    </row>
    <row r="333" spans="1:10" x14ac:dyDescent="0.2">
      <c r="A333" s="39">
        <v>27485</v>
      </c>
      <c r="B333" s="40">
        <f>VLOOKUP(Table9[[#This Row],[Date]],'DB Details'!$A:$L,12)</f>
        <v>37.5</v>
      </c>
      <c r="C333" s="40">
        <f>Table9[[#This Row],[PMI]]-B332</f>
        <v>5.8999999999999986</v>
      </c>
    </row>
    <row r="334" spans="1:10" x14ac:dyDescent="0.2">
      <c r="A334" s="39">
        <v>27515</v>
      </c>
      <c r="B334" s="40">
        <f>VLOOKUP(Table9[[#This Row],[Date]],'DB Details'!$A:$L,12)</f>
        <v>41.2</v>
      </c>
      <c r="C334" s="40">
        <f>Table9[[#This Row],[PMI]]-B333</f>
        <v>3.7000000000000028</v>
      </c>
    </row>
    <row r="335" spans="1:10" x14ac:dyDescent="0.2">
      <c r="A335" s="39">
        <v>27546</v>
      </c>
      <c r="B335" s="40">
        <f>VLOOKUP(Table9[[#This Row],[Date]],'DB Details'!$A:$L,12)</f>
        <v>45.1</v>
      </c>
      <c r="C335" s="40">
        <f>Table9[[#This Row],[PMI]]-B334</f>
        <v>3.8999999999999986</v>
      </c>
    </row>
    <row r="336" spans="1:10" x14ac:dyDescent="0.2">
      <c r="A336" s="39">
        <v>27576</v>
      </c>
      <c r="B336" s="40">
        <f>VLOOKUP(Table9[[#This Row],[Date]],'DB Details'!$A:$L,12)</f>
        <v>47.2</v>
      </c>
      <c r="C336" s="40">
        <f>Table9[[#This Row],[PMI]]-B335</f>
        <v>2.1000000000000014</v>
      </c>
    </row>
    <row r="337" spans="1:3" x14ac:dyDescent="0.2">
      <c r="A337" s="39">
        <v>27607</v>
      </c>
      <c r="B337" s="40">
        <f>VLOOKUP(Table9[[#This Row],[Date]],'DB Details'!$A:$L,12)</f>
        <v>51.4</v>
      </c>
      <c r="C337" s="40">
        <f>Table9[[#This Row],[PMI]]-B336</f>
        <v>4.1999999999999957</v>
      </c>
    </row>
    <row r="338" spans="1:3" x14ac:dyDescent="0.2">
      <c r="A338" s="39">
        <v>27638</v>
      </c>
      <c r="B338" s="40">
        <f>VLOOKUP(Table9[[#This Row],[Date]],'DB Details'!$A:$L,12)</f>
        <v>54.4</v>
      </c>
      <c r="C338" s="40">
        <f>Table9[[#This Row],[PMI]]-B337</f>
        <v>3</v>
      </c>
    </row>
    <row r="339" spans="1:3" x14ac:dyDescent="0.2">
      <c r="A339" s="39">
        <v>27668</v>
      </c>
      <c r="B339" s="40">
        <f>VLOOKUP(Table9[[#This Row],[Date]],'DB Details'!$A:$L,12)</f>
        <v>55.5</v>
      </c>
      <c r="C339" s="40">
        <f>Table9[[#This Row],[PMI]]-B338</f>
        <v>1.1000000000000014</v>
      </c>
    </row>
    <row r="340" spans="1:3" x14ac:dyDescent="0.2">
      <c r="A340" s="39">
        <v>27699</v>
      </c>
      <c r="B340" s="40">
        <f>VLOOKUP(Table9[[#This Row],[Date]],'DB Details'!$A:$L,12)</f>
        <v>54.5</v>
      </c>
      <c r="C340" s="40">
        <f>Table9[[#This Row],[PMI]]-B339</f>
        <v>-1</v>
      </c>
    </row>
    <row r="341" spans="1:3" x14ac:dyDescent="0.2">
      <c r="A341" s="39">
        <v>27729</v>
      </c>
      <c r="B341" s="40">
        <f>VLOOKUP(Table9[[#This Row],[Date]],'DB Details'!$A:$L,12)</f>
        <v>54.9</v>
      </c>
      <c r="C341" s="40">
        <f>Table9[[#This Row],[PMI]]-B340</f>
        <v>0.39999999999999858</v>
      </c>
    </row>
    <row r="342" spans="1:3" x14ac:dyDescent="0.2">
      <c r="A342" s="39">
        <v>27760</v>
      </c>
      <c r="B342" s="40">
        <f>VLOOKUP(Table9[[#This Row],[Date]],'DB Details'!$A:$L,12)</f>
        <v>58.8</v>
      </c>
      <c r="C342" s="40">
        <f>Table9[[#This Row],[PMI]]-B341</f>
        <v>3.8999999999999986</v>
      </c>
    </row>
    <row r="343" spans="1:3" x14ac:dyDescent="0.2">
      <c r="A343" s="39">
        <v>27791</v>
      </c>
      <c r="B343" s="40">
        <f>VLOOKUP(Table9[[#This Row],[Date]],'DB Details'!$A:$L,12)</f>
        <v>61.5</v>
      </c>
      <c r="C343" s="40">
        <f>Table9[[#This Row],[PMI]]-B342</f>
        <v>2.7000000000000028</v>
      </c>
    </row>
    <row r="344" spans="1:3" x14ac:dyDescent="0.2">
      <c r="A344" s="39">
        <v>27820</v>
      </c>
      <c r="B344" s="40">
        <f>VLOOKUP(Table9[[#This Row],[Date]],'DB Details'!$A:$L,12)</f>
        <v>58.4</v>
      </c>
      <c r="C344" s="40">
        <f>Table9[[#This Row],[PMI]]-B343</f>
        <v>-3.1000000000000014</v>
      </c>
    </row>
    <row r="345" spans="1:3" x14ac:dyDescent="0.2">
      <c r="A345" s="39">
        <v>27851</v>
      </c>
      <c r="B345" s="40">
        <f>VLOOKUP(Table9[[#This Row],[Date]],'DB Details'!$A:$L,12)</f>
        <v>60.6</v>
      </c>
      <c r="C345" s="40">
        <f>Table9[[#This Row],[PMI]]-B344</f>
        <v>2.2000000000000028</v>
      </c>
    </row>
    <row r="346" spans="1:3" x14ac:dyDescent="0.2">
      <c r="A346" s="39">
        <v>27881</v>
      </c>
      <c r="B346" s="40">
        <f>VLOOKUP(Table9[[#This Row],[Date]],'DB Details'!$A:$L,12)</f>
        <v>58.8</v>
      </c>
      <c r="C346" s="40">
        <f>Table9[[#This Row],[PMI]]-B345</f>
        <v>-1.8000000000000043</v>
      </c>
    </row>
    <row r="347" spans="1:3" x14ac:dyDescent="0.2">
      <c r="A347" s="39">
        <v>27912</v>
      </c>
      <c r="B347" s="40">
        <f>VLOOKUP(Table9[[#This Row],[Date]],'DB Details'!$A:$L,12)</f>
        <v>58.2</v>
      </c>
      <c r="C347" s="40">
        <f>Table9[[#This Row],[PMI]]-B346</f>
        <v>-0.59999999999999432</v>
      </c>
    </row>
    <row r="348" spans="1:3" x14ac:dyDescent="0.2">
      <c r="A348" s="39">
        <v>27942</v>
      </c>
      <c r="B348" s="40">
        <f>VLOOKUP(Table9[[#This Row],[Date]],'DB Details'!$A:$L,12)</f>
        <v>55.9</v>
      </c>
      <c r="C348" s="40">
        <f>Table9[[#This Row],[PMI]]-B347</f>
        <v>-2.3000000000000043</v>
      </c>
    </row>
    <row r="349" spans="1:3" x14ac:dyDescent="0.2">
      <c r="A349" s="39">
        <v>27973</v>
      </c>
      <c r="B349" s="40">
        <f>VLOOKUP(Table9[[#This Row],[Date]],'DB Details'!$A:$L,12)</f>
        <v>54.5</v>
      </c>
      <c r="C349" s="40">
        <f>Table9[[#This Row],[PMI]]-B348</f>
        <v>-1.3999999999999986</v>
      </c>
    </row>
    <row r="350" spans="1:3" x14ac:dyDescent="0.2">
      <c r="A350" s="39">
        <v>28004</v>
      </c>
      <c r="B350" s="40">
        <f>VLOOKUP(Table9[[#This Row],[Date]],'DB Details'!$A:$L,12)</f>
        <v>53.6</v>
      </c>
      <c r="C350" s="40">
        <f>Table9[[#This Row],[PMI]]-B349</f>
        <v>-0.89999999999999858</v>
      </c>
    </row>
    <row r="351" spans="1:3" x14ac:dyDescent="0.2">
      <c r="A351" s="39">
        <v>28034</v>
      </c>
      <c r="B351" s="40">
        <f>VLOOKUP(Table9[[#This Row],[Date]],'DB Details'!$A:$L,12)</f>
        <v>53.5</v>
      </c>
      <c r="C351" s="40">
        <f>Table9[[#This Row],[PMI]]-B350</f>
        <v>-0.10000000000000142</v>
      </c>
    </row>
    <row r="352" spans="1:3" x14ac:dyDescent="0.2">
      <c r="A352" s="39">
        <v>28065</v>
      </c>
      <c r="B352" s="40">
        <f>VLOOKUP(Table9[[#This Row],[Date]],'DB Details'!$A:$L,12)</f>
        <v>51.7</v>
      </c>
      <c r="C352" s="40">
        <f>Table9[[#This Row],[PMI]]-B351</f>
        <v>-1.7999999999999972</v>
      </c>
    </row>
    <row r="353" spans="1:3" x14ac:dyDescent="0.2">
      <c r="A353" s="39">
        <v>28095</v>
      </c>
      <c r="B353" s="40">
        <f>VLOOKUP(Table9[[#This Row],[Date]],'DB Details'!$A:$L,12)</f>
        <v>56.6</v>
      </c>
      <c r="C353" s="40">
        <f>Table9[[#This Row],[PMI]]-B352</f>
        <v>4.8999999999999986</v>
      </c>
    </row>
    <row r="354" spans="1:3" x14ac:dyDescent="0.2">
      <c r="A354" s="39">
        <v>28126</v>
      </c>
      <c r="B354" s="40">
        <f>VLOOKUP(Table9[[#This Row],[Date]],'DB Details'!$A:$L,12)</f>
        <v>54.8</v>
      </c>
      <c r="C354" s="40">
        <f>Table9[[#This Row],[PMI]]-B353</f>
        <v>-1.8000000000000043</v>
      </c>
    </row>
    <row r="355" spans="1:3" x14ac:dyDescent="0.2">
      <c r="A355" s="39">
        <v>28157</v>
      </c>
      <c r="B355" s="40">
        <f>VLOOKUP(Table9[[#This Row],[Date]],'DB Details'!$A:$L,12)</f>
        <v>55</v>
      </c>
      <c r="C355" s="40">
        <f>Table9[[#This Row],[PMI]]-B354</f>
        <v>0.20000000000000284</v>
      </c>
    </row>
    <row r="356" spans="1:3" x14ac:dyDescent="0.2">
      <c r="A356" s="39">
        <v>28185</v>
      </c>
      <c r="B356" s="40">
        <f>VLOOKUP(Table9[[#This Row],[Date]],'DB Details'!$A:$L,12)</f>
        <v>58.4</v>
      </c>
      <c r="C356" s="40">
        <f>Table9[[#This Row],[PMI]]-B355</f>
        <v>3.3999999999999986</v>
      </c>
    </row>
    <row r="357" spans="1:3" x14ac:dyDescent="0.2">
      <c r="A357" s="39">
        <v>28216</v>
      </c>
      <c r="B357" s="40">
        <f>VLOOKUP(Table9[[#This Row],[Date]],'DB Details'!$A:$L,12)</f>
        <v>56.9</v>
      </c>
      <c r="C357" s="40">
        <f>Table9[[#This Row],[PMI]]-B356</f>
        <v>-1.5</v>
      </c>
    </row>
    <row r="358" spans="1:3" x14ac:dyDescent="0.2">
      <c r="A358" s="39">
        <v>28246</v>
      </c>
      <c r="B358" s="40">
        <f>VLOOKUP(Table9[[#This Row],[Date]],'DB Details'!$A:$L,12)</f>
        <v>59.7</v>
      </c>
      <c r="C358" s="40">
        <f>Table9[[#This Row],[PMI]]-B357</f>
        <v>2.8000000000000043</v>
      </c>
    </row>
    <row r="359" spans="1:3" x14ac:dyDescent="0.2">
      <c r="A359" s="39">
        <v>28277</v>
      </c>
      <c r="B359" s="40">
        <f>VLOOKUP(Table9[[#This Row],[Date]],'DB Details'!$A:$L,12)</f>
        <v>56.8</v>
      </c>
      <c r="C359" s="40">
        <f>Table9[[#This Row],[PMI]]-B358</f>
        <v>-2.9000000000000057</v>
      </c>
    </row>
    <row r="360" spans="1:3" x14ac:dyDescent="0.2">
      <c r="A360" s="39">
        <v>28307</v>
      </c>
      <c r="B360" s="40">
        <f>VLOOKUP(Table9[[#This Row],[Date]],'DB Details'!$A:$L,12)</f>
        <v>57.7</v>
      </c>
      <c r="C360" s="40">
        <f>Table9[[#This Row],[PMI]]-B359</f>
        <v>0.90000000000000568</v>
      </c>
    </row>
    <row r="361" spans="1:3" x14ac:dyDescent="0.2">
      <c r="A361" s="39">
        <v>28338</v>
      </c>
      <c r="B361" s="40">
        <f>VLOOKUP(Table9[[#This Row],[Date]],'DB Details'!$A:$L,12)</f>
        <v>54.9</v>
      </c>
      <c r="C361" s="40">
        <f>Table9[[#This Row],[PMI]]-B360</f>
        <v>-2.8000000000000043</v>
      </c>
    </row>
    <row r="362" spans="1:3" x14ac:dyDescent="0.2">
      <c r="A362" s="39">
        <v>28369</v>
      </c>
      <c r="B362" s="40">
        <f>VLOOKUP(Table9[[#This Row],[Date]],'DB Details'!$A:$L,12)</f>
        <v>53.9</v>
      </c>
      <c r="C362" s="40">
        <f>Table9[[#This Row],[PMI]]-B361</f>
        <v>-1</v>
      </c>
    </row>
    <row r="363" spans="1:3" x14ac:dyDescent="0.2">
      <c r="A363" s="39">
        <v>28399</v>
      </c>
      <c r="B363" s="40">
        <f>VLOOKUP(Table9[[#This Row],[Date]],'DB Details'!$A:$L,12)</f>
        <v>55.4</v>
      </c>
      <c r="C363" s="40">
        <f>Table9[[#This Row],[PMI]]-B362</f>
        <v>1.5</v>
      </c>
    </row>
    <row r="364" spans="1:3" x14ac:dyDescent="0.2">
      <c r="A364" s="39">
        <v>28430</v>
      </c>
      <c r="B364" s="40">
        <f>VLOOKUP(Table9[[#This Row],[Date]],'DB Details'!$A:$L,12)</f>
        <v>56.1</v>
      </c>
      <c r="C364" s="40">
        <f>Table9[[#This Row],[PMI]]-B363</f>
        <v>0.70000000000000284</v>
      </c>
    </row>
    <row r="365" spans="1:3" x14ac:dyDescent="0.2">
      <c r="A365" s="39">
        <v>28460</v>
      </c>
      <c r="B365" s="40">
        <f>VLOOKUP(Table9[[#This Row],[Date]],'DB Details'!$A:$L,12)</f>
        <v>59.8</v>
      </c>
      <c r="C365" s="40">
        <f>Table9[[#This Row],[PMI]]-B364</f>
        <v>3.6999999999999957</v>
      </c>
    </row>
    <row r="366" spans="1:3" x14ac:dyDescent="0.2">
      <c r="A366" s="39">
        <v>28491</v>
      </c>
      <c r="B366" s="40">
        <f>VLOOKUP(Table9[[#This Row],[Date]],'DB Details'!$A:$L,12)</f>
        <v>57.4</v>
      </c>
      <c r="C366" s="40">
        <f>Table9[[#This Row],[PMI]]-B365</f>
        <v>-2.3999999999999986</v>
      </c>
    </row>
    <row r="367" spans="1:3" x14ac:dyDescent="0.2">
      <c r="A367" s="39">
        <v>28522</v>
      </c>
      <c r="B367" s="40">
        <f>VLOOKUP(Table9[[#This Row],[Date]],'DB Details'!$A:$L,12)</f>
        <v>55.9</v>
      </c>
      <c r="C367" s="40">
        <f>Table9[[#This Row],[PMI]]-B366</f>
        <v>-1.5</v>
      </c>
    </row>
    <row r="368" spans="1:3" x14ac:dyDescent="0.2">
      <c r="A368" s="39">
        <v>28550</v>
      </c>
      <c r="B368" s="40">
        <f>VLOOKUP(Table9[[#This Row],[Date]],'DB Details'!$A:$L,12)</f>
        <v>55</v>
      </c>
      <c r="C368" s="40">
        <f>Table9[[#This Row],[PMI]]-B367</f>
        <v>-0.89999999999999858</v>
      </c>
    </row>
    <row r="369" spans="1:3" x14ac:dyDescent="0.2">
      <c r="A369" s="39">
        <v>28581</v>
      </c>
      <c r="B369" s="40">
        <f>VLOOKUP(Table9[[#This Row],[Date]],'DB Details'!$A:$L,12)</f>
        <v>57.7</v>
      </c>
      <c r="C369" s="40">
        <f>Table9[[#This Row],[PMI]]-B368</f>
        <v>2.7000000000000028</v>
      </c>
    </row>
    <row r="370" spans="1:3" x14ac:dyDescent="0.2">
      <c r="A370" s="39">
        <v>28611</v>
      </c>
      <c r="B370" s="40">
        <f>VLOOKUP(Table9[[#This Row],[Date]],'DB Details'!$A:$L,12)</f>
        <v>60.2</v>
      </c>
      <c r="C370" s="40">
        <f>Table9[[#This Row],[PMI]]-B369</f>
        <v>2.5</v>
      </c>
    </row>
    <row r="371" spans="1:3" x14ac:dyDescent="0.2">
      <c r="A371" s="39">
        <v>28642</v>
      </c>
      <c r="B371" s="40">
        <f>VLOOKUP(Table9[[#This Row],[Date]],'DB Details'!$A:$L,12)</f>
        <v>60.5</v>
      </c>
      <c r="C371" s="40">
        <f>Table9[[#This Row],[PMI]]-B370</f>
        <v>0.29999999999999716</v>
      </c>
    </row>
    <row r="372" spans="1:3" x14ac:dyDescent="0.2">
      <c r="A372" s="39">
        <v>28672</v>
      </c>
      <c r="B372" s="40">
        <f>VLOOKUP(Table9[[#This Row],[Date]],'DB Details'!$A:$L,12)</f>
        <v>62.2</v>
      </c>
      <c r="C372" s="40">
        <f>Table9[[#This Row],[PMI]]-B371</f>
        <v>1.7000000000000028</v>
      </c>
    </row>
    <row r="373" spans="1:3" x14ac:dyDescent="0.2">
      <c r="A373" s="39">
        <v>28703</v>
      </c>
      <c r="B373" s="40">
        <f>VLOOKUP(Table9[[#This Row],[Date]],'DB Details'!$A:$L,12)</f>
        <v>60.3</v>
      </c>
      <c r="C373" s="40">
        <f>Table9[[#This Row],[PMI]]-B372</f>
        <v>-1.9000000000000057</v>
      </c>
    </row>
    <row r="374" spans="1:3" x14ac:dyDescent="0.2">
      <c r="A374" s="39">
        <v>28734</v>
      </c>
      <c r="B374" s="40">
        <f>VLOOKUP(Table9[[#This Row],[Date]],'DB Details'!$A:$L,12)</f>
        <v>60.5</v>
      </c>
      <c r="C374" s="40">
        <f>Table9[[#This Row],[PMI]]-B373</f>
        <v>0.20000000000000284</v>
      </c>
    </row>
    <row r="375" spans="1:3" x14ac:dyDescent="0.2">
      <c r="A375" s="39">
        <v>28764</v>
      </c>
      <c r="B375" s="40">
        <f>VLOOKUP(Table9[[#This Row],[Date]],'DB Details'!$A:$L,12)</f>
        <v>60.1</v>
      </c>
      <c r="C375" s="40">
        <f>Table9[[#This Row],[PMI]]-B374</f>
        <v>-0.39999999999999858</v>
      </c>
    </row>
    <row r="376" spans="1:3" x14ac:dyDescent="0.2">
      <c r="A376" s="39">
        <v>28795</v>
      </c>
      <c r="B376" s="40">
        <f>VLOOKUP(Table9[[#This Row],[Date]],'DB Details'!$A:$L,12)</f>
        <v>61.3</v>
      </c>
      <c r="C376" s="40">
        <f>Table9[[#This Row],[PMI]]-B375</f>
        <v>1.1999999999999957</v>
      </c>
    </row>
    <row r="377" spans="1:3" x14ac:dyDescent="0.2">
      <c r="A377" s="39">
        <v>28825</v>
      </c>
      <c r="B377" s="40">
        <f>VLOOKUP(Table9[[#This Row],[Date]],'DB Details'!$A:$L,12)</f>
        <v>59.4</v>
      </c>
      <c r="C377" s="40">
        <f>Table9[[#This Row],[PMI]]-B376</f>
        <v>-1.8999999999999986</v>
      </c>
    </row>
    <row r="378" spans="1:3" x14ac:dyDescent="0.2">
      <c r="A378" s="39">
        <v>28856</v>
      </c>
      <c r="B378" s="40">
        <f>VLOOKUP(Table9[[#This Row],[Date]],'DB Details'!$A:$L,12)</f>
        <v>58.5</v>
      </c>
      <c r="C378" s="40">
        <f>Table9[[#This Row],[PMI]]-B377</f>
        <v>-0.89999999999999858</v>
      </c>
    </row>
    <row r="379" spans="1:3" x14ac:dyDescent="0.2">
      <c r="A379" s="39">
        <v>28887</v>
      </c>
      <c r="B379" s="40">
        <f>VLOOKUP(Table9[[#This Row],[Date]],'DB Details'!$A:$L,12)</f>
        <v>58.2</v>
      </c>
      <c r="C379" s="40">
        <f>Table9[[#This Row],[PMI]]-B378</f>
        <v>-0.29999999999999716</v>
      </c>
    </row>
    <row r="380" spans="1:3" x14ac:dyDescent="0.2">
      <c r="A380" s="39">
        <v>28915</v>
      </c>
      <c r="B380" s="40">
        <f>VLOOKUP(Table9[[#This Row],[Date]],'DB Details'!$A:$L,12)</f>
        <v>57.7</v>
      </c>
      <c r="C380" s="40">
        <f>Table9[[#This Row],[PMI]]-B379</f>
        <v>-0.5</v>
      </c>
    </row>
    <row r="381" spans="1:3" x14ac:dyDescent="0.2">
      <c r="A381" s="39">
        <v>28946</v>
      </c>
      <c r="B381" s="40">
        <f>VLOOKUP(Table9[[#This Row],[Date]],'DB Details'!$A:$L,12)</f>
        <v>56.2</v>
      </c>
      <c r="C381" s="40">
        <f>Table9[[#This Row],[PMI]]-B380</f>
        <v>-1.5</v>
      </c>
    </row>
    <row r="382" spans="1:3" x14ac:dyDescent="0.2">
      <c r="A382" s="39">
        <v>28976</v>
      </c>
      <c r="B382" s="40">
        <f>VLOOKUP(Table9[[#This Row],[Date]],'DB Details'!$A:$L,12)</f>
        <v>54.4</v>
      </c>
      <c r="C382" s="40">
        <f>Table9[[#This Row],[PMI]]-B381</f>
        <v>-1.8000000000000043</v>
      </c>
    </row>
    <row r="383" spans="1:3" x14ac:dyDescent="0.2">
      <c r="A383" s="39">
        <v>29007</v>
      </c>
      <c r="B383" s="40">
        <f>VLOOKUP(Table9[[#This Row],[Date]],'DB Details'!$A:$L,12)</f>
        <v>52.7</v>
      </c>
      <c r="C383" s="40">
        <f>Table9[[#This Row],[PMI]]-B382</f>
        <v>-1.6999999999999957</v>
      </c>
    </row>
    <row r="384" spans="1:3" x14ac:dyDescent="0.2">
      <c r="A384" s="39">
        <v>29037</v>
      </c>
      <c r="B384" s="40">
        <f>VLOOKUP(Table9[[#This Row],[Date]],'DB Details'!$A:$L,12)</f>
        <v>51.3</v>
      </c>
      <c r="C384" s="40">
        <f>Table9[[#This Row],[PMI]]-B383</f>
        <v>-1.4000000000000057</v>
      </c>
    </row>
    <row r="385" spans="1:3" x14ac:dyDescent="0.2">
      <c r="A385" s="39">
        <v>29068</v>
      </c>
      <c r="B385" s="40">
        <f>VLOOKUP(Table9[[#This Row],[Date]],'DB Details'!$A:$L,12)</f>
        <v>49.5</v>
      </c>
      <c r="C385" s="40">
        <f>Table9[[#This Row],[PMI]]-B384</f>
        <v>-1.7999999999999972</v>
      </c>
    </row>
    <row r="386" spans="1:3" x14ac:dyDescent="0.2">
      <c r="A386" s="39">
        <v>29099</v>
      </c>
      <c r="B386" s="40">
        <f>VLOOKUP(Table9[[#This Row],[Date]],'DB Details'!$A:$L,12)</f>
        <v>49.6</v>
      </c>
      <c r="C386" s="40">
        <f>Table9[[#This Row],[PMI]]-B385</f>
        <v>0.10000000000000142</v>
      </c>
    </row>
    <row r="387" spans="1:3" x14ac:dyDescent="0.2">
      <c r="A387" s="39">
        <v>29129</v>
      </c>
      <c r="B387" s="40">
        <f>VLOOKUP(Table9[[#This Row],[Date]],'DB Details'!$A:$L,12)</f>
        <v>49</v>
      </c>
      <c r="C387" s="40">
        <f>Table9[[#This Row],[PMI]]-B386</f>
        <v>-0.60000000000000142</v>
      </c>
    </row>
    <row r="388" spans="1:3" x14ac:dyDescent="0.2">
      <c r="A388" s="39">
        <v>29160</v>
      </c>
      <c r="B388" s="40">
        <f>VLOOKUP(Table9[[#This Row],[Date]],'DB Details'!$A:$L,12)</f>
        <v>48</v>
      </c>
      <c r="C388" s="40">
        <f>Table9[[#This Row],[PMI]]-B387</f>
        <v>-1</v>
      </c>
    </row>
    <row r="389" spans="1:3" x14ac:dyDescent="0.2">
      <c r="A389" s="39">
        <v>29190</v>
      </c>
      <c r="B389" s="40">
        <f>VLOOKUP(Table9[[#This Row],[Date]],'DB Details'!$A:$L,12)</f>
        <v>44.8</v>
      </c>
      <c r="C389" s="40">
        <f>Table9[[#This Row],[PMI]]-B388</f>
        <v>-3.2000000000000028</v>
      </c>
    </row>
    <row r="390" spans="1:3" x14ac:dyDescent="0.2">
      <c r="A390" s="39">
        <v>29221</v>
      </c>
      <c r="B390" s="40">
        <f>VLOOKUP(Table9[[#This Row],[Date]],'DB Details'!$A:$L,12)</f>
        <v>46.2</v>
      </c>
      <c r="C390" s="40">
        <f>Table9[[#This Row],[PMI]]-B389</f>
        <v>1.4000000000000057</v>
      </c>
    </row>
    <row r="391" spans="1:3" x14ac:dyDescent="0.2">
      <c r="A391" s="39">
        <v>29252</v>
      </c>
      <c r="B391" s="40">
        <f>VLOOKUP(Table9[[#This Row],[Date]],'DB Details'!$A:$L,12)</f>
        <v>50.2</v>
      </c>
      <c r="C391" s="40">
        <f>Table9[[#This Row],[PMI]]-B390</f>
        <v>4</v>
      </c>
    </row>
    <row r="392" spans="1:3" x14ac:dyDescent="0.2">
      <c r="A392" s="39">
        <v>29281</v>
      </c>
      <c r="B392" s="40">
        <f>VLOOKUP(Table9[[#This Row],[Date]],'DB Details'!$A:$L,12)</f>
        <v>43.6</v>
      </c>
      <c r="C392" s="40">
        <f>Table9[[#This Row],[PMI]]-B391</f>
        <v>-6.6000000000000014</v>
      </c>
    </row>
    <row r="393" spans="1:3" x14ac:dyDescent="0.2">
      <c r="A393" s="39">
        <v>29312</v>
      </c>
      <c r="B393" s="40">
        <f>VLOOKUP(Table9[[#This Row],[Date]],'DB Details'!$A:$L,12)</f>
        <v>37.4</v>
      </c>
      <c r="C393" s="40">
        <f>Table9[[#This Row],[PMI]]-B392</f>
        <v>-6.2000000000000028</v>
      </c>
    </row>
    <row r="394" spans="1:3" x14ac:dyDescent="0.2">
      <c r="A394" s="39">
        <v>29342</v>
      </c>
      <c r="B394" s="40">
        <f>VLOOKUP(Table9[[#This Row],[Date]],'DB Details'!$A:$L,12)</f>
        <v>29.4</v>
      </c>
      <c r="C394" s="40">
        <f>Table9[[#This Row],[PMI]]-B393</f>
        <v>-8</v>
      </c>
    </row>
    <row r="395" spans="1:3" x14ac:dyDescent="0.2">
      <c r="A395" s="39">
        <v>29373</v>
      </c>
      <c r="B395" s="40">
        <f>VLOOKUP(Table9[[#This Row],[Date]],'DB Details'!$A:$L,12)</f>
        <v>30.3</v>
      </c>
      <c r="C395" s="40">
        <f>Table9[[#This Row],[PMI]]-B394</f>
        <v>0.90000000000000213</v>
      </c>
    </row>
    <row r="396" spans="1:3" x14ac:dyDescent="0.2">
      <c r="A396" s="39">
        <v>29403</v>
      </c>
      <c r="B396" s="40">
        <f>VLOOKUP(Table9[[#This Row],[Date]],'DB Details'!$A:$L,12)</f>
        <v>35</v>
      </c>
      <c r="C396" s="40">
        <f>Table9[[#This Row],[PMI]]-B395</f>
        <v>4.6999999999999993</v>
      </c>
    </row>
    <row r="397" spans="1:3" x14ac:dyDescent="0.2">
      <c r="A397" s="39">
        <v>29434</v>
      </c>
      <c r="B397" s="40">
        <f>VLOOKUP(Table9[[#This Row],[Date]],'DB Details'!$A:$L,12)</f>
        <v>45.5</v>
      </c>
      <c r="C397" s="40">
        <f>Table9[[#This Row],[PMI]]-B396</f>
        <v>10.5</v>
      </c>
    </row>
    <row r="398" spans="1:3" x14ac:dyDescent="0.2">
      <c r="A398" s="39">
        <v>29465</v>
      </c>
      <c r="B398" s="40">
        <f>VLOOKUP(Table9[[#This Row],[Date]],'DB Details'!$A:$L,12)</f>
        <v>50.1</v>
      </c>
      <c r="C398" s="40">
        <f>Table9[[#This Row],[PMI]]-B397</f>
        <v>4.6000000000000014</v>
      </c>
    </row>
    <row r="399" spans="1:3" x14ac:dyDescent="0.2">
      <c r="A399" s="39">
        <v>29495</v>
      </c>
      <c r="B399" s="40">
        <f>VLOOKUP(Table9[[#This Row],[Date]],'DB Details'!$A:$L,12)</f>
        <v>55.5</v>
      </c>
      <c r="C399" s="40">
        <f>Table9[[#This Row],[PMI]]-B398</f>
        <v>5.3999999999999986</v>
      </c>
    </row>
    <row r="400" spans="1:3" x14ac:dyDescent="0.2">
      <c r="A400" s="39">
        <v>29526</v>
      </c>
      <c r="B400" s="40">
        <f>VLOOKUP(Table9[[#This Row],[Date]],'DB Details'!$A:$L,12)</f>
        <v>58.2</v>
      </c>
      <c r="C400" s="40">
        <f>Table9[[#This Row],[PMI]]-B399</f>
        <v>2.7000000000000028</v>
      </c>
    </row>
    <row r="401" spans="1:3" x14ac:dyDescent="0.2">
      <c r="A401" s="39">
        <v>29556</v>
      </c>
      <c r="B401" s="40">
        <f>VLOOKUP(Table9[[#This Row],[Date]],'DB Details'!$A:$L,12)</f>
        <v>53</v>
      </c>
      <c r="C401" s="40">
        <f>Table9[[#This Row],[PMI]]-B400</f>
        <v>-5.2000000000000028</v>
      </c>
    </row>
    <row r="402" spans="1:3" x14ac:dyDescent="0.2">
      <c r="A402" s="39">
        <v>29587</v>
      </c>
      <c r="B402" s="40">
        <f>VLOOKUP(Table9[[#This Row],[Date]],'DB Details'!$A:$L,12)</f>
        <v>49.2</v>
      </c>
      <c r="C402" s="40">
        <f>Table9[[#This Row],[PMI]]-B401</f>
        <v>-3.7999999999999972</v>
      </c>
    </row>
    <row r="403" spans="1:3" x14ac:dyDescent="0.2">
      <c r="A403" s="39">
        <v>29618</v>
      </c>
      <c r="B403" s="40">
        <f>VLOOKUP(Table9[[#This Row],[Date]],'DB Details'!$A:$L,12)</f>
        <v>48.8</v>
      </c>
      <c r="C403" s="40">
        <f>Table9[[#This Row],[PMI]]-B402</f>
        <v>-0.40000000000000568</v>
      </c>
    </row>
    <row r="404" spans="1:3" x14ac:dyDescent="0.2">
      <c r="A404" s="39">
        <v>29646</v>
      </c>
      <c r="B404" s="40">
        <f>VLOOKUP(Table9[[#This Row],[Date]],'DB Details'!$A:$L,12)</f>
        <v>49.6</v>
      </c>
      <c r="C404" s="40">
        <f>Table9[[#This Row],[PMI]]-B403</f>
        <v>0.80000000000000426</v>
      </c>
    </row>
    <row r="405" spans="1:3" x14ac:dyDescent="0.2">
      <c r="A405" s="39">
        <v>29677</v>
      </c>
      <c r="B405" s="40">
        <f>VLOOKUP(Table9[[#This Row],[Date]],'DB Details'!$A:$L,12)</f>
        <v>51.6</v>
      </c>
      <c r="C405" s="40">
        <f>Table9[[#This Row],[PMI]]-B404</f>
        <v>2</v>
      </c>
    </row>
    <row r="406" spans="1:3" x14ac:dyDescent="0.2">
      <c r="A406" s="39">
        <v>29707</v>
      </c>
      <c r="B406" s="40">
        <f>VLOOKUP(Table9[[#This Row],[Date]],'DB Details'!$A:$L,12)</f>
        <v>53.5</v>
      </c>
      <c r="C406" s="40">
        <f>Table9[[#This Row],[PMI]]-B405</f>
        <v>1.8999999999999986</v>
      </c>
    </row>
    <row r="407" spans="1:3" x14ac:dyDescent="0.2">
      <c r="A407" s="39">
        <v>29738</v>
      </c>
      <c r="B407" s="40">
        <f>VLOOKUP(Table9[[#This Row],[Date]],'DB Details'!$A:$L,12)</f>
        <v>50.7</v>
      </c>
      <c r="C407" s="40">
        <f>Table9[[#This Row],[PMI]]-B406</f>
        <v>-2.7999999999999972</v>
      </c>
    </row>
    <row r="408" spans="1:3" x14ac:dyDescent="0.2">
      <c r="A408" s="39">
        <v>29768</v>
      </c>
      <c r="B408" s="40">
        <f>VLOOKUP(Table9[[#This Row],[Date]],'DB Details'!$A:$L,12)</f>
        <v>46.7</v>
      </c>
      <c r="C408" s="40">
        <f>Table9[[#This Row],[PMI]]-B407</f>
        <v>-4</v>
      </c>
    </row>
    <row r="409" spans="1:3" x14ac:dyDescent="0.2">
      <c r="A409" s="39">
        <v>29799</v>
      </c>
      <c r="B409" s="40">
        <f>VLOOKUP(Table9[[#This Row],[Date]],'DB Details'!$A:$L,12)</f>
        <v>48.3</v>
      </c>
      <c r="C409" s="40">
        <f>Table9[[#This Row],[PMI]]-B408</f>
        <v>1.5999999999999943</v>
      </c>
    </row>
    <row r="410" spans="1:3" x14ac:dyDescent="0.2">
      <c r="A410" s="39">
        <v>29830</v>
      </c>
      <c r="B410" s="40">
        <f>VLOOKUP(Table9[[#This Row],[Date]],'DB Details'!$A:$L,12)</f>
        <v>42.5</v>
      </c>
      <c r="C410" s="40">
        <f>Table9[[#This Row],[PMI]]-B409</f>
        <v>-5.7999999999999972</v>
      </c>
    </row>
    <row r="411" spans="1:3" x14ac:dyDescent="0.2">
      <c r="A411" s="39">
        <v>29860</v>
      </c>
      <c r="B411" s="40">
        <f>VLOOKUP(Table9[[#This Row],[Date]],'DB Details'!$A:$L,12)</f>
        <v>40</v>
      </c>
      <c r="C411" s="40">
        <f>Table9[[#This Row],[PMI]]-B410</f>
        <v>-2.5</v>
      </c>
    </row>
    <row r="412" spans="1:3" x14ac:dyDescent="0.2">
      <c r="A412" s="39">
        <v>29891</v>
      </c>
      <c r="B412" s="40">
        <f>VLOOKUP(Table9[[#This Row],[Date]],'DB Details'!$A:$L,12)</f>
        <v>36.1</v>
      </c>
      <c r="C412" s="40">
        <f>Table9[[#This Row],[PMI]]-B411</f>
        <v>-3.8999999999999986</v>
      </c>
    </row>
    <row r="413" spans="1:3" x14ac:dyDescent="0.2">
      <c r="A413" s="39">
        <v>29921</v>
      </c>
      <c r="B413" s="40">
        <f>VLOOKUP(Table9[[#This Row],[Date]],'DB Details'!$A:$L,12)</f>
        <v>37.799999999999997</v>
      </c>
      <c r="C413" s="40">
        <f>Table9[[#This Row],[PMI]]-B412</f>
        <v>1.6999999999999957</v>
      </c>
    </row>
    <row r="414" spans="1:3" x14ac:dyDescent="0.2">
      <c r="A414" s="39">
        <v>29952</v>
      </c>
      <c r="B414" s="40">
        <f>VLOOKUP(Table9[[#This Row],[Date]],'DB Details'!$A:$L,12)</f>
        <v>38.200000000000003</v>
      </c>
      <c r="C414" s="40">
        <f>Table9[[#This Row],[PMI]]-B413</f>
        <v>0.40000000000000568</v>
      </c>
    </row>
    <row r="415" spans="1:3" x14ac:dyDescent="0.2">
      <c r="A415" s="39">
        <v>29983</v>
      </c>
      <c r="B415" s="40">
        <f>VLOOKUP(Table9[[#This Row],[Date]],'DB Details'!$A:$L,12)</f>
        <v>38.299999999999997</v>
      </c>
      <c r="C415" s="40">
        <f>Table9[[#This Row],[PMI]]-B414</f>
        <v>9.9999999999994316E-2</v>
      </c>
    </row>
    <row r="416" spans="1:3" x14ac:dyDescent="0.2">
      <c r="A416" s="39">
        <v>30011</v>
      </c>
      <c r="B416" s="40">
        <f>VLOOKUP(Table9[[#This Row],[Date]],'DB Details'!$A:$L,12)</f>
        <v>36.799999999999997</v>
      </c>
      <c r="C416" s="40">
        <f>Table9[[#This Row],[PMI]]-B415</f>
        <v>-1.5</v>
      </c>
    </row>
    <row r="417" spans="1:3" x14ac:dyDescent="0.2">
      <c r="A417" s="39">
        <v>30042</v>
      </c>
      <c r="B417" s="40">
        <f>VLOOKUP(Table9[[#This Row],[Date]],'DB Details'!$A:$L,12)</f>
        <v>37.799999999999997</v>
      </c>
      <c r="C417" s="40">
        <f>Table9[[#This Row],[PMI]]-B416</f>
        <v>1</v>
      </c>
    </row>
    <row r="418" spans="1:3" x14ac:dyDescent="0.2">
      <c r="A418" s="39">
        <v>30072</v>
      </c>
      <c r="B418" s="40">
        <f>VLOOKUP(Table9[[#This Row],[Date]],'DB Details'!$A:$L,12)</f>
        <v>35.5</v>
      </c>
      <c r="C418" s="40">
        <f>Table9[[#This Row],[PMI]]-B417</f>
        <v>-2.2999999999999972</v>
      </c>
    </row>
    <row r="419" spans="1:3" x14ac:dyDescent="0.2">
      <c r="A419" s="39">
        <v>30103</v>
      </c>
      <c r="B419" s="40">
        <f>VLOOKUP(Table9[[#This Row],[Date]],'DB Details'!$A:$L,12)</f>
        <v>38.299999999999997</v>
      </c>
      <c r="C419" s="40">
        <f>Table9[[#This Row],[PMI]]-B418</f>
        <v>2.7999999999999972</v>
      </c>
    </row>
    <row r="420" spans="1:3" x14ac:dyDescent="0.2">
      <c r="A420" s="39">
        <v>30133</v>
      </c>
      <c r="B420" s="40">
        <f>VLOOKUP(Table9[[#This Row],[Date]],'DB Details'!$A:$L,12)</f>
        <v>38.4</v>
      </c>
      <c r="C420" s="40">
        <f>Table9[[#This Row],[PMI]]-B419</f>
        <v>0.10000000000000142</v>
      </c>
    </row>
    <row r="421" spans="1:3" x14ac:dyDescent="0.2">
      <c r="A421" s="39">
        <v>30164</v>
      </c>
      <c r="B421" s="40">
        <f>VLOOKUP(Table9[[#This Row],[Date]],'DB Details'!$A:$L,12)</f>
        <v>38.299999999999997</v>
      </c>
      <c r="C421" s="40">
        <f>Table9[[#This Row],[PMI]]-B420</f>
        <v>-0.10000000000000142</v>
      </c>
    </row>
    <row r="422" spans="1:3" x14ac:dyDescent="0.2">
      <c r="A422" s="39">
        <v>30195</v>
      </c>
      <c r="B422" s="40">
        <f>VLOOKUP(Table9[[#This Row],[Date]],'DB Details'!$A:$L,12)</f>
        <v>38.799999999999997</v>
      </c>
      <c r="C422" s="40">
        <f>Table9[[#This Row],[PMI]]-B421</f>
        <v>0.5</v>
      </c>
    </row>
    <row r="423" spans="1:3" x14ac:dyDescent="0.2">
      <c r="A423" s="39">
        <v>30225</v>
      </c>
      <c r="B423" s="40">
        <f>VLOOKUP(Table9[[#This Row],[Date]],'DB Details'!$A:$L,12)</f>
        <v>39.4</v>
      </c>
      <c r="C423" s="40">
        <f>Table9[[#This Row],[PMI]]-B422</f>
        <v>0.60000000000000142</v>
      </c>
    </row>
    <row r="424" spans="1:3" x14ac:dyDescent="0.2">
      <c r="A424" s="39">
        <v>30256</v>
      </c>
      <c r="B424" s="40">
        <f>VLOOKUP(Table9[[#This Row],[Date]],'DB Details'!$A:$L,12)</f>
        <v>39.200000000000003</v>
      </c>
      <c r="C424" s="40">
        <f>Table9[[#This Row],[PMI]]-B423</f>
        <v>-0.19999999999999574</v>
      </c>
    </row>
    <row r="425" spans="1:3" x14ac:dyDescent="0.2">
      <c r="A425" s="39">
        <v>30286</v>
      </c>
      <c r="B425" s="40">
        <f>VLOOKUP(Table9[[#This Row],[Date]],'DB Details'!$A:$L,12)</f>
        <v>42.8</v>
      </c>
      <c r="C425" s="40">
        <f>Table9[[#This Row],[PMI]]-B424</f>
        <v>3.5999999999999943</v>
      </c>
    </row>
    <row r="426" spans="1:3" x14ac:dyDescent="0.2">
      <c r="A426" s="39">
        <v>30317</v>
      </c>
      <c r="B426" s="40">
        <f>VLOOKUP(Table9[[#This Row],[Date]],'DB Details'!$A:$L,12)</f>
        <v>46</v>
      </c>
      <c r="C426" s="40">
        <f>Table9[[#This Row],[PMI]]-B425</f>
        <v>3.2000000000000028</v>
      </c>
    </row>
    <row r="427" spans="1:3" x14ac:dyDescent="0.2">
      <c r="A427" s="39">
        <v>30348</v>
      </c>
      <c r="B427" s="40">
        <f>VLOOKUP(Table9[[#This Row],[Date]],'DB Details'!$A:$L,12)</f>
        <v>54.4</v>
      </c>
      <c r="C427" s="40">
        <f>Table9[[#This Row],[PMI]]-B426</f>
        <v>8.3999999999999986</v>
      </c>
    </row>
    <row r="428" spans="1:3" x14ac:dyDescent="0.2">
      <c r="A428" s="39">
        <v>30376</v>
      </c>
      <c r="B428" s="40">
        <f>VLOOKUP(Table9[[#This Row],[Date]],'DB Details'!$A:$L,12)</f>
        <v>53.9</v>
      </c>
      <c r="C428" s="40">
        <f>Table9[[#This Row],[PMI]]-B427</f>
        <v>-0.5</v>
      </c>
    </row>
    <row r="429" spans="1:3" x14ac:dyDescent="0.2">
      <c r="A429" s="39">
        <v>30407</v>
      </c>
      <c r="B429" s="40">
        <f>VLOOKUP(Table9[[#This Row],[Date]],'DB Details'!$A:$L,12)</f>
        <v>54.2</v>
      </c>
      <c r="C429" s="40">
        <f>Table9[[#This Row],[PMI]]-B428</f>
        <v>0.30000000000000426</v>
      </c>
    </row>
    <row r="430" spans="1:3" x14ac:dyDescent="0.2">
      <c r="A430" s="39">
        <v>30437</v>
      </c>
      <c r="B430" s="40">
        <f>VLOOKUP(Table9[[#This Row],[Date]],'DB Details'!$A:$L,12)</f>
        <v>56.1</v>
      </c>
      <c r="C430" s="40">
        <f>Table9[[#This Row],[PMI]]-B429</f>
        <v>1.8999999999999986</v>
      </c>
    </row>
    <row r="431" spans="1:3" x14ac:dyDescent="0.2">
      <c r="A431" s="39">
        <v>30468</v>
      </c>
      <c r="B431" s="40">
        <f>VLOOKUP(Table9[[#This Row],[Date]],'DB Details'!$A:$L,12)</f>
        <v>57.5</v>
      </c>
      <c r="C431" s="40">
        <f>Table9[[#This Row],[PMI]]-B430</f>
        <v>1.3999999999999986</v>
      </c>
    </row>
    <row r="432" spans="1:3" x14ac:dyDescent="0.2">
      <c r="A432" s="39">
        <v>30498</v>
      </c>
      <c r="B432" s="40">
        <f>VLOOKUP(Table9[[#This Row],[Date]],'DB Details'!$A:$L,12)</f>
        <v>63.6</v>
      </c>
      <c r="C432" s="40">
        <f>Table9[[#This Row],[PMI]]-B431</f>
        <v>6.1000000000000014</v>
      </c>
    </row>
    <row r="433" spans="1:3" x14ac:dyDescent="0.2">
      <c r="A433" s="39">
        <v>30529</v>
      </c>
      <c r="B433" s="40">
        <f>VLOOKUP(Table9[[#This Row],[Date]],'DB Details'!$A:$L,12)</f>
        <v>63.1</v>
      </c>
      <c r="C433" s="40">
        <f>Table9[[#This Row],[PMI]]-B432</f>
        <v>-0.5</v>
      </c>
    </row>
    <row r="434" spans="1:3" x14ac:dyDescent="0.2">
      <c r="A434" s="39">
        <v>30560</v>
      </c>
      <c r="B434" s="40">
        <f>VLOOKUP(Table9[[#This Row],[Date]],'DB Details'!$A:$L,12)</f>
        <v>62.5</v>
      </c>
      <c r="C434" s="40">
        <f>Table9[[#This Row],[PMI]]-B433</f>
        <v>-0.60000000000000142</v>
      </c>
    </row>
    <row r="435" spans="1:3" x14ac:dyDescent="0.2">
      <c r="A435" s="39">
        <v>30590</v>
      </c>
      <c r="B435" s="40">
        <f>VLOOKUP(Table9[[#This Row],[Date]],'DB Details'!$A:$L,12)</f>
        <v>64.400000000000006</v>
      </c>
      <c r="C435" s="40">
        <f>Table9[[#This Row],[PMI]]-B434</f>
        <v>1.9000000000000057</v>
      </c>
    </row>
    <row r="436" spans="1:3" x14ac:dyDescent="0.2">
      <c r="A436" s="39">
        <v>30621</v>
      </c>
      <c r="B436" s="40">
        <f>VLOOKUP(Table9[[#This Row],[Date]],'DB Details'!$A:$L,12)</f>
        <v>66</v>
      </c>
      <c r="C436" s="40">
        <f>Table9[[#This Row],[PMI]]-B435</f>
        <v>1.5999999999999943</v>
      </c>
    </row>
    <row r="437" spans="1:3" x14ac:dyDescent="0.2">
      <c r="A437" s="39">
        <v>30651</v>
      </c>
      <c r="B437" s="40">
        <f>VLOOKUP(Table9[[#This Row],[Date]],'DB Details'!$A:$L,12)</f>
        <v>69.900000000000006</v>
      </c>
      <c r="C437" s="40">
        <f>Table9[[#This Row],[PMI]]-B436</f>
        <v>3.9000000000000057</v>
      </c>
    </row>
    <row r="438" spans="1:3" x14ac:dyDescent="0.2">
      <c r="A438" s="39">
        <v>30682</v>
      </c>
      <c r="B438" s="40">
        <f>VLOOKUP(Table9[[#This Row],[Date]],'DB Details'!$A:$L,12)</f>
        <v>60.5</v>
      </c>
      <c r="C438" s="40">
        <f>Table9[[#This Row],[PMI]]-B437</f>
        <v>-9.4000000000000057</v>
      </c>
    </row>
    <row r="439" spans="1:3" x14ac:dyDescent="0.2">
      <c r="A439" s="39">
        <v>30713</v>
      </c>
      <c r="B439" s="40">
        <f>VLOOKUP(Table9[[#This Row],[Date]],'DB Details'!$A:$L,12)</f>
        <v>61.3</v>
      </c>
      <c r="C439" s="40">
        <f>Table9[[#This Row],[PMI]]-B438</f>
        <v>0.79999999999999716</v>
      </c>
    </row>
    <row r="440" spans="1:3" x14ac:dyDescent="0.2">
      <c r="A440" s="39">
        <v>30742</v>
      </c>
      <c r="B440" s="40">
        <f>VLOOKUP(Table9[[#This Row],[Date]],'DB Details'!$A:$L,12)</f>
        <v>58.9</v>
      </c>
      <c r="C440" s="40">
        <f>Table9[[#This Row],[PMI]]-B439</f>
        <v>-2.3999999999999986</v>
      </c>
    </row>
    <row r="441" spans="1:3" x14ac:dyDescent="0.2">
      <c r="A441" s="39">
        <v>30773</v>
      </c>
      <c r="B441" s="40">
        <f>VLOOKUP(Table9[[#This Row],[Date]],'DB Details'!$A:$L,12)</f>
        <v>61</v>
      </c>
      <c r="C441" s="40">
        <f>Table9[[#This Row],[PMI]]-B440</f>
        <v>2.1000000000000014</v>
      </c>
    </row>
    <row r="442" spans="1:3" x14ac:dyDescent="0.2">
      <c r="A442" s="39">
        <v>30803</v>
      </c>
      <c r="B442" s="40">
        <f>VLOOKUP(Table9[[#This Row],[Date]],'DB Details'!$A:$L,12)</f>
        <v>58.6</v>
      </c>
      <c r="C442" s="40">
        <f>Table9[[#This Row],[PMI]]-B441</f>
        <v>-2.3999999999999986</v>
      </c>
    </row>
    <row r="443" spans="1:3" x14ac:dyDescent="0.2">
      <c r="A443" s="39">
        <v>30834</v>
      </c>
      <c r="B443" s="40">
        <f>VLOOKUP(Table9[[#This Row],[Date]],'DB Details'!$A:$L,12)</f>
        <v>58.1</v>
      </c>
      <c r="C443" s="40">
        <f>Table9[[#This Row],[PMI]]-B442</f>
        <v>-0.5</v>
      </c>
    </row>
    <row r="444" spans="1:3" x14ac:dyDescent="0.2">
      <c r="A444" s="39">
        <v>30864</v>
      </c>
      <c r="B444" s="40">
        <f>VLOOKUP(Table9[[#This Row],[Date]],'DB Details'!$A:$L,12)</f>
        <v>56.1</v>
      </c>
      <c r="C444" s="40">
        <f>Table9[[#This Row],[PMI]]-B443</f>
        <v>-2</v>
      </c>
    </row>
    <row r="445" spans="1:3" x14ac:dyDescent="0.2">
      <c r="A445" s="39">
        <v>30895</v>
      </c>
      <c r="B445" s="40">
        <f>VLOOKUP(Table9[[#This Row],[Date]],'DB Details'!$A:$L,12)</f>
        <v>53</v>
      </c>
      <c r="C445" s="40">
        <f>Table9[[#This Row],[PMI]]-B444</f>
        <v>-3.1000000000000014</v>
      </c>
    </row>
    <row r="446" spans="1:3" x14ac:dyDescent="0.2">
      <c r="A446" s="39">
        <v>30926</v>
      </c>
      <c r="B446" s="40">
        <f>VLOOKUP(Table9[[#This Row],[Date]],'DB Details'!$A:$L,12)</f>
        <v>50</v>
      </c>
      <c r="C446" s="40">
        <f>Table9[[#This Row],[PMI]]-B445</f>
        <v>-3</v>
      </c>
    </row>
    <row r="447" spans="1:3" x14ac:dyDescent="0.2">
      <c r="A447" s="39">
        <v>30956</v>
      </c>
      <c r="B447" s="40">
        <f>VLOOKUP(Table9[[#This Row],[Date]],'DB Details'!$A:$L,12)</f>
        <v>50.8</v>
      </c>
      <c r="C447" s="40">
        <f>Table9[[#This Row],[PMI]]-B446</f>
        <v>0.79999999999999716</v>
      </c>
    </row>
    <row r="448" spans="1:3" x14ac:dyDescent="0.2">
      <c r="A448" s="39">
        <v>30987</v>
      </c>
      <c r="B448" s="40">
        <f>VLOOKUP(Table9[[#This Row],[Date]],'DB Details'!$A:$L,12)</f>
        <v>50.3</v>
      </c>
      <c r="C448" s="40">
        <f>Table9[[#This Row],[PMI]]-B447</f>
        <v>-0.5</v>
      </c>
    </row>
    <row r="449" spans="1:3" x14ac:dyDescent="0.2">
      <c r="A449" s="39">
        <v>31017</v>
      </c>
      <c r="B449" s="40">
        <f>VLOOKUP(Table9[[#This Row],[Date]],'DB Details'!$A:$L,12)</f>
        <v>50.6</v>
      </c>
      <c r="C449" s="40">
        <f>Table9[[#This Row],[PMI]]-B448</f>
        <v>0.30000000000000426</v>
      </c>
    </row>
    <row r="450" spans="1:3" x14ac:dyDescent="0.2">
      <c r="A450" s="39">
        <v>31048</v>
      </c>
      <c r="B450" s="40">
        <f>VLOOKUP(Table9[[#This Row],[Date]],'DB Details'!$A:$L,12)</f>
        <v>50.3</v>
      </c>
      <c r="C450" s="40">
        <f>Table9[[#This Row],[PMI]]-B449</f>
        <v>-0.30000000000000426</v>
      </c>
    </row>
    <row r="451" spans="1:3" x14ac:dyDescent="0.2">
      <c r="A451" s="39">
        <v>31079</v>
      </c>
      <c r="B451" s="40">
        <f>VLOOKUP(Table9[[#This Row],[Date]],'DB Details'!$A:$L,12)</f>
        <v>49.9</v>
      </c>
      <c r="C451" s="40">
        <f>Table9[[#This Row],[PMI]]-B450</f>
        <v>-0.39999999999999858</v>
      </c>
    </row>
    <row r="452" spans="1:3" x14ac:dyDescent="0.2">
      <c r="A452" s="39">
        <v>31107</v>
      </c>
      <c r="B452" s="40">
        <f>VLOOKUP(Table9[[#This Row],[Date]],'DB Details'!$A:$L,12)</f>
        <v>47.8</v>
      </c>
      <c r="C452" s="40">
        <f>Table9[[#This Row],[PMI]]-B451</f>
        <v>-2.1000000000000014</v>
      </c>
    </row>
    <row r="453" spans="1:3" x14ac:dyDescent="0.2">
      <c r="A453" s="39">
        <v>31138</v>
      </c>
      <c r="B453" s="40">
        <f>VLOOKUP(Table9[[#This Row],[Date]],'DB Details'!$A:$L,12)</f>
        <v>48.2</v>
      </c>
      <c r="C453" s="40">
        <f>Table9[[#This Row],[PMI]]-B452</f>
        <v>0.40000000000000568</v>
      </c>
    </row>
    <row r="454" spans="1:3" x14ac:dyDescent="0.2">
      <c r="A454" s="39">
        <v>31168</v>
      </c>
      <c r="B454" s="40">
        <f>VLOOKUP(Table9[[#This Row],[Date]],'DB Details'!$A:$L,12)</f>
        <v>47.1</v>
      </c>
      <c r="C454" s="40">
        <f>Table9[[#This Row],[PMI]]-B453</f>
        <v>-1.1000000000000014</v>
      </c>
    </row>
    <row r="455" spans="1:3" x14ac:dyDescent="0.2">
      <c r="A455" s="39">
        <v>31199</v>
      </c>
      <c r="B455" s="40">
        <f>VLOOKUP(Table9[[#This Row],[Date]],'DB Details'!$A:$L,12)</f>
        <v>47.8</v>
      </c>
      <c r="C455" s="40">
        <f>Table9[[#This Row],[PMI]]-B454</f>
        <v>0.69999999999999574</v>
      </c>
    </row>
    <row r="456" spans="1:3" x14ac:dyDescent="0.2">
      <c r="A456" s="39">
        <v>31229</v>
      </c>
      <c r="B456" s="40">
        <f>VLOOKUP(Table9[[#This Row],[Date]],'DB Details'!$A:$L,12)</f>
        <v>47.9</v>
      </c>
      <c r="C456" s="40">
        <f>Table9[[#This Row],[PMI]]-B455</f>
        <v>0.10000000000000142</v>
      </c>
    </row>
    <row r="457" spans="1:3" x14ac:dyDescent="0.2">
      <c r="A457" s="39">
        <v>31260</v>
      </c>
      <c r="B457" s="40">
        <f>VLOOKUP(Table9[[#This Row],[Date]],'DB Details'!$A:$L,12)</f>
        <v>47.7</v>
      </c>
      <c r="C457" s="40">
        <f>Table9[[#This Row],[PMI]]-B456</f>
        <v>-0.19999999999999574</v>
      </c>
    </row>
    <row r="458" spans="1:3" x14ac:dyDescent="0.2">
      <c r="A458" s="39">
        <v>31291</v>
      </c>
      <c r="B458" s="40">
        <f>VLOOKUP(Table9[[#This Row],[Date]],'DB Details'!$A:$L,12)</f>
        <v>49.9</v>
      </c>
      <c r="C458" s="40">
        <f>Table9[[#This Row],[PMI]]-B457</f>
        <v>2.1999999999999957</v>
      </c>
    </row>
    <row r="459" spans="1:3" x14ac:dyDescent="0.2">
      <c r="A459" s="39">
        <v>31321</v>
      </c>
      <c r="B459" s="40">
        <f>VLOOKUP(Table9[[#This Row],[Date]],'DB Details'!$A:$L,12)</f>
        <v>50.9</v>
      </c>
      <c r="C459" s="40">
        <f>Table9[[#This Row],[PMI]]-B458</f>
        <v>1</v>
      </c>
    </row>
    <row r="460" spans="1:3" x14ac:dyDescent="0.2">
      <c r="A460" s="39">
        <v>31352</v>
      </c>
      <c r="B460" s="40">
        <f>VLOOKUP(Table9[[#This Row],[Date]],'DB Details'!$A:$L,12)</f>
        <v>52</v>
      </c>
      <c r="C460" s="40">
        <f>Table9[[#This Row],[PMI]]-B459</f>
        <v>1.1000000000000014</v>
      </c>
    </row>
    <row r="461" spans="1:3" x14ac:dyDescent="0.2">
      <c r="A461" s="39">
        <v>31382</v>
      </c>
      <c r="B461" s="40">
        <f>VLOOKUP(Table9[[#This Row],[Date]],'DB Details'!$A:$L,12)</f>
        <v>50.7</v>
      </c>
      <c r="C461" s="40">
        <f>Table9[[#This Row],[PMI]]-B460</f>
        <v>-1.2999999999999972</v>
      </c>
    </row>
    <row r="462" spans="1:3" x14ac:dyDescent="0.2">
      <c r="A462" s="39">
        <v>31413</v>
      </c>
      <c r="B462" s="40">
        <f>VLOOKUP(Table9[[#This Row],[Date]],'DB Details'!$A:$L,12)</f>
        <v>51.2</v>
      </c>
      <c r="C462" s="40">
        <f>Table9[[#This Row],[PMI]]-B461</f>
        <v>0.5</v>
      </c>
    </row>
    <row r="463" spans="1:3" x14ac:dyDescent="0.2">
      <c r="A463" s="39">
        <v>31444</v>
      </c>
      <c r="B463" s="40">
        <f>VLOOKUP(Table9[[#This Row],[Date]],'DB Details'!$A:$L,12)</f>
        <v>51</v>
      </c>
      <c r="C463" s="40">
        <f>Table9[[#This Row],[PMI]]-B462</f>
        <v>-0.20000000000000284</v>
      </c>
    </row>
    <row r="464" spans="1:3" x14ac:dyDescent="0.2">
      <c r="A464" s="39">
        <v>31472</v>
      </c>
      <c r="B464" s="40">
        <f>VLOOKUP(Table9[[#This Row],[Date]],'DB Details'!$A:$L,12)</f>
        <v>51</v>
      </c>
      <c r="C464" s="40">
        <f>Table9[[#This Row],[PMI]]-B463</f>
        <v>0</v>
      </c>
    </row>
    <row r="465" spans="1:3" x14ac:dyDescent="0.2">
      <c r="A465" s="39">
        <v>31503</v>
      </c>
      <c r="B465" s="40">
        <f>VLOOKUP(Table9[[#This Row],[Date]],'DB Details'!$A:$L,12)</f>
        <v>49.7</v>
      </c>
      <c r="C465" s="40">
        <f>Table9[[#This Row],[PMI]]-B464</f>
        <v>-1.2999999999999972</v>
      </c>
    </row>
    <row r="466" spans="1:3" x14ac:dyDescent="0.2">
      <c r="A466" s="39">
        <v>31533</v>
      </c>
      <c r="B466" s="40">
        <f>VLOOKUP(Table9[[#This Row],[Date]],'DB Details'!$A:$L,12)</f>
        <v>53.4</v>
      </c>
      <c r="C466" s="40">
        <f>Table9[[#This Row],[PMI]]-B465</f>
        <v>3.6999999999999957</v>
      </c>
    </row>
    <row r="467" spans="1:3" x14ac:dyDescent="0.2">
      <c r="A467" s="39">
        <v>31564</v>
      </c>
      <c r="B467" s="40">
        <f>VLOOKUP(Table9[[#This Row],[Date]],'DB Details'!$A:$L,12)</f>
        <v>50.5</v>
      </c>
      <c r="C467" s="40">
        <f>Table9[[#This Row],[PMI]]-B466</f>
        <v>-2.8999999999999986</v>
      </c>
    </row>
    <row r="468" spans="1:3" x14ac:dyDescent="0.2">
      <c r="A468" s="39">
        <v>31594</v>
      </c>
      <c r="B468" s="40">
        <f>VLOOKUP(Table9[[#This Row],[Date]],'DB Details'!$A:$L,12)</f>
        <v>48</v>
      </c>
      <c r="C468" s="40">
        <f>Table9[[#This Row],[PMI]]-B467</f>
        <v>-2.5</v>
      </c>
    </row>
    <row r="469" spans="1:3" x14ac:dyDescent="0.2">
      <c r="A469" s="39">
        <v>31625</v>
      </c>
      <c r="B469" s="40">
        <f>VLOOKUP(Table9[[#This Row],[Date]],'DB Details'!$A:$L,12)</f>
        <v>52.6</v>
      </c>
      <c r="C469" s="40">
        <f>Table9[[#This Row],[PMI]]-B468</f>
        <v>4.6000000000000014</v>
      </c>
    </row>
    <row r="470" spans="1:3" x14ac:dyDescent="0.2">
      <c r="A470" s="39">
        <v>31656</v>
      </c>
      <c r="B470" s="40">
        <f>VLOOKUP(Table9[[#This Row],[Date]],'DB Details'!$A:$L,12)</f>
        <v>52.4</v>
      </c>
      <c r="C470" s="40">
        <f>Table9[[#This Row],[PMI]]-B469</f>
        <v>-0.20000000000000284</v>
      </c>
    </row>
    <row r="471" spans="1:3" x14ac:dyDescent="0.2">
      <c r="A471" s="39">
        <v>31686</v>
      </c>
      <c r="B471" s="40">
        <f>VLOOKUP(Table9[[#This Row],[Date]],'DB Details'!$A:$L,12)</f>
        <v>51.2</v>
      </c>
      <c r="C471" s="40">
        <f>Table9[[#This Row],[PMI]]-B470</f>
        <v>-1.1999999999999957</v>
      </c>
    </row>
    <row r="472" spans="1:3" x14ac:dyDescent="0.2">
      <c r="A472" s="39">
        <v>31717</v>
      </c>
      <c r="B472" s="40">
        <f>VLOOKUP(Table9[[#This Row],[Date]],'DB Details'!$A:$L,12)</f>
        <v>51.2</v>
      </c>
      <c r="C472" s="40">
        <f>Table9[[#This Row],[PMI]]-B471</f>
        <v>0</v>
      </c>
    </row>
    <row r="473" spans="1:3" x14ac:dyDescent="0.2">
      <c r="A473" s="39">
        <v>31747</v>
      </c>
      <c r="B473" s="40">
        <f>VLOOKUP(Table9[[#This Row],[Date]],'DB Details'!$A:$L,12)</f>
        <v>50.5</v>
      </c>
      <c r="C473" s="40">
        <f>Table9[[#This Row],[PMI]]-B472</f>
        <v>-0.70000000000000284</v>
      </c>
    </row>
    <row r="474" spans="1:3" x14ac:dyDescent="0.2">
      <c r="A474" s="39">
        <v>31778</v>
      </c>
      <c r="B474" s="40">
        <f>VLOOKUP(Table9[[#This Row],[Date]],'DB Details'!$A:$L,12)</f>
        <v>54.9</v>
      </c>
      <c r="C474" s="40">
        <f>Table9[[#This Row],[PMI]]-B473</f>
        <v>4.3999999999999986</v>
      </c>
    </row>
    <row r="475" spans="1:3" x14ac:dyDescent="0.2">
      <c r="A475" s="39">
        <v>31809</v>
      </c>
      <c r="B475" s="40">
        <f>VLOOKUP(Table9[[#This Row],[Date]],'DB Details'!$A:$L,12)</f>
        <v>52.6</v>
      </c>
      <c r="C475" s="40">
        <f>Table9[[#This Row],[PMI]]-B474</f>
        <v>-2.2999999999999972</v>
      </c>
    </row>
    <row r="476" spans="1:3" x14ac:dyDescent="0.2">
      <c r="A476" s="39">
        <v>31837</v>
      </c>
      <c r="B476" s="40">
        <f>VLOOKUP(Table9[[#This Row],[Date]],'DB Details'!$A:$L,12)</f>
        <v>55</v>
      </c>
      <c r="C476" s="40">
        <f>Table9[[#This Row],[PMI]]-B475</f>
        <v>2.3999999999999986</v>
      </c>
    </row>
    <row r="477" spans="1:3" x14ac:dyDescent="0.2">
      <c r="A477" s="39">
        <v>31868</v>
      </c>
      <c r="B477" s="40">
        <f>VLOOKUP(Table9[[#This Row],[Date]],'DB Details'!$A:$L,12)</f>
        <v>55.5</v>
      </c>
      <c r="C477" s="40">
        <f>Table9[[#This Row],[PMI]]-B476</f>
        <v>0.5</v>
      </c>
    </row>
    <row r="478" spans="1:3" x14ac:dyDescent="0.2">
      <c r="A478" s="39">
        <v>31898</v>
      </c>
      <c r="B478" s="40">
        <f>VLOOKUP(Table9[[#This Row],[Date]],'DB Details'!$A:$L,12)</f>
        <v>57.2</v>
      </c>
      <c r="C478" s="40">
        <f>Table9[[#This Row],[PMI]]-B477</f>
        <v>1.7000000000000028</v>
      </c>
    </row>
    <row r="479" spans="1:3" x14ac:dyDescent="0.2">
      <c r="A479" s="39">
        <v>31929</v>
      </c>
      <c r="B479" s="40">
        <f>VLOOKUP(Table9[[#This Row],[Date]],'DB Details'!$A:$L,12)</f>
        <v>57.4</v>
      </c>
      <c r="C479" s="40">
        <f>Table9[[#This Row],[PMI]]-B478</f>
        <v>0.19999999999999574</v>
      </c>
    </row>
    <row r="480" spans="1:3" x14ac:dyDescent="0.2">
      <c r="A480" s="39">
        <v>31959</v>
      </c>
      <c r="B480" s="40">
        <f>VLOOKUP(Table9[[#This Row],[Date]],'DB Details'!$A:$L,12)</f>
        <v>57.5</v>
      </c>
      <c r="C480" s="40">
        <f>Table9[[#This Row],[PMI]]-B479</f>
        <v>0.10000000000000142</v>
      </c>
    </row>
    <row r="481" spans="1:3" x14ac:dyDescent="0.2">
      <c r="A481" s="39">
        <v>31990</v>
      </c>
      <c r="B481" s="40">
        <f>VLOOKUP(Table9[[#This Row],[Date]],'DB Details'!$A:$L,12)</f>
        <v>59.3</v>
      </c>
      <c r="C481" s="40">
        <f>Table9[[#This Row],[PMI]]-B480</f>
        <v>1.7999999999999972</v>
      </c>
    </row>
    <row r="482" spans="1:3" x14ac:dyDescent="0.2">
      <c r="A482" s="39">
        <v>32021</v>
      </c>
      <c r="B482" s="40">
        <f>VLOOKUP(Table9[[#This Row],[Date]],'DB Details'!$A:$L,12)</f>
        <v>60</v>
      </c>
      <c r="C482" s="40">
        <f>Table9[[#This Row],[PMI]]-B481</f>
        <v>0.70000000000000284</v>
      </c>
    </row>
    <row r="483" spans="1:3" x14ac:dyDescent="0.2">
      <c r="A483" s="39">
        <v>32051</v>
      </c>
      <c r="B483" s="40">
        <f>VLOOKUP(Table9[[#This Row],[Date]],'DB Details'!$A:$L,12)</f>
        <v>60.7</v>
      </c>
      <c r="C483" s="40">
        <f>Table9[[#This Row],[PMI]]-B482</f>
        <v>0.70000000000000284</v>
      </c>
    </row>
    <row r="484" spans="1:3" x14ac:dyDescent="0.2">
      <c r="A484" s="39">
        <v>32082</v>
      </c>
      <c r="B484" s="40">
        <f>VLOOKUP(Table9[[#This Row],[Date]],'DB Details'!$A:$L,12)</f>
        <v>58.8</v>
      </c>
      <c r="C484" s="40">
        <f>Table9[[#This Row],[PMI]]-B483</f>
        <v>-1.9000000000000057</v>
      </c>
    </row>
    <row r="485" spans="1:3" x14ac:dyDescent="0.2">
      <c r="A485" s="39">
        <v>32112</v>
      </c>
      <c r="B485" s="40">
        <f>VLOOKUP(Table9[[#This Row],[Date]],'DB Details'!$A:$L,12)</f>
        <v>61</v>
      </c>
      <c r="C485" s="40">
        <f>Table9[[#This Row],[PMI]]-B484</f>
        <v>2.2000000000000028</v>
      </c>
    </row>
    <row r="486" spans="1:3" x14ac:dyDescent="0.2">
      <c r="A486" s="39">
        <v>32143</v>
      </c>
      <c r="B486" s="40">
        <f>VLOOKUP(Table9[[#This Row],[Date]],'DB Details'!$A:$L,12)</f>
        <v>57.5</v>
      </c>
      <c r="C486" s="40">
        <f>Table9[[#This Row],[PMI]]-B485</f>
        <v>-3.5</v>
      </c>
    </row>
    <row r="487" spans="1:3" x14ac:dyDescent="0.2">
      <c r="A487" s="39">
        <v>32174</v>
      </c>
      <c r="B487" s="40">
        <f>VLOOKUP(Table9[[#This Row],[Date]],'DB Details'!$A:$L,12)</f>
        <v>56.2</v>
      </c>
      <c r="C487" s="40">
        <f>Table9[[#This Row],[PMI]]-B486</f>
        <v>-1.2999999999999972</v>
      </c>
    </row>
    <row r="488" spans="1:3" x14ac:dyDescent="0.2">
      <c r="A488" s="39">
        <v>32203</v>
      </c>
      <c r="B488" s="40">
        <f>VLOOKUP(Table9[[#This Row],[Date]],'DB Details'!$A:$L,12)</f>
        <v>54.6</v>
      </c>
      <c r="C488" s="40">
        <f>Table9[[#This Row],[PMI]]-B487</f>
        <v>-1.6000000000000014</v>
      </c>
    </row>
    <row r="489" spans="1:3" x14ac:dyDescent="0.2">
      <c r="A489" s="39">
        <v>32234</v>
      </c>
      <c r="B489" s="40">
        <f>VLOOKUP(Table9[[#This Row],[Date]],'DB Details'!$A:$L,12)</f>
        <v>55.8</v>
      </c>
      <c r="C489" s="40">
        <f>Table9[[#This Row],[PMI]]-B488</f>
        <v>1.1999999999999957</v>
      </c>
    </row>
    <row r="490" spans="1:3" x14ac:dyDescent="0.2">
      <c r="A490" s="39">
        <v>32264</v>
      </c>
      <c r="B490" s="40">
        <f>VLOOKUP(Table9[[#This Row],[Date]],'DB Details'!$A:$L,12)</f>
        <v>55.5</v>
      </c>
      <c r="C490" s="40">
        <f>Table9[[#This Row],[PMI]]-B489</f>
        <v>-0.29999999999999716</v>
      </c>
    </row>
    <row r="491" spans="1:3" x14ac:dyDescent="0.2">
      <c r="A491" s="39">
        <v>32295</v>
      </c>
      <c r="B491" s="40">
        <f>VLOOKUP(Table9[[#This Row],[Date]],'DB Details'!$A:$L,12)</f>
        <v>59.3</v>
      </c>
      <c r="C491" s="40">
        <f>Table9[[#This Row],[PMI]]-B490</f>
        <v>3.7999999999999972</v>
      </c>
    </row>
    <row r="492" spans="1:3" x14ac:dyDescent="0.2">
      <c r="A492" s="39">
        <v>32325</v>
      </c>
      <c r="B492" s="40">
        <f>VLOOKUP(Table9[[#This Row],[Date]],'DB Details'!$A:$L,12)</f>
        <v>58.2</v>
      </c>
      <c r="C492" s="40">
        <f>Table9[[#This Row],[PMI]]-B491</f>
        <v>-1.0999999999999943</v>
      </c>
    </row>
    <row r="493" spans="1:3" x14ac:dyDescent="0.2">
      <c r="A493" s="39">
        <v>32356</v>
      </c>
      <c r="B493" s="40">
        <f>VLOOKUP(Table9[[#This Row],[Date]],'DB Details'!$A:$L,12)</f>
        <v>56</v>
      </c>
      <c r="C493" s="40">
        <f>Table9[[#This Row],[PMI]]-B492</f>
        <v>-2.2000000000000028</v>
      </c>
    </row>
    <row r="494" spans="1:3" x14ac:dyDescent="0.2">
      <c r="A494" s="39">
        <v>32387</v>
      </c>
      <c r="B494" s="40">
        <f>VLOOKUP(Table9[[#This Row],[Date]],'DB Details'!$A:$L,12)</f>
        <v>54.5</v>
      </c>
      <c r="C494" s="40">
        <f>Table9[[#This Row],[PMI]]-B493</f>
        <v>-1.5</v>
      </c>
    </row>
    <row r="495" spans="1:3" x14ac:dyDescent="0.2">
      <c r="A495" s="39">
        <v>32417</v>
      </c>
      <c r="B495" s="40">
        <f>VLOOKUP(Table9[[#This Row],[Date]],'DB Details'!$A:$L,12)</f>
        <v>55.4</v>
      </c>
      <c r="C495" s="40">
        <f>Table9[[#This Row],[PMI]]-B494</f>
        <v>0.89999999999999858</v>
      </c>
    </row>
    <row r="496" spans="1:3" x14ac:dyDescent="0.2">
      <c r="A496" s="39">
        <v>32448</v>
      </c>
      <c r="B496" s="40">
        <f>VLOOKUP(Table9[[#This Row],[Date]],'DB Details'!$A:$L,12)</f>
        <v>55.6</v>
      </c>
      <c r="C496" s="40">
        <f>Table9[[#This Row],[PMI]]-B495</f>
        <v>0.20000000000000284</v>
      </c>
    </row>
    <row r="497" spans="1:3" x14ac:dyDescent="0.2">
      <c r="A497" s="39">
        <v>32478</v>
      </c>
      <c r="B497" s="40">
        <f>VLOOKUP(Table9[[#This Row],[Date]],'DB Details'!$A:$L,12)</f>
        <v>56</v>
      </c>
      <c r="C497" s="40">
        <f>Table9[[#This Row],[PMI]]-B496</f>
        <v>0.39999999999999858</v>
      </c>
    </row>
    <row r="498" spans="1:3" x14ac:dyDescent="0.2">
      <c r="A498" s="39">
        <v>32509</v>
      </c>
      <c r="B498" s="40">
        <f>VLOOKUP(Table9[[#This Row],[Date]],'DB Details'!$A:$L,12)</f>
        <v>54.7</v>
      </c>
      <c r="C498" s="40">
        <f>Table9[[#This Row],[PMI]]-B497</f>
        <v>-1.2999999999999972</v>
      </c>
    </row>
    <row r="499" spans="1:3" x14ac:dyDescent="0.2">
      <c r="A499" s="39">
        <v>32540</v>
      </c>
      <c r="B499" s="40">
        <f>VLOOKUP(Table9[[#This Row],[Date]],'DB Details'!$A:$L,12)</f>
        <v>54.1</v>
      </c>
      <c r="C499" s="40">
        <f>Table9[[#This Row],[PMI]]-B498</f>
        <v>-0.60000000000000142</v>
      </c>
    </row>
    <row r="500" spans="1:3" x14ac:dyDescent="0.2">
      <c r="A500" s="39">
        <v>32568</v>
      </c>
      <c r="B500" s="40">
        <f>VLOOKUP(Table9[[#This Row],[Date]],'DB Details'!$A:$L,12)</f>
        <v>51.5</v>
      </c>
      <c r="C500" s="40">
        <f>Table9[[#This Row],[PMI]]-B499</f>
        <v>-2.6000000000000014</v>
      </c>
    </row>
    <row r="501" spans="1:3" x14ac:dyDescent="0.2">
      <c r="A501" s="39">
        <v>32599</v>
      </c>
      <c r="B501" s="40">
        <f>VLOOKUP(Table9[[#This Row],[Date]],'DB Details'!$A:$L,12)</f>
        <v>52.2</v>
      </c>
      <c r="C501" s="40">
        <f>Table9[[#This Row],[PMI]]-B500</f>
        <v>0.70000000000000284</v>
      </c>
    </row>
    <row r="502" spans="1:3" x14ac:dyDescent="0.2">
      <c r="A502" s="39">
        <v>32629</v>
      </c>
      <c r="B502" s="40">
        <f>VLOOKUP(Table9[[#This Row],[Date]],'DB Details'!$A:$L,12)</f>
        <v>49.3</v>
      </c>
      <c r="C502" s="40">
        <f>Table9[[#This Row],[PMI]]-B501</f>
        <v>-2.9000000000000057</v>
      </c>
    </row>
    <row r="503" spans="1:3" x14ac:dyDescent="0.2">
      <c r="A503" s="39">
        <v>32660</v>
      </c>
      <c r="B503" s="40">
        <f>VLOOKUP(Table9[[#This Row],[Date]],'DB Details'!$A:$L,12)</f>
        <v>47.3</v>
      </c>
      <c r="C503" s="40">
        <f>Table9[[#This Row],[PMI]]-B502</f>
        <v>-2</v>
      </c>
    </row>
    <row r="504" spans="1:3" x14ac:dyDescent="0.2">
      <c r="A504" s="39">
        <v>32690</v>
      </c>
      <c r="B504" s="40">
        <f>VLOOKUP(Table9[[#This Row],[Date]],'DB Details'!$A:$L,12)</f>
        <v>45.9</v>
      </c>
      <c r="C504" s="40">
        <f>Table9[[#This Row],[PMI]]-B503</f>
        <v>-1.3999999999999986</v>
      </c>
    </row>
    <row r="505" spans="1:3" x14ac:dyDescent="0.2">
      <c r="A505" s="39">
        <v>32721</v>
      </c>
      <c r="B505" s="40">
        <f>VLOOKUP(Table9[[#This Row],[Date]],'DB Details'!$A:$L,12)</f>
        <v>45.1</v>
      </c>
      <c r="C505" s="40">
        <f>Table9[[#This Row],[PMI]]-B504</f>
        <v>-0.79999999999999716</v>
      </c>
    </row>
    <row r="506" spans="1:3" x14ac:dyDescent="0.2">
      <c r="A506" s="39">
        <v>32752</v>
      </c>
      <c r="B506" s="40">
        <f>VLOOKUP(Table9[[#This Row],[Date]],'DB Details'!$A:$L,12)</f>
        <v>46</v>
      </c>
      <c r="C506" s="40">
        <f>Table9[[#This Row],[PMI]]-B505</f>
        <v>0.89999999999999858</v>
      </c>
    </row>
    <row r="507" spans="1:3" x14ac:dyDescent="0.2">
      <c r="A507" s="39">
        <v>32782</v>
      </c>
      <c r="B507" s="40">
        <f>VLOOKUP(Table9[[#This Row],[Date]],'DB Details'!$A:$L,12)</f>
        <v>46.8</v>
      </c>
      <c r="C507" s="40">
        <f>Table9[[#This Row],[PMI]]-B506</f>
        <v>0.79999999999999716</v>
      </c>
    </row>
    <row r="508" spans="1:3" x14ac:dyDescent="0.2">
      <c r="A508" s="39">
        <v>32813</v>
      </c>
      <c r="B508" s="40">
        <f>VLOOKUP(Table9[[#This Row],[Date]],'DB Details'!$A:$L,12)</f>
        <v>46.8</v>
      </c>
      <c r="C508" s="40">
        <f>Table9[[#This Row],[PMI]]-B507</f>
        <v>0</v>
      </c>
    </row>
    <row r="509" spans="1:3" x14ac:dyDescent="0.2">
      <c r="A509" s="39">
        <v>32843</v>
      </c>
      <c r="B509" s="40">
        <f>VLOOKUP(Table9[[#This Row],[Date]],'DB Details'!$A:$L,12)</f>
        <v>47.4</v>
      </c>
      <c r="C509" s="40">
        <f>Table9[[#This Row],[PMI]]-B508</f>
        <v>0.60000000000000142</v>
      </c>
    </row>
    <row r="510" spans="1:3" x14ac:dyDescent="0.2">
      <c r="A510" s="39">
        <v>32874</v>
      </c>
      <c r="B510" s="40">
        <f>VLOOKUP(Table9[[#This Row],[Date]],'DB Details'!$A:$L,12)</f>
        <v>47.2</v>
      </c>
      <c r="C510" s="40">
        <f>Table9[[#This Row],[PMI]]-B509</f>
        <v>-0.19999999999999574</v>
      </c>
    </row>
    <row r="511" spans="1:3" x14ac:dyDescent="0.2">
      <c r="A511" s="39">
        <v>32905</v>
      </c>
      <c r="B511" s="40">
        <f>VLOOKUP(Table9[[#This Row],[Date]],'DB Details'!$A:$L,12)</f>
        <v>49.1</v>
      </c>
      <c r="C511" s="40">
        <f>Table9[[#This Row],[PMI]]-B510</f>
        <v>1.8999999999999986</v>
      </c>
    </row>
    <row r="512" spans="1:3" x14ac:dyDescent="0.2">
      <c r="A512" s="39">
        <v>32933</v>
      </c>
      <c r="B512" s="40">
        <f>VLOOKUP(Table9[[#This Row],[Date]],'DB Details'!$A:$L,12)</f>
        <v>49.9</v>
      </c>
      <c r="C512" s="40">
        <f>Table9[[#This Row],[PMI]]-B511</f>
        <v>0.79999999999999716</v>
      </c>
    </row>
    <row r="513" spans="1:3" x14ac:dyDescent="0.2">
      <c r="A513" s="39">
        <v>32964</v>
      </c>
      <c r="B513" s="40">
        <f>VLOOKUP(Table9[[#This Row],[Date]],'DB Details'!$A:$L,12)</f>
        <v>50</v>
      </c>
      <c r="C513" s="40">
        <f>Table9[[#This Row],[PMI]]-B512</f>
        <v>0.10000000000000142</v>
      </c>
    </row>
    <row r="514" spans="1:3" x14ac:dyDescent="0.2">
      <c r="A514" s="39">
        <v>32994</v>
      </c>
      <c r="B514" s="40">
        <f>VLOOKUP(Table9[[#This Row],[Date]],'DB Details'!$A:$L,12)</f>
        <v>49.5</v>
      </c>
      <c r="C514" s="40">
        <f>Table9[[#This Row],[PMI]]-B513</f>
        <v>-0.5</v>
      </c>
    </row>
    <row r="515" spans="1:3" x14ac:dyDescent="0.2">
      <c r="A515" s="39">
        <v>33025</v>
      </c>
      <c r="B515" s="40">
        <f>VLOOKUP(Table9[[#This Row],[Date]],'DB Details'!$A:$L,12)</f>
        <v>49.2</v>
      </c>
      <c r="C515" s="40">
        <f>Table9[[#This Row],[PMI]]-B514</f>
        <v>-0.29999999999999716</v>
      </c>
    </row>
    <row r="516" spans="1:3" x14ac:dyDescent="0.2">
      <c r="A516" s="39">
        <v>33055</v>
      </c>
      <c r="B516" s="40">
        <f>VLOOKUP(Table9[[#This Row],[Date]],'DB Details'!$A:$L,12)</f>
        <v>46.6</v>
      </c>
      <c r="C516" s="40">
        <f>Table9[[#This Row],[PMI]]-B515</f>
        <v>-2.6000000000000014</v>
      </c>
    </row>
    <row r="517" spans="1:3" x14ac:dyDescent="0.2">
      <c r="A517" s="39">
        <v>33086</v>
      </c>
      <c r="B517" s="40">
        <f>VLOOKUP(Table9[[#This Row],[Date]],'DB Details'!$A:$L,12)</f>
        <v>46.1</v>
      </c>
      <c r="C517" s="40">
        <f>Table9[[#This Row],[PMI]]-B516</f>
        <v>-0.5</v>
      </c>
    </row>
    <row r="518" spans="1:3" x14ac:dyDescent="0.2">
      <c r="A518" s="39">
        <v>33117</v>
      </c>
      <c r="B518" s="40">
        <f>VLOOKUP(Table9[[#This Row],[Date]],'DB Details'!$A:$L,12)</f>
        <v>44.5</v>
      </c>
      <c r="C518" s="40">
        <f>Table9[[#This Row],[PMI]]-B517</f>
        <v>-1.6000000000000014</v>
      </c>
    </row>
    <row r="519" spans="1:3" x14ac:dyDescent="0.2">
      <c r="A519" s="39">
        <v>33147</v>
      </c>
      <c r="B519" s="40">
        <f>VLOOKUP(Table9[[#This Row],[Date]],'DB Details'!$A:$L,12)</f>
        <v>43.2</v>
      </c>
      <c r="C519" s="40">
        <f>Table9[[#This Row],[PMI]]-B518</f>
        <v>-1.2999999999999972</v>
      </c>
    </row>
    <row r="520" spans="1:3" x14ac:dyDescent="0.2">
      <c r="A520" s="39">
        <v>33178</v>
      </c>
      <c r="B520" s="40">
        <f>VLOOKUP(Table9[[#This Row],[Date]],'DB Details'!$A:$L,12)</f>
        <v>41.3</v>
      </c>
      <c r="C520" s="40">
        <f>Table9[[#This Row],[PMI]]-B519</f>
        <v>-1.9000000000000057</v>
      </c>
    </row>
    <row r="521" spans="1:3" x14ac:dyDescent="0.2">
      <c r="A521" s="39">
        <v>33208</v>
      </c>
      <c r="B521" s="40">
        <f>VLOOKUP(Table9[[#This Row],[Date]],'DB Details'!$A:$L,12)</f>
        <v>40.799999999999997</v>
      </c>
      <c r="C521" s="40">
        <f>Table9[[#This Row],[PMI]]-B520</f>
        <v>-0.5</v>
      </c>
    </row>
    <row r="522" spans="1:3" x14ac:dyDescent="0.2">
      <c r="A522" s="39">
        <v>33239</v>
      </c>
      <c r="B522" s="40">
        <f>VLOOKUP(Table9[[#This Row],[Date]],'DB Details'!$A:$L,12)</f>
        <v>39.200000000000003</v>
      </c>
      <c r="C522" s="40">
        <f>Table9[[#This Row],[PMI]]-B521</f>
        <v>-1.5999999999999943</v>
      </c>
    </row>
    <row r="523" spans="1:3" x14ac:dyDescent="0.2">
      <c r="A523" s="39">
        <v>33270</v>
      </c>
      <c r="B523" s="40">
        <f>VLOOKUP(Table9[[#This Row],[Date]],'DB Details'!$A:$L,12)</f>
        <v>39.4</v>
      </c>
      <c r="C523" s="40">
        <f>Table9[[#This Row],[PMI]]-B522</f>
        <v>0.19999999999999574</v>
      </c>
    </row>
    <row r="524" spans="1:3" x14ac:dyDescent="0.2">
      <c r="A524" s="39">
        <v>33298</v>
      </c>
      <c r="B524" s="40">
        <f>VLOOKUP(Table9[[#This Row],[Date]],'DB Details'!$A:$L,12)</f>
        <v>40.700000000000003</v>
      </c>
      <c r="C524" s="40">
        <f>Table9[[#This Row],[PMI]]-B523</f>
        <v>1.3000000000000043</v>
      </c>
    </row>
    <row r="525" spans="1:3" x14ac:dyDescent="0.2">
      <c r="A525" s="39">
        <v>33329</v>
      </c>
      <c r="B525" s="40">
        <f>VLOOKUP(Table9[[#This Row],[Date]],'DB Details'!$A:$L,12)</f>
        <v>42.8</v>
      </c>
      <c r="C525" s="40">
        <f>Table9[[#This Row],[PMI]]-B524</f>
        <v>2.0999999999999943</v>
      </c>
    </row>
    <row r="526" spans="1:3" x14ac:dyDescent="0.2">
      <c r="A526" s="39">
        <v>33359</v>
      </c>
      <c r="B526" s="40">
        <f>VLOOKUP(Table9[[#This Row],[Date]],'DB Details'!$A:$L,12)</f>
        <v>44.5</v>
      </c>
      <c r="C526" s="40">
        <f>Table9[[#This Row],[PMI]]-B525</f>
        <v>1.7000000000000028</v>
      </c>
    </row>
    <row r="527" spans="1:3" x14ac:dyDescent="0.2">
      <c r="A527" s="39">
        <v>33390</v>
      </c>
      <c r="B527" s="40">
        <f>VLOOKUP(Table9[[#This Row],[Date]],'DB Details'!$A:$L,12)</f>
        <v>50.3</v>
      </c>
      <c r="C527" s="40">
        <f>Table9[[#This Row],[PMI]]-B526</f>
        <v>5.7999999999999972</v>
      </c>
    </row>
    <row r="528" spans="1:3" x14ac:dyDescent="0.2">
      <c r="A528" s="39">
        <v>33420</v>
      </c>
      <c r="B528" s="40">
        <f>VLOOKUP(Table9[[#This Row],[Date]],'DB Details'!$A:$L,12)</f>
        <v>50.6</v>
      </c>
      <c r="C528" s="40">
        <f>Table9[[#This Row],[PMI]]-B527</f>
        <v>0.30000000000000426</v>
      </c>
    </row>
    <row r="529" spans="1:3" x14ac:dyDescent="0.2">
      <c r="A529" s="39">
        <v>33451</v>
      </c>
      <c r="B529" s="40">
        <f>VLOOKUP(Table9[[#This Row],[Date]],'DB Details'!$A:$L,12)</f>
        <v>52.9</v>
      </c>
      <c r="C529" s="40">
        <f>Table9[[#This Row],[PMI]]-B528</f>
        <v>2.2999999999999972</v>
      </c>
    </row>
    <row r="530" spans="1:3" x14ac:dyDescent="0.2">
      <c r="A530" s="39">
        <v>33482</v>
      </c>
      <c r="B530" s="40">
        <f>VLOOKUP(Table9[[#This Row],[Date]],'DB Details'!$A:$L,12)</f>
        <v>54.9</v>
      </c>
      <c r="C530" s="40">
        <f>Table9[[#This Row],[PMI]]-B529</f>
        <v>2</v>
      </c>
    </row>
    <row r="531" spans="1:3" x14ac:dyDescent="0.2">
      <c r="A531" s="39">
        <v>33512</v>
      </c>
      <c r="B531" s="40">
        <f>VLOOKUP(Table9[[#This Row],[Date]],'DB Details'!$A:$L,12)</f>
        <v>53.1</v>
      </c>
      <c r="C531" s="40">
        <f>Table9[[#This Row],[PMI]]-B530</f>
        <v>-1.7999999999999972</v>
      </c>
    </row>
    <row r="532" spans="1:3" x14ac:dyDescent="0.2">
      <c r="A532" s="39">
        <v>33543</v>
      </c>
      <c r="B532" s="40">
        <f>VLOOKUP(Table9[[#This Row],[Date]],'DB Details'!$A:$L,12)</f>
        <v>49.5</v>
      </c>
      <c r="C532" s="40">
        <f>Table9[[#This Row],[PMI]]-B531</f>
        <v>-3.6000000000000014</v>
      </c>
    </row>
    <row r="533" spans="1:3" x14ac:dyDescent="0.2">
      <c r="A533" s="39">
        <v>33573</v>
      </c>
      <c r="B533" s="40">
        <f>VLOOKUP(Table9[[#This Row],[Date]],'DB Details'!$A:$L,12)</f>
        <v>46.8</v>
      </c>
      <c r="C533" s="40">
        <f>Table9[[#This Row],[PMI]]-B532</f>
        <v>-2.7000000000000028</v>
      </c>
    </row>
    <row r="534" spans="1:3" x14ac:dyDescent="0.2">
      <c r="A534" s="39">
        <v>33604</v>
      </c>
      <c r="B534" s="40">
        <f>VLOOKUP(Table9[[#This Row],[Date]],'DB Details'!$A:$L,12)</f>
        <v>47.3</v>
      </c>
      <c r="C534" s="40">
        <f>Table9[[#This Row],[PMI]]-B533</f>
        <v>0.5</v>
      </c>
    </row>
    <row r="535" spans="1:3" x14ac:dyDescent="0.2">
      <c r="A535" s="39">
        <v>33635</v>
      </c>
      <c r="B535" s="40">
        <f>VLOOKUP(Table9[[#This Row],[Date]],'DB Details'!$A:$L,12)</f>
        <v>52.7</v>
      </c>
      <c r="C535" s="40">
        <f>Table9[[#This Row],[PMI]]-B534</f>
        <v>5.4000000000000057</v>
      </c>
    </row>
    <row r="536" spans="1:3" x14ac:dyDescent="0.2">
      <c r="A536" s="39">
        <v>33664</v>
      </c>
      <c r="B536" s="40">
        <f>VLOOKUP(Table9[[#This Row],[Date]],'DB Details'!$A:$L,12)</f>
        <v>54.6</v>
      </c>
      <c r="C536" s="40">
        <f>Table9[[#This Row],[PMI]]-B535</f>
        <v>1.8999999999999986</v>
      </c>
    </row>
    <row r="537" spans="1:3" x14ac:dyDescent="0.2">
      <c r="A537" s="39">
        <v>33695</v>
      </c>
      <c r="B537" s="40">
        <f>VLOOKUP(Table9[[#This Row],[Date]],'DB Details'!$A:$L,12)</f>
        <v>52.6</v>
      </c>
      <c r="C537" s="40">
        <f>Table9[[#This Row],[PMI]]-B536</f>
        <v>-2</v>
      </c>
    </row>
    <row r="538" spans="1:3" x14ac:dyDescent="0.2">
      <c r="A538" s="39">
        <v>33725</v>
      </c>
      <c r="B538" s="40">
        <f>VLOOKUP(Table9[[#This Row],[Date]],'DB Details'!$A:$L,12)</f>
        <v>55.7</v>
      </c>
      <c r="C538" s="40">
        <f>Table9[[#This Row],[PMI]]-B537</f>
        <v>3.1000000000000014</v>
      </c>
    </row>
    <row r="539" spans="1:3" x14ac:dyDescent="0.2">
      <c r="A539" s="39">
        <v>33756</v>
      </c>
      <c r="B539" s="40">
        <f>VLOOKUP(Table9[[#This Row],[Date]],'DB Details'!$A:$L,12)</f>
        <v>53.6</v>
      </c>
      <c r="C539" s="40">
        <f>Table9[[#This Row],[PMI]]-B538</f>
        <v>-2.1000000000000014</v>
      </c>
    </row>
    <row r="540" spans="1:3" x14ac:dyDescent="0.2">
      <c r="A540" s="39">
        <v>33786</v>
      </c>
      <c r="B540" s="40">
        <f>VLOOKUP(Table9[[#This Row],[Date]],'DB Details'!$A:$L,12)</f>
        <v>53.9</v>
      </c>
      <c r="C540" s="40">
        <f>Table9[[#This Row],[PMI]]-B539</f>
        <v>0.29999999999999716</v>
      </c>
    </row>
    <row r="541" spans="1:3" x14ac:dyDescent="0.2">
      <c r="A541" s="39">
        <v>33817</v>
      </c>
      <c r="B541" s="40">
        <f>VLOOKUP(Table9[[#This Row],[Date]],'DB Details'!$A:$L,12)</f>
        <v>53.4</v>
      </c>
      <c r="C541" s="40">
        <f>Table9[[#This Row],[PMI]]-B540</f>
        <v>-0.5</v>
      </c>
    </row>
    <row r="542" spans="1:3" x14ac:dyDescent="0.2">
      <c r="A542" s="39">
        <v>33848</v>
      </c>
      <c r="B542" s="40">
        <f>VLOOKUP(Table9[[#This Row],[Date]],'DB Details'!$A:$L,12)</f>
        <v>49.7</v>
      </c>
      <c r="C542" s="40">
        <f>Table9[[#This Row],[PMI]]-B541</f>
        <v>-3.6999999999999957</v>
      </c>
    </row>
    <row r="543" spans="1:3" x14ac:dyDescent="0.2">
      <c r="A543" s="39">
        <v>33878</v>
      </c>
      <c r="B543" s="40">
        <f>VLOOKUP(Table9[[#This Row],[Date]],'DB Details'!$A:$L,12)</f>
        <v>50.3</v>
      </c>
      <c r="C543" s="40">
        <f>Table9[[#This Row],[PMI]]-B542</f>
        <v>0.59999999999999432</v>
      </c>
    </row>
    <row r="544" spans="1:3" x14ac:dyDescent="0.2">
      <c r="A544" s="39">
        <v>33909</v>
      </c>
      <c r="B544" s="40">
        <f>VLOOKUP(Table9[[#This Row],[Date]],'DB Details'!$A:$L,12)</f>
        <v>53.6</v>
      </c>
      <c r="C544" s="40">
        <f>Table9[[#This Row],[PMI]]-B543</f>
        <v>3.3000000000000043</v>
      </c>
    </row>
    <row r="545" spans="1:3" x14ac:dyDescent="0.2">
      <c r="A545" s="39">
        <v>33939</v>
      </c>
      <c r="B545" s="40">
        <f>VLOOKUP(Table9[[#This Row],[Date]],'DB Details'!$A:$L,12)</f>
        <v>54.2</v>
      </c>
      <c r="C545" s="40">
        <f>Table9[[#This Row],[PMI]]-B544</f>
        <v>0.60000000000000142</v>
      </c>
    </row>
    <row r="546" spans="1:3" x14ac:dyDescent="0.2">
      <c r="A546" s="39">
        <v>33970</v>
      </c>
      <c r="B546" s="40">
        <f>VLOOKUP(Table9[[#This Row],[Date]],'DB Details'!$A:$L,12)</f>
        <v>55.8</v>
      </c>
      <c r="C546" s="40">
        <f>Table9[[#This Row],[PMI]]-B545</f>
        <v>1.5999999999999943</v>
      </c>
    </row>
    <row r="547" spans="1:3" x14ac:dyDescent="0.2">
      <c r="A547" s="39">
        <v>34001</v>
      </c>
      <c r="B547" s="40">
        <f>VLOOKUP(Table9[[#This Row],[Date]],'DB Details'!$A:$L,12)</f>
        <v>55.2</v>
      </c>
      <c r="C547" s="40">
        <f>Table9[[#This Row],[PMI]]-B546</f>
        <v>-0.59999999999999432</v>
      </c>
    </row>
    <row r="548" spans="1:3" x14ac:dyDescent="0.2">
      <c r="A548" s="39">
        <v>34029</v>
      </c>
      <c r="B548" s="40">
        <f>VLOOKUP(Table9[[#This Row],[Date]],'DB Details'!$A:$L,12)</f>
        <v>53.5</v>
      </c>
      <c r="C548" s="40">
        <f>Table9[[#This Row],[PMI]]-B547</f>
        <v>-1.7000000000000028</v>
      </c>
    </row>
    <row r="549" spans="1:3" x14ac:dyDescent="0.2">
      <c r="A549" s="39">
        <v>34060</v>
      </c>
      <c r="B549" s="40">
        <f>VLOOKUP(Table9[[#This Row],[Date]],'DB Details'!$A:$L,12)</f>
        <v>50.2</v>
      </c>
      <c r="C549" s="40">
        <f>Table9[[#This Row],[PMI]]-B548</f>
        <v>-3.2999999999999972</v>
      </c>
    </row>
    <row r="550" spans="1:3" x14ac:dyDescent="0.2">
      <c r="A550" s="39">
        <v>34090</v>
      </c>
      <c r="B550" s="40">
        <f>VLOOKUP(Table9[[#This Row],[Date]],'DB Details'!$A:$L,12)</f>
        <v>51.2</v>
      </c>
      <c r="C550" s="40">
        <f>Table9[[#This Row],[PMI]]-B549</f>
        <v>1</v>
      </c>
    </row>
    <row r="551" spans="1:3" x14ac:dyDescent="0.2">
      <c r="A551" s="39">
        <v>34121</v>
      </c>
      <c r="B551" s="40">
        <f>VLOOKUP(Table9[[#This Row],[Date]],'DB Details'!$A:$L,12)</f>
        <v>49.6</v>
      </c>
      <c r="C551" s="40">
        <f>Table9[[#This Row],[PMI]]-B550</f>
        <v>-1.6000000000000014</v>
      </c>
    </row>
    <row r="552" spans="1:3" x14ac:dyDescent="0.2">
      <c r="A552" s="39">
        <v>34151</v>
      </c>
      <c r="B552" s="40">
        <f>VLOOKUP(Table9[[#This Row],[Date]],'DB Details'!$A:$L,12)</f>
        <v>50.2</v>
      </c>
      <c r="C552" s="40">
        <f>Table9[[#This Row],[PMI]]-B551</f>
        <v>0.60000000000000142</v>
      </c>
    </row>
    <row r="553" spans="1:3" x14ac:dyDescent="0.2">
      <c r="A553" s="39">
        <v>34182</v>
      </c>
      <c r="B553" s="40">
        <f>VLOOKUP(Table9[[#This Row],[Date]],'DB Details'!$A:$L,12)</f>
        <v>50.7</v>
      </c>
      <c r="C553" s="40">
        <f>Table9[[#This Row],[PMI]]-B552</f>
        <v>0.5</v>
      </c>
    </row>
    <row r="554" spans="1:3" x14ac:dyDescent="0.2">
      <c r="A554" s="39">
        <v>34213</v>
      </c>
      <c r="B554" s="40">
        <f>VLOOKUP(Table9[[#This Row],[Date]],'DB Details'!$A:$L,12)</f>
        <v>50.8</v>
      </c>
      <c r="C554" s="40">
        <f>Table9[[#This Row],[PMI]]-B553</f>
        <v>9.9999999999994316E-2</v>
      </c>
    </row>
    <row r="555" spans="1:3" x14ac:dyDescent="0.2">
      <c r="A555" s="39">
        <v>34243</v>
      </c>
      <c r="B555" s="40">
        <f>VLOOKUP(Table9[[#This Row],[Date]],'DB Details'!$A:$L,12)</f>
        <v>53.4</v>
      </c>
      <c r="C555" s="40">
        <f>Table9[[#This Row],[PMI]]-B554</f>
        <v>2.6000000000000014</v>
      </c>
    </row>
    <row r="556" spans="1:3" x14ac:dyDescent="0.2">
      <c r="A556" s="39">
        <v>34274</v>
      </c>
      <c r="B556" s="40">
        <f>VLOOKUP(Table9[[#This Row],[Date]],'DB Details'!$A:$L,12)</f>
        <v>53.8</v>
      </c>
      <c r="C556" s="40">
        <f>Table9[[#This Row],[PMI]]-B555</f>
        <v>0.39999999999999858</v>
      </c>
    </row>
    <row r="557" spans="1:3" x14ac:dyDescent="0.2">
      <c r="A557" s="39">
        <v>34304</v>
      </c>
      <c r="B557" s="40">
        <f>VLOOKUP(Table9[[#This Row],[Date]],'DB Details'!$A:$L,12)</f>
        <v>55.6</v>
      </c>
      <c r="C557" s="40">
        <f>Table9[[#This Row],[PMI]]-B556</f>
        <v>1.8000000000000043</v>
      </c>
    </row>
    <row r="558" spans="1:3" x14ac:dyDescent="0.2">
      <c r="A558" s="39">
        <v>34335</v>
      </c>
      <c r="B558" s="40">
        <f>VLOOKUP(Table9[[#This Row],[Date]],'DB Details'!$A:$L,12)</f>
        <v>56</v>
      </c>
      <c r="C558" s="40">
        <f>Table9[[#This Row],[PMI]]-B557</f>
        <v>0.39999999999999858</v>
      </c>
    </row>
    <row r="559" spans="1:3" x14ac:dyDescent="0.2">
      <c r="A559" s="39">
        <v>34366</v>
      </c>
      <c r="B559" s="40">
        <f>VLOOKUP(Table9[[#This Row],[Date]],'DB Details'!$A:$L,12)</f>
        <v>56.5</v>
      </c>
      <c r="C559" s="40">
        <f>Table9[[#This Row],[PMI]]-B558</f>
        <v>0.5</v>
      </c>
    </row>
    <row r="560" spans="1:3" x14ac:dyDescent="0.2">
      <c r="A560" s="39">
        <v>34394</v>
      </c>
      <c r="B560" s="40">
        <f>VLOOKUP(Table9[[#This Row],[Date]],'DB Details'!$A:$L,12)</f>
        <v>56.9</v>
      </c>
      <c r="C560" s="40">
        <f>Table9[[#This Row],[PMI]]-B559</f>
        <v>0.39999999999999858</v>
      </c>
    </row>
    <row r="561" spans="1:3" x14ac:dyDescent="0.2">
      <c r="A561" s="39">
        <v>34425</v>
      </c>
      <c r="B561" s="40">
        <f>VLOOKUP(Table9[[#This Row],[Date]],'DB Details'!$A:$L,12)</f>
        <v>57.4</v>
      </c>
      <c r="C561" s="40">
        <f>Table9[[#This Row],[PMI]]-B560</f>
        <v>0.5</v>
      </c>
    </row>
    <row r="562" spans="1:3" x14ac:dyDescent="0.2">
      <c r="A562" s="39">
        <v>34455</v>
      </c>
      <c r="B562" s="40">
        <f>VLOOKUP(Table9[[#This Row],[Date]],'DB Details'!$A:$L,12)</f>
        <v>58.2</v>
      </c>
      <c r="C562" s="40">
        <f>Table9[[#This Row],[PMI]]-B561</f>
        <v>0.80000000000000426</v>
      </c>
    </row>
    <row r="563" spans="1:3" x14ac:dyDescent="0.2">
      <c r="A563" s="39">
        <v>34486</v>
      </c>
      <c r="B563" s="40">
        <f>VLOOKUP(Table9[[#This Row],[Date]],'DB Details'!$A:$L,12)</f>
        <v>58.8</v>
      </c>
      <c r="C563" s="40">
        <f>Table9[[#This Row],[PMI]]-B562</f>
        <v>0.59999999999999432</v>
      </c>
    </row>
    <row r="564" spans="1:3" x14ac:dyDescent="0.2">
      <c r="A564" s="39">
        <v>34516</v>
      </c>
      <c r="B564" s="40">
        <f>VLOOKUP(Table9[[#This Row],[Date]],'DB Details'!$A:$L,12)</f>
        <v>58.5</v>
      </c>
      <c r="C564" s="40">
        <f>Table9[[#This Row],[PMI]]-B563</f>
        <v>-0.29999999999999716</v>
      </c>
    </row>
    <row r="565" spans="1:3" x14ac:dyDescent="0.2">
      <c r="A565" s="39">
        <v>34547</v>
      </c>
      <c r="B565" s="40">
        <f>VLOOKUP(Table9[[#This Row],[Date]],'DB Details'!$A:$L,12)</f>
        <v>58</v>
      </c>
      <c r="C565" s="40">
        <f>Table9[[#This Row],[PMI]]-B564</f>
        <v>-0.5</v>
      </c>
    </row>
    <row r="566" spans="1:3" x14ac:dyDescent="0.2">
      <c r="A566" s="39">
        <v>34578</v>
      </c>
      <c r="B566" s="40">
        <f>VLOOKUP(Table9[[#This Row],[Date]],'DB Details'!$A:$L,12)</f>
        <v>59</v>
      </c>
      <c r="C566" s="40">
        <f>Table9[[#This Row],[PMI]]-B565</f>
        <v>1</v>
      </c>
    </row>
    <row r="567" spans="1:3" x14ac:dyDescent="0.2">
      <c r="A567" s="39">
        <v>34608</v>
      </c>
      <c r="B567" s="40">
        <f>VLOOKUP(Table9[[#This Row],[Date]],'DB Details'!$A:$L,12)</f>
        <v>59.4</v>
      </c>
      <c r="C567" s="40">
        <f>Table9[[#This Row],[PMI]]-B566</f>
        <v>0.39999999999999858</v>
      </c>
    </row>
    <row r="568" spans="1:3" x14ac:dyDescent="0.2">
      <c r="A568" s="39">
        <v>34639</v>
      </c>
      <c r="B568" s="40">
        <f>VLOOKUP(Table9[[#This Row],[Date]],'DB Details'!$A:$L,12)</f>
        <v>59.2</v>
      </c>
      <c r="C568" s="40">
        <f>Table9[[#This Row],[PMI]]-B567</f>
        <v>-0.19999999999999574</v>
      </c>
    </row>
    <row r="569" spans="1:3" x14ac:dyDescent="0.2">
      <c r="A569" s="39">
        <v>34669</v>
      </c>
      <c r="B569" s="40">
        <f>VLOOKUP(Table9[[#This Row],[Date]],'DB Details'!$A:$L,12)</f>
        <v>56.1</v>
      </c>
      <c r="C569" s="40">
        <f>Table9[[#This Row],[PMI]]-B568</f>
        <v>-3.1000000000000014</v>
      </c>
    </row>
    <row r="570" spans="1:3" x14ac:dyDescent="0.2">
      <c r="A570" s="39">
        <v>34700</v>
      </c>
      <c r="B570" s="40">
        <f>VLOOKUP(Table9[[#This Row],[Date]],'DB Details'!$A:$L,12)</f>
        <v>57.4</v>
      </c>
      <c r="C570" s="40">
        <f>Table9[[#This Row],[PMI]]-B569</f>
        <v>1.2999999999999972</v>
      </c>
    </row>
    <row r="571" spans="1:3" x14ac:dyDescent="0.2">
      <c r="A571" s="39">
        <v>34731</v>
      </c>
      <c r="B571" s="40">
        <f>VLOOKUP(Table9[[#This Row],[Date]],'DB Details'!$A:$L,12)</f>
        <v>55.1</v>
      </c>
      <c r="C571" s="40">
        <f>Table9[[#This Row],[PMI]]-B570</f>
        <v>-2.2999999999999972</v>
      </c>
    </row>
    <row r="572" spans="1:3" x14ac:dyDescent="0.2">
      <c r="A572" s="39">
        <v>34759</v>
      </c>
      <c r="B572" s="40">
        <f>VLOOKUP(Table9[[#This Row],[Date]],'DB Details'!$A:$L,12)</f>
        <v>52.1</v>
      </c>
      <c r="C572" s="40">
        <f>Table9[[#This Row],[PMI]]-B571</f>
        <v>-3</v>
      </c>
    </row>
    <row r="573" spans="1:3" x14ac:dyDescent="0.2">
      <c r="A573" s="39">
        <v>34790</v>
      </c>
      <c r="B573" s="40">
        <f>VLOOKUP(Table9[[#This Row],[Date]],'DB Details'!$A:$L,12)</f>
        <v>51.5</v>
      </c>
      <c r="C573" s="40">
        <f>Table9[[#This Row],[PMI]]-B572</f>
        <v>-0.60000000000000142</v>
      </c>
    </row>
    <row r="574" spans="1:3" x14ac:dyDescent="0.2">
      <c r="A574" s="39">
        <v>34820</v>
      </c>
      <c r="B574" s="40">
        <f>VLOOKUP(Table9[[#This Row],[Date]],'DB Details'!$A:$L,12)</f>
        <v>46.7</v>
      </c>
      <c r="C574" s="40">
        <f>Table9[[#This Row],[PMI]]-B573</f>
        <v>-4.7999999999999972</v>
      </c>
    </row>
    <row r="575" spans="1:3" x14ac:dyDescent="0.2">
      <c r="A575" s="39">
        <v>34851</v>
      </c>
      <c r="B575" s="40">
        <f>VLOOKUP(Table9[[#This Row],[Date]],'DB Details'!$A:$L,12)</f>
        <v>45.9</v>
      </c>
      <c r="C575" s="40">
        <f>Table9[[#This Row],[PMI]]-B574</f>
        <v>-0.80000000000000426</v>
      </c>
    </row>
    <row r="576" spans="1:3" x14ac:dyDescent="0.2">
      <c r="A576" s="39">
        <v>34881</v>
      </c>
      <c r="B576" s="40">
        <f>VLOOKUP(Table9[[#This Row],[Date]],'DB Details'!$A:$L,12)</f>
        <v>50.7</v>
      </c>
      <c r="C576" s="40">
        <f>Table9[[#This Row],[PMI]]-B575</f>
        <v>4.8000000000000043</v>
      </c>
    </row>
    <row r="577" spans="1:3" x14ac:dyDescent="0.2">
      <c r="A577" s="39">
        <v>34912</v>
      </c>
      <c r="B577" s="40">
        <f>VLOOKUP(Table9[[#This Row],[Date]],'DB Details'!$A:$L,12)</f>
        <v>47.1</v>
      </c>
      <c r="C577" s="40">
        <f>Table9[[#This Row],[PMI]]-B576</f>
        <v>-3.6000000000000014</v>
      </c>
    </row>
    <row r="578" spans="1:3" x14ac:dyDescent="0.2">
      <c r="A578" s="39">
        <v>34943</v>
      </c>
      <c r="B578" s="40">
        <f>VLOOKUP(Table9[[#This Row],[Date]],'DB Details'!$A:$L,12)</f>
        <v>48.1</v>
      </c>
      <c r="C578" s="40">
        <f>Table9[[#This Row],[PMI]]-B577</f>
        <v>1</v>
      </c>
    </row>
    <row r="579" spans="1:3" x14ac:dyDescent="0.2">
      <c r="A579" s="39">
        <v>34973</v>
      </c>
      <c r="B579" s="40">
        <f>VLOOKUP(Table9[[#This Row],[Date]],'DB Details'!$A:$L,12)</f>
        <v>46.7</v>
      </c>
      <c r="C579" s="40">
        <f>Table9[[#This Row],[PMI]]-B578</f>
        <v>-1.3999999999999986</v>
      </c>
    </row>
    <row r="580" spans="1:3" x14ac:dyDescent="0.2">
      <c r="A580" s="39">
        <v>35004</v>
      </c>
      <c r="B580" s="40">
        <f>VLOOKUP(Table9[[#This Row],[Date]],'DB Details'!$A:$L,12)</f>
        <v>45.9</v>
      </c>
      <c r="C580" s="40">
        <f>Table9[[#This Row],[PMI]]-B579</f>
        <v>-0.80000000000000426</v>
      </c>
    </row>
    <row r="581" spans="1:3" x14ac:dyDescent="0.2">
      <c r="A581" s="39">
        <v>35034</v>
      </c>
      <c r="B581" s="40">
        <f>VLOOKUP(Table9[[#This Row],[Date]],'DB Details'!$A:$L,12)</f>
        <v>46.2</v>
      </c>
      <c r="C581" s="40">
        <f>Table9[[#This Row],[PMI]]-B580</f>
        <v>0.30000000000000426</v>
      </c>
    </row>
    <row r="582" spans="1:3" x14ac:dyDescent="0.2">
      <c r="A582" s="39">
        <v>35065</v>
      </c>
      <c r="B582" s="40">
        <f>VLOOKUP(Table9[[#This Row],[Date]],'DB Details'!$A:$L,12)</f>
        <v>45.5</v>
      </c>
      <c r="C582" s="40">
        <f>Table9[[#This Row],[PMI]]-B581</f>
        <v>-0.70000000000000284</v>
      </c>
    </row>
    <row r="583" spans="1:3" x14ac:dyDescent="0.2">
      <c r="A583" s="39">
        <v>35096</v>
      </c>
      <c r="B583" s="40">
        <f>VLOOKUP(Table9[[#This Row],[Date]],'DB Details'!$A:$L,12)</f>
        <v>45.9</v>
      </c>
      <c r="C583" s="40">
        <f>Table9[[#This Row],[PMI]]-B582</f>
        <v>0.39999999999999858</v>
      </c>
    </row>
    <row r="584" spans="1:3" x14ac:dyDescent="0.2">
      <c r="A584" s="39">
        <v>35125</v>
      </c>
      <c r="B584" s="40">
        <f>VLOOKUP(Table9[[#This Row],[Date]],'DB Details'!$A:$L,12)</f>
        <v>46.9</v>
      </c>
      <c r="C584" s="40">
        <f>Table9[[#This Row],[PMI]]-B583</f>
        <v>1</v>
      </c>
    </row>
    <row r="585" spans="1:3" x14ac:dyDescent="0.2">
      <c r="A585" s="39">
        <v>35156</v>
      </c>
      <c r="B585" s="40">
        <f>VLOOKUP(Table9[[#This Row],[Date]],'DB Details'!$A:$L,12)</f>
        <v>49.3</v>
      </c>
      <c r="C585" s="40">
        <f>Table9[[#This Row],[PMI]]-B584</f>
        <v>2.3999999999999986</v>
      </c>
    </row>
    <row r="586" spans="1:3" x14ac:dyDescent="0.2">
      <c r="A586" s="39">
        <v>35186</v>
      </c>
      <c r="B586" s="40">
        <f>VLOOKUP(Table9[[#This Row],[Date]],'DB Details'!$A:$L,12)</f>
        <v>49.1</v>
      </c>
      <c r="C586" s="40">
        <f>Table9[[#This Row],[PMI]]-B585</f>
        <v>-0.19999999999999574</v>
      </c>
    </row>
    <row r="587" spans="1:3" x14ac:dyDescent="0.2">
      <c r="A587" s="39">
        <v>35217</v>
      </c>
      <c r="B587" s="40">
        <f>VLOOKUP(Table9[[#This Row],[Date]],'DB Details'!$A:$L,12)</f>
        <v>53.6</v>
      </c>
      <c r="C587" s="40">
        <f>Table9[[#This Row],[PMI]]-B586</f>
        <v>4.5</v>
      </c>
    </row>
    <row r="588" spans="1:3" x14ac:dyDescent="0.2">
      <c r="A588" s="39">
        <v>35247</v>
      </c>
      <c r="B588" s="40">
        <f>VLOOKUP(Table9[[#This Row],[Date]],'DB Details'!$A:$L,12)</f>
        <v>49.7</v>
      </c>
      <c r="C588" s="40">
        <f>Table9[[#This Row],[PMI]]-B587</f>
        <v>-3.8999999999999986</v>
      </c>
    </row>
    <row r="589" spans="1:3" x14ac:dyDescent="0.2">
      <c r="A589" s="39">
        <v>35278</v>
      </c>
      <c r="B589" s="40">
        <f>VLOOKUP(Table9[[#This Row],[Date]],'DB Details'!$A:$L,12)</f>
        <v>51.6</v>
      </c>
      <c r="C589" s="40">
        <f>Table9[[#This Row],[PMI]]-B588</f>
        <v>1.8999999999999986</v>
      </c>
    </row>
    <row r="590" spans="1:3" x14ac:dyDescent="0.2">
      <c r="A590" s="39">
        <v>35309</v>
      </c>
      <c r="B590" s="40">
        <f>VLOOKUP(Table9[[#This Row],[Date]],'DB Details'!$A:$L,12)</f>
        <v>51.1</v>
      </c>
      <c r="C590" s="40">
        <f>Table9[[#This Row],[PMI]]-B589</f>
        <v>-0.5</v>
      </c>
    </row>
    <row r="591" spans="1:3" x14ac:dyDescent="0.2">
      <c r="A591" s="39">
        <v>35339</v>
      </c>
      <c r="B591" s="40">
        <f>VLOOKUP(Table9[[#This Row],[Date]],'DB Details'!$A:$L,12)</f>
        <v>50.5</v>
      </c>
      <c r="C591" s="40">
        <f>Table9[[#This Row],[PMI]]-B590</f>
        <v>-0.60000000000000142</v>
      </c>
    </row>
    <row r="592" spans="1:3" x14ac:dyDescent="0.2">
      <c r="A592" s="39">
        <v>35370</v>
      </c>
      <c r="B592" s="40">
        <f>VLOOKUP(Table9[[#This Row],[Date]],'DB Details'!$A:$L,12)</f>
        <v>53</v>
      </c>
      <c r="C592" s="40">
        <f>Table9[[#This Row],[PMI]]-B591</f>
        <v>2.5</v>
      </c>
    </row>
    <row r="593" spans="1:3" x14ac:dyDescent="0.2">
      <c r="A593" s="39">
        <v>35400</v>
      </c>
      <c r="B593" s="40">
        <f>VLOOKUP(Table9[[#This Row],[Date]],'DB Details'!$A:$L,12)</f>
        <v>55.2</v>
      </c>
      <c r="C593" s="40">
        <f>Table9[[#This Row],[PMI]]-B592</f>
        <v>2.2000000000000028</v>
      </c>
    </row>
    <row r="594" spans="1:3" x14ac:dyDescent="0.2">
      <c r="A594" s="39">
        <v>35431</v>
      </c>
      <c r="B594" s="40">
        <f>VLOOKUP(Table9[[#This Row],[Date]],'DB Details'!$A:$L,12)</f>
        <v>53.8</v>
      </c>
      <c r="C594" s="40">
        <f>Table9[[#This Row],[PMI]]-B593</f>
        <v>-1.4000000000000057</v>
      </c>
    </row>
    <row r="595" spans="1:3" x14ac:dyDescent="0.2">
      <c r="A595" s="39">
        <v>35462</v>
      </c>
      <c r="B595" s="40">
        <f>VLOOKUP(Table9[[#This Row],[Date]],'DB Details'!$A:$L,12)</f>
        <v>53.1</v>
      </c>
      <c r="C595" s="40">
        <f>Table9[[#This Row],[PMI]]-B594</f>
        <v>-0.69999999999999574</v>
      </c>
    </row>
    <row r="596" spans="1:3" x14ac:dyDescent="0.2">
      <c r="A596" s="39">
        <v>35490</v>
      </c>
      <c r="B596" s="40">
        <f>VLOOKUP(Table9[[#This Row],[Date]],'DB Details'!$A:$L,12)</f>
        <v>53.8</v>
      </c>
      <c r="C596" s="40">
        <f>Table9[[#This Row],[PMI]]-B595</f>
        <v>0.69999999999999574</v>
      </c>
    </row>
    <row r="597" spans="1:3" x14ac:dyDescent="0.2">
      <c r="A597" s="39">
        <v>35521</v>
      </c>
      <c r="B597" s="40">
        <f>VLOOKUP(Table9[[#This Row],[Date]],'DB Details'!$A:$L,12)</f>
        <v>53.7</v>
      </c>
      <c r="C597" s="40">
        <f>Table9[[#This Row],[PMI]]-B596</f>
        <v>-9.9999999999994316E-2</v>
      </c>
    </row>
    <row r="598" spans="1:3" x14ac:dyDescent="0.2">
      <c r="A598" s="39">
        <v>35551</v>
      </c>
      <c r="B598" s="40">
        <f>VLOOKUP(Table9[[#This Row],[Date]],'DB Details'!$A:$L,12)</f>
        <v>56.1</v>
      </c>
      <c r="C598" s="40">
        <f>Table9[[#This Row],[PMI]]-B597</f>
        <v>2.3999999999999986</v>
      </c>
    </row>
    <row r="599" spans="1:3" x14ac:dyDescent="0.2">
      <c r="A599" s="39">
        <v>35582</v>
      </c>
      <c r="B599" s="40">
        <f>VLOOKUP(Table9[[#This Row],[Date]],'DB Details'!$A:$L,12)</f>
        <v>54.9</v>
      </c>
      <c r="C599" s="40">
        <f>Table9[[#This Row],[PMI]]-B598</f>
        <v>-1.2000000000000028</v>
      </c>
    </row>
    <row r="600" spans="1:3" x14ac:dyDescent="0.2">
      <c r="A600" s="39">
        <v>35612</v>
      </c>
      <c r="B600" s="40">
        <f>VLOOKUP(Table9[[#This Row],[Date]],'DB Details'!$A:$L,12)</f>
        <v>57.7</v>
      </c>
      <c r="C600" s="40">
        <f>Table9[[#This Row],[PMI]]-B599</f>
        <v>2.8000000000000043</v>
      </c>
    </row>
    <row r="601" spans="1:3" x14ac:dyDescent="0.2">
      <c r="A601" s="39">
        <v>35643</v>
      </c>
      <c r="B601" s="40">
        <f>VLOOKUP(Table9[[#This Row],[Date]],'DB Details'!$A:$L,12)</f>
        <v>56.3</v>
      </c>
      <c r="C601" s="40">
        <f>Table9[[#This Row],[PMI]]-B600</f>
        <v>-1.4000000000000057</v>
      </c>
    </row>
    <row r="602" spans="1:3" x14ac:dyDescent="0.2">
      <c r="A602" s="39">
        <v>35674</v>
      </c>
      <c r="B602" s="40">
        <f>VLOOKUP(Table9[[#This Row],[Date]],'DB Details'!$A:$L,12)</f>
        <v>53.9</v>
      </c>
      <c r="C602" s="40">
        <f>Table9[[#This Row],[PMI]]-B601</f>
        <v>-2.3999999999999986</v>
      </c>
    </row>
    <row r="603" spans="1:3" x14ac:dyDescent="0.2">
      <c r="A603" s="39">
        <v>35704</v>
      </c>
      <c r="B603" s="40">
        <f>VLOOKUP(Table9[[#This Row],[Date]],'DB Details'!$A:$L,12)</f>
        <v>56.4</v>
      </c>
      <c r="C603" s="40">
        <f>Table9[[#This Row],[PMI]]-B602</f>
        <v>2.5</v>
      </c>
    </row>
    <row r="604" spans="1:3" x14ac:dyDescent="0.2">
      <c r="A604" s="39">
        <v>35735</v>
      </c>
      <c r="B604" s="40">
        <f>VLOOKUP(Table9[[#This Row],[Date]],'DB Details'!$A:$L,12)</f>
        <v>55.7</v>
      </c>
      <c r="C604" s="40">
        <f>Table9[[#This Row],[PMI]]-B603</f>
        <v>-0.69999999999999574</v>
      </c>
    </row>
    <row r="605" spans="1:3" x14ac:dyDescent="0.2">
      <c r="A605" s="39">
        <v>35765</v>
      </c>
      <c r="B605" s="40">
        <f>VLOOKUP(Table9[[#This Row],[Date]],'DB Details'!$A:$L,12)</f>
        <v>54.5</v>
      </c>
      <c r="C605" s="40">
        <f>Table9[[#This Row],[PMI]]-B604</f>
        <v>-1.2000000000000028</v>
      </c>
    </row>
    <row r="606" spans="1:3" x14ac:dyDescent="0.2">
      <c r="A606" s="39">
        <v>35796</v>
      </c>
      <c r="B606" s="40">
        <f>VLOOKUP(Table9[[#This Row],[Date]],'DB Details'!$A:$L,12)</f>
        <v>53.8</v>
      </c>
      <c r="C606" s="40">
        <f>Table9[[#This Row],[PMI]]-B605</f>
        <v>-0.70000000000000284</v>
      </c>
    </row>
    <row r="607" spans="1:3" x14ac:dyDescent="0.2">
      <c r="A607" s="39">
        <v>35827</v>
      </c>
      <c r="B607" s="40">
        <f>VLOOKUP(Table9[[#This Row],[Date]],'DB Details'!$A:$L,12)</f>
        <v>52.9</v>
      </c>
      <c r="C607" s="40">
        <f>Table9[[#This Row],[PMI]]-B606</f>
        <v>-0.89999999999999858</v>
      </c>
    </row>
    <row r="608" spans="1:3" x14ac:dyDescent="0.2">
      <c r="A608" s="39">
        <v>35855</v>
      </c>
      <c r="B608" s="40">
        <f>VLOOKUP(Table9[[#This Row],[Date]],'DB Details'!$A:$L,12)</f>
        <v>52.9</v>
      </c>
      <c r="C608" s="40">
        <f>Table9[[#This Row],[PMI]]-B607</f>
        <v>0</v>
      </c>
    </row>
    <row r="609" spans="1:3" x14ac:dyDescent="0.2">
      <c r="A609" s="39">
        <v>35886</v>
      </c>
      <c r="B609" s="40">
        <f>VLOOKUP(Table9[[#This Row],[Date]],'DB Details'!$A:$L,12)</f>
        <v>52.2</v>
      </c>
      <c r="C609" s="40">
        <f>Table9[[#This Row],[PMI]]-B608</f>
        <v>-0.69999999999999574</v>
      </c>
    </row>
    <row r="610" spans="1:3" x14ac:dyDescent="0.2">
      <c r="A610" s="39">
        <v>35916</v>
      </c>
      <c r="B610" s="40">
        <f>VLOOKUP(Table9[[#This Row],[Date]],'DB Details'!$A:$L,12)</f>
        <v>50.9</v>
      </c>
      <c r="C610" s="40">
        <f>Table9[[#This Row],[PMI]]-B609</f>
        <v>-1.3000000000000043</v>
      </c>
    </row>
    <row r="611" spans="1:3" x14ac:dyDescent="0.2">
      <c r="A611" s="39">
        <v>35947</v>
      </c>
      <c r="B611" s="40">
        <f>VLOOKUP(Table9[[#This Row],[Date]],'DB Details'!$A:$L,12)</f>
        <v>48.9</v>
      </c>
      <c r="C611" s="40">
        <f>Table9[[#This Row],[PMI]]-B610</f>
        <v>-2</v>
      </c>
    </row>
    <row r="612" spans="1:3" x14ac:dyDescent="0.2">
      <c r="A612" s="39">
        <v>35977</v>
      </c>
      <c r="B612" s="40">
        <f>VLOOKUP(Table9[[#This Row],[Date]],'DB Details'!$A:$L,12)</f>
        <v>49.2</v>
      </c>
      <c r="C612" s="40">
        <f>Table9[[#This Row],[PMI]]-B611</f>
        <v>0.30000000000000426</v>
      </c>
    </row>
    <row r="613" spans="1:3" x14ac:dyDescent="0.2">
      <c r="A613" s="39">
        <v>36008</v>
      </c>
      <c r="B613" s="40">
        <f>VLOOKUP(Table9[[#This Row],[Date]],'DB Details'!$A:$L,12)</f>
        <v>49.3</v>
      </c>
      <c r="C613" s="40">
        <f>Table9[[#This Row],[PMI]]-B612</f>
        <v>9.9999999999994316E-2</v>
      </c>
    </row>
    <row r="614" spans="1:3" x14ac:dyDescent="0.2">
      <c r="A614" s="39">
        <v>36039</v>
      </c>
      <c r="B614" s="40">
        <f>VLOOKUP(Table9[[#This Row],[Date]],'DB Details'!$A:$L,12)</f>
        <v>48.7</v>
      </c>
      <c r="C614" s="40">
        <f>Table9[[#This Row],[PMI]]-B613</f>
        <v>-0.59999999999999432</v>
      </c>
    </row>
    <row r="615" spans="1:3" x14ac:dyDescent="0.2">
      <c r="A615" s="39">
        <v>36069</v>
      </c>
      <c r="B615" s="40">
        <f>VLOOKUP(Table9[[#This Row],[Date]],'DB Details'!$A:$L,12)</f>
        <v>48.7</v>
      </c>
      <c r="C615" s="40">
        <f>Table9[[#This Row],[PMI]]-B614</f>
        <v>0</v>
      </c>
    </row>
    <row r="616" spans="1:3" x14ac:dyDescent="0.2">
      <c r="A616" s="39">
        <v>36100</v>
      </c>
      <c r="B616" s="40">
        <f>VLOOKUP(Table9[[#This Row],[Date]],'DB Details'!$A:$L,12)</f>
        <v>48.2</v>
      </c>
      <c r="C616" s="40">
        <f>Table9[[#This Row],[PMI]]-B615</f>
        <v>-0.5</v>
      </c>
    </row>
    <row r="617" spans="1:3" x14ac:dyDescent="0.2">
      <c r="A617" s="39">
        <v>36130</v>
      </c>
      <c r="B617" s="40">
        <f>VLOOKUP(Table9[[#This Row],[Date]],'DB Details'!$A:$L,12)</f>
        <v>46.8</v>
      </c>
      <c r="C617" s="40">
        <f>Table9[[#This Row],[PMI]]-B616</f>
        <v>-1.4000000000000057</v>
      </c>
    </row>
    <row r="618" spans="1:3" x14ac:dyDescent="0.2">
      <c r="A618" s="39">
        <v>36161</v>
      </c>
      <c r="B618" s="40">
        <f>VLOOKUP(Table9[[#This Row],[Date]],'DB Details'!$A:$L,12)</f>
        <v>50.6</v>
      </c>
      <c r="C618" s="40">
        <f>Table9[[#This Row],[PMI]]-B617</f>
        <v>3.8000000000000043</v>
      </c>
    </row>
    <row r="619" spans="1:3" x14ac:dyDescent="0.2">
      <c r="A619" s="39">
        <v>36192</v>
      </c>
      <c r="B619" s="40">
        <f>VLOOKUP(Table9[[#This Row],[Date]],'DB Details'!$A:$L,12)</f>
        <v>51.7</v>
      </c>
      <c r="C619" s="40">
        <f>Table9[[#This Row],[PMI]]-B618</f>
        <v>1.1000000000000014</v>
      </c>
    </row>
    <row r="620" spans="1:3" x14ac:dyDescent="0.2">
      <c r="A620" s="39">
        <v>36220</v>
      </c>
      <c r="B620" s="40">
        <f>VLOOKUP(Table9[[#This Row],[Date]],'DB Details'!$A:$L,12)</f>
        <v>52.4</v>
      </c>
      <c r="C620" s="40">
        <f>Table9[[#This Row],[PMI]]-B619</f>
        <v>0.69999999999999574</v>
      </c>
    </row>
    <row r="621" spans="1:3" x14ac:dyDescent="0.2">
      <c r="A621" s="39">
        <v>36251</v>
      </c>
      <c r="B621" s="40">
        <f>VLOOKUP(Table9[[#This Row],[Date]],'DB Details'!$A:$L,12)</f>
        <v>52.3</v>
      </c>
      <c r="C621" s="40">
        <f>Table9[[#This Row],[PMI]]-B620</f>
        <v>-0.10000000000000142</v>
      </c>
    </row>
    <row r="622" spans="1:3" x14ac:dyDescent="0.2">
      <c r="A622" s="39">
        <v>36281</v>
      </c>
      <c r="B622" s="40">
        <f>VLOOKUP(Table9[[#This Row],[Date]],'DB Details'!$A:$L,12)</f>
        <v>54.3</v>
      </c>
      <c r="C622" s="40">
        <f>Table9[[#This Row],[PMI]]-B621</f>
        <v>2</v>
      </c>
    </row>
    <row r="623" spans="1:3" x14ac:dyDescent="0.2">
      <c r="A623" s="39">
        <v>36312</v>
      </c>
      <c r="B623" s="40">
        <f>VLOOKUP(Table9[[#This Row],[Date]],'DB Details'!$A:$L,12)</f>
        <v>55.8</v>
      </c>
      <c r="C623" s="40">
        <f>Table9[[#This Row],[PMI]]-B622</f>
        <v>1.5</v>
      </c>
    </row>
    <row r="624" spans="1:3" x14ac:dyDescent="0.2">
      <c r="A624" s="39">
        <v>36342</v>
      </c>
      <c r="B624" s="40">
        <f>VLOOKUP(Table9[[#This Row],[Date]],'DB Details'!$A:$L,12)</f>
        <v>53.6</v>
      </c>
      <c r="C624" s="40">
        <f>Table9[[#This Row],[PMI]]-B623</f>
        <v>-2.1999999999999957</v>
      </c>
    </row>
    <row r="625" spans="1:3" x14ac:dyDescent="0.2">
      <c r="A625" s="39">
        <v>36373</v>
      </c>
      <c r="B625" s="40">
        <f>VLOOKUP(Table9[[#This Row],[Date]],'DB Details'!$A:$L,12)</f>
        <v>54.8</v>
      </c>
      <c r="C625" s="40">
        <f>Table9[[#This Row],[PMI]]-B624</f>
        <v>1.1999999999999957</v>
      </c>
    </row>
    <row r="626" spans="1:3" x14ac:dyDescent="0.2">
      <c r="A626" s="39">
        <v>36404</v>
      </c>
      <c r="B626" s="40">
        <f>VLOOKUP(Table9[[#This Row],[Date]],'DB Details'!$A:$L,12)</f>
        <v>57</v>
      </c>
      <c r="C626" s="40">
        <f>Table9[[#This Row],[PMI]]-B625</f>
        <v>2.2000000000000028</v>
      </c>
    </row>
    <row r="627" spans="1:3" x14ac:dyDescent="0.2">
      <c r="A627" s="39">
        <v>36434</v>
      </c>
      <c r="B627" s="40">
        <f>VLOOKUP(Table9[[#This Row],[Date]],'DB Details'!$A:$L,12)</f>
        <v>57.2</v>
      </c>
      <c r="C627" s="40">
        <f>Table9[[#This Row],[PMI]]-B626</f>
        <v>0.20000000000000284</v>
      </c>
    </row>
    <row r="628" spans="1:3" x14ac:dyDescent="0.2">
      <c r="A628" s="39">
        <v>36465</v>
      </c>
      <c r="B628" s="40">
        <f>VLOOKUP(Table9[[#This Row],[Date]],'DB Details'!$A:$L,12)</f>
        <v>58.1</v>
      </c>
      <c r="C628" s="40">
        <f>Table9[[#This Row],[PMI]]-B627</f>
        <v>0.89999999999999858</v>
      </c>
    </row>
    <row r="629" spans="1:3" x14ac:dyDescent="0.2">
      <c r="A629" s="39">
        <v>36495</v>
      </c>
      <c r="B629" s="40">
        <f>VLOOKUP(Table9[[#This Row],[Date]],'DB Details'!$A:$L,12)</f>
        <v>57.8</v>
      </c>
      <c r="C629" s="40">
        <f>Table9[[#This Row],[PMI]]-B628</f>
        <v>-0.30000000000000426</v>
      </c>
    </row>
    <row r="630" spans="1:3" x14ac:dyDescent="0.2">
      <c r="A630" s="39">
        <v>36526</v>
      </c>
      <c r="B630" s="40">
        <f>VLOOKUP(Table9[[#This Row],[Date]],'DB Details'!$A:$L,12)</f>
        <v>56.7</v>
      </c>
      <c r="C630" s="40">
        <f>Table9[[#This Row],[PMI]]-B629</f>
        <v>-1.0999999999999943</v>
      </c>
    </row>
    <row r="631" spans="1:3" x14ac:dyDescent="0.2">
      <c r="A631" s="39">
        <v>36557</v>
      </c>
      <c r="B631" s="40">
        <f>VLOOKUP(Table9[[#This Row],[Date]],'DB Details'!$A:$L,12)</f>
        <v>55.8</v>
      </c>
      <c r="C631" s="40">
        <f>Table9[[#This Row],[PMI]]-B630</f>
        <v>-0.90000000000000568</v>
      </c>
    </row>
    <row r="632" spans="1:3" x14ac:dyDescent="0.2">
      <c r="A632" s="39">
        <v>36586</v>
      </c>
      <c r="B632" s="40">
        <f>VLOOKUP(Table9[[#This Row],[Date]],'DB Details'!$A:$L,12)</f>
        <v>54.9</v>
      </c>
      <c r="C632" s="40">
        <f>Table9[[#This Row],[PMI]]-B631</f>
        <v>-0.89999999999999858</v>
      </c>
    </row>
    <row r="633" spans="1:3" x14ac:dyDescent="0.2">
      <c r="A633" s="39">
        <v>36617</v>
      </c>
      <c r="B633" s="40">
        <f>VLOOKUP(Table9[[#This Row],[Date]],'DB Details'!$A:$L,12)</f>
        <v>54.7</v>
      </c>
      <c r="C633" s="40">
        <f>Table9[[#This Row],[PMI]]-B632</f>
        <v>-0.19999999999999574</v>
      </c>
    </row>
    <row r="634" spans="1:3" x14ac:dyDescent="0.2">
      <c r="A634" s="39">
        <v>36647</v>
      </c>
      <c r="B634" s="40">
        <f>VLOOKUP(Table9[[#This Row],[Date]],'DB Details'!$A:$L,12)</f>
        <v>53.2</v>
      </c>
      <c r="C634" s="40">
        <f>Table9[[#This Row],[PMI]]-B633</f>
        <v>-1.5</v>
      </c>
    </row>
    <row r="635" spans="1:3" x14ac:dyDescent="0.2">
      <c r="A635" s="39">
        <v>36678</v>
      </c>
      <c r="B635" s="40">
        <f>VLOOKUP(Table9[[#This Row],[Date]],'DB Details'!$A:$L,12)</f>
        <v>51.4</v>
      </c>
      <c r="C635" s="40">
        <f>Table9[[#This Row],[PMI]]-B634</f>
        <v>-1.8000000000000043</v>
      </c>
    </row>
    <row r="636" spans="1:3" x14ac:dyDescent="0.2">
      <c r="A636" s="39">
        <v>36708</v>
      </c>
      <c r="B636" s="40">
        <f>VLOOKUP(Table9[[#This Row],[Date]],'DB Details'!$A:$L,12)</f>
        <v>52.5</v>
      </c>
      <c r="C636" s="40">
        <f>Table9[[#This Row],[PMI]]-B635</f>
        <v>1.1000000000000014</v>
      </c>
    </row>
    <row r="637" spans="1:3" x14ac:dyDescent="0.2">
      <c r="A637" s="39">
        <v>36739</v>
      </c>
      <c r="B637" s="40">
        <f>VLOOKUP(Table9[[#This Row],[Date]],'DB Details'!$A:$L,12)</f>
        <v>49.9</v>
      </c>
      <c r="C637" s="40">
        <f>Table9[[#This Row],[PMI]]-B636</f>
        <v>-2.6000000000000014</v>
      </c>
    </row>
    <row r="638" spans="1:3" x14ac:dyDescent="0.2">
      <c r="A638" s="39">
        <v>36770</v>
      </c>
      <c r="B638" s="40">
        <f>VLOOKUP(Table9[[#This Row],[Date]],'DB Details'!$A:$L,12)</f>
        <v>49.7</v>
      </c>
      <c r="C638" s="40">
        <f>Table9[[#This Row],[PMI]]-B637</f>
        <v>-0.19999999999999574</v>
      </c>
    </row>
    <row r="639" spans="1:3" x14ac:dyDescent="0.2">
      <c r="A639" s="39">
        <v>36800</v>
      </c>
      <c r="B639" s="40">
        <f>VLOOKUP(Table9[[#This Row],[Date]],'DB Details'!$A:$L,12)</f>
        <v>48.7</v>
      </c>
      <c r="C639" s="40">
        <f>Table9[[#This Row],[PMI]]-B638</f>
        <v>-1</v>
      </c>
    </row>
    <row r="640" spans="1:3" x14ac:dyDescent="0.2">
      <c r="A640" s="39">
        <v>36831</v>
      </c>
      <c r="B640" s="40">
        <f>VLOOKUP(Table9[[#This Row],[Date]],'DB Details'!$A:$L,12)</f>
        <v>48.5</v>
      </c>
      <c r="C640" s="40">
        <f>Table9[[#This Row],[PMI]]-B639</f>
        <v>-0.20000000000000284</v>
      </c>
    </row>
    <row r="641" spans="1:3" x14ac:dyDescent="0.2">
      <c r="A641" s="39">
        <v>36861</v>
      </c>
      <c r="B641" s="40">
        <f>VLOOKUP(Table9[[#This Row],[Date]],'DB Details'!$A:$L,12)</f>
        <v>43.9</v>
      </c>
      <c r="C641" s="40">
        <f>Table9[[#This Row],[PMI]]-B640</f>
        <v>-4.6000000000000014</v>
      </c>
    </row>
    <row r="642" spans="1:3" x14ac:dyDescent="0.2">
      <c r="A642" s="39">
        <v>36892</v>
      </c>
      <c r="B642" s="40">
        <f>VLOOKUP(Table9[[#This Row],[Date]],'DB Details'!$A:$L,12)</f>
        <v>42.3</v>
      </c>
      <c r="C642" s="40">
        <f>Table9[[#This Row],[PMI]]-B641</f>
        <v>-1.6000000000000014</v>
      </c>
    </row>
    <row r="643" spans="1:3" x14ac:dyDescent="0.2">
      <c r="A643" s="39">
        <v>36923</v>
      </c>
      <c r="B643" s="40">
        <f>VLOOKUP(Table9[[#This Row],[Date]],'DB Details'!$A:$L,12)</f>
        <v>42.1</v>
      </c>
      <c r="C643" s="40">
        <f>Table9[[#This Row],[PMI]]-B642</f>
        <v>-0.19999999999999574</v>
      </c>
    </row>
    <row r="644" spans="1:3" x14ac:dyDescent="0.2">
      <c r="A644" s="39">
        <v>36951</v>
      </c>
      <c r="B644" s="40">
        <f>VLOOKUP(Table9[[#This Row],[Date]],'DB Details'!$A:$L,12)</f>
        <v>43.1</v>
      </c>
      <c r="C644" s="40">
        <f>Table9[[#This Row],[PMI]]-B643</f>
        <v>1</v>
      </c>
    </row>
    <row r="645" spans="1:3" x14ac:dyDescent="0.2">
      <c r="A645" s="39">
        <v>36982</v>
      </c>
      <c r="B645" s="40">
        <f>VLOOKUP(Table9[[#This Row],[Date]],'DB Details'!$A:$L,12)</f>
        <v>42.7</v>
      </c>
      <c r="C645" s="40">
        <f>Table9[[#This Row],[PMI]]-B644</f>
        <v>-0.39999999999999858</v>
      </c>
    </row>
    <row r="646" spans="1:3" x14ac:dyDescent="0.2">
      <c r="A646" s="39">
        <v>37012</v>
      </c>
      <c r="B646" s="40">
        <f>VLOOKUP(Table9[[#This Row],[Date]],'DB Details'!$A:$L,12)</f>
        <v>41.3</v>
      </c>
      <c r="C646" s="40">
        <f>Table9[[#This Row],[PMI]]-B645</f>
        <v>-1.4000000000000057</v>
      </c>
    </row>
    <row r="647" spans="1:3" x14ac:dyDescent="0.2">
      <c r="A647" s="39">
        <v>37043</v>
      </c>
      <c r="B647" s="40">
        <f>VLOOKUP(Table9[[#This Row],[Date]],'DB Details'!$A:$L,12)</f>
        <v>43.2</v>
      </c>
      <c r="C647" s="40">
        <f>Table9[[#This Row],[PMI]]-B646</f>
        <v>1.9000000000000057</v>
      </c>
    </row>
    <row r="648" spans="1:3" x14ac:dyDescent="0.2">
      <c r="A648" s="39">
        <v>37073</v>
      </c>
      <c r="B648" s="40">
        <f>VLOOKUP(Table9[[#This Row],[Date]],'DB Details'!$A:$L,12)</f>
        <v>43.5</v>
      </c>
      <c r="C648" s="40">
        <f>Table9[[#This Row],[PMI]]-B647</f>
        <v>0.29999999999999716</v>
      </c>
    </row>
    <row r="649" spans="1:3" x14ac:dyDescent="0.2">
      <c r="A649" s="39">
        <v>37104</v>
      </c>
      <c r="B649" s="40">
        <f>VLOOKUP(Table9[[#This Row],[Date]],'DB Details'!$A:$L,12)</f>
        <v>46.3</v>
      </c>
      <c r="C649" s="40">
        <f>Table9[[#This Row],[PMI]]-B648</f>
        <v>2.7999999999999972</v>
      </c>
    </row>
    <row r="650" spans="1:3" x14ac:dyDescent="0.2">
      <c r="A650" s="39">
        <v>37135</v>
      </c>
      <c r="B650" s="40">
        <f>VLOOKUP(Table9[[#This Row],[Date]],'DB Details'!$A:$L,12)</f>
        <v>46.2</v>
      </c>
      <c r="C650" s="40">
        <f>Table9[[#This Row],[PMI]]-B649</f>
        <v>-9.9999999999994316E-2</v>
      </c>
    </row>
    <row r="651" spans="1:3" x14ac:dyDescent="0.2">
      <c r="A651" s="39">
        <v>37165</v>
      </c>
      <c r="B651" s="40">
        <f>VLOOKUP(Table9[[#This Row],[Date]],'DB Details'!$A:$L,12)</f>
        <v>40.799999999999997</v>
      </c>
      <c r="C651" s="40">
        <f>Table9[[#This Row],[PMI]]-B650</f>
        <v>-5.4000000000000057</v>
      </c>
    </row>
    <row r="652" spans="1:3" x14ac:dyDescent="0.2">
      <c r="A652" s="39">
        <v>37196</v>
      </c>
      <c r="B652" s="40">
        <f>VLOOKUP(Table9[[#This Row],[Date]],'DB Details'!$A:$L,12)</f>
        <v>44.1</v>
      </c>
      <c r="C652" s="40">
        <f>Table9[[#This Row],[PMI]]-B651</f>
        <v>3.3000000000000043</v>
      </c>
    </row>
    <row r="653" spans="1:3" x14ac:dyDescent="0.2">
      <c r="A653" s="39">
        <v>37226</v>
      </c>
      <c r="B653" s="40">
        <f>VLOOKUP(Table9[[#This Row],[Date]],'DB Details'!$A:$L,12)</f>
        <v>45.3</v>
      </c>
      <c r="C653" s="40">
        <f>Table9[[#This Row],[PMI]]-B652</f>
        <v>1.1999999999999957</v>
      </c>
    </row>
    <row r="654" spans="1:3" x14ac:dyDescent="0.2">
      <c r="A654" s="39">
        <v>37257</v>
      </c>
      <c r="B654" s="40">
        <f>VLOOKUP(Table9[[#This Row],[Date]],'DB Details'!$A:$L,12)</f>
        <v>47.5</v>
      </c>
      <c r="C654" s="40">
        <f>Table9[[#This Row],[PMI]]-B653</f>
        <v>2.2000000000000028</v>
      </c>
    </row>
    <row r="655" spans="1:3" x14ac:dyDescent="0.2">
      <c r="A655" s="39">
        <v>37288</v>
      </c>
      <c r="B655" s="40">
        <f>VLOOKUP(Table9[[#This Row],[Date]],'DB Details'!$A:$L,12)</f>
        <v>50.7</v>
      </c>
      <c r="C655" s="40">
        <f>Table9[[#This Row],[PMI]]-B654</f>
        <v>3.2000000000000028</v>
      </c>
    </row>
    <row r="656" spans="1:3" x14ac:dyDescent="0.2">
      <c r="A656" s="39">
        <v>37316</v>
      </c>
      <c r="B656" s="40">
        <f>VLOOKUP(Table9[[#This Row],[Date]],'DB Details'!$A:$L,12)</f>
        <v>52.4</v>
      </c>
      <c r="C656" s="40">
        <f>Table9[[#This Row],[PMI]]-B655</f>
        <v>1.6999999999999957</v>
      </c>
    </row>
    <row r="657" spans="1:3" x14ac:dyDescent="0.2">
      <c r="A657" s="39">
        <v>37347</v>
      </c>
      <c r="B657" s="40">
        <f>VLOOKUP(Table9[[#This Row],[Date]],'DB Details'!$A:$L,12)</f>
        <v>52.4</v>
      </c>
      <c r="C657" s="40">
        <f>Table9[[#This Row],[PMI]]-B656</f>
        <v>0</v>
      </c>
    </row>
    <row r="658" spans="1:3" x14ac:dyDescent="0.2">
      <c r="A658" s="39">
        <v>37377</v>
      </c>
      <c r="B658" s="40">
        <f>VLOOKUP(Table9[[#This Row],[Date]],'DB Details'!$A:$L,12)</f>
        <v>53.1</v>
      </c>
      <c r="C658" s="40">
        <f>Table9[[#This Row],[PMI]]-B657</f>
        <v>0.70000000000000284</v>
      </c>
    </row>
    <row r="659" spans="1:3" x14ac:dyDescent="0.2">
      <c r="A659" s="39">
        <v>37408</v>
      </c>
      <c r="B659" s="40">
        <f>VLOOKUP(Table9[[#This Row],[Date]],'DB Details'!$A:$L,12)</f>
        <v>53.6</v>
      </c>
      <c r="C659" s="40">
        <f>Table9[[#This Row],[PMI]]-B658</f>
        <v>0.5</v>
      </c>
    </row>
    <row r="660" spans="1:3" x14ac:dyDescent="0.2">
      <c r="A660" s="39">
        <v>37438</v>
      </c>
      <c r="B660" s="40">
        <f>VLOOKUP(Table9[[#This Row],[Date]],'DB Details'!$A:$L,12)</f>
        <v>50.2</v>
      </c>
      <c r="C660" s="40">
        <f>Table9[[#This Row],[PMI]]-B659</f>
        <v>-3.3999999999999986</v>
      </c>
    </row>
    <row r="661" spans="1:3" x14ac:dyDescent="0.2">
      <c r="A661" s="39">
        <v>37469</v>
      </c>
      <c r="B661" s="40">
        <f>VLOOKUP(Table9[[#This Row],[Date]],'DB Details'!$A:$L,12)</f>
        <v>50.3</v>
      </c>
      <c r="C661" s="40">
        <f>Table9[[#This Row],[PMI]]-B660</f>
        <v>9.9999999999994316E-2</v>
      </c>
    </row>
    <row r="662" spans="1:3" x14ac:dyDescent="0.2">
      <c r="A662" s="39">
        <v>37500</v>
      </c>
      <c r="B662" s="40">
        <f>VLOOKUP(Table9[[#This Row],[Date]],'DB Details'!$A:$L,12)</f>
        <v>50.5</v>
      </c>
      <c r="C662" s="40">
        <f>Table9[[#This Row],[PMI]]-B661</f>
        <v>0.20000000000000284</v>
      </c>
    </row>
    <row r="663" spans="1:3" x14ac:dyDescent="0.2">
      <c r="A663" s="39">
        <v>37530</v>
      </c>
      <c r="B663" s="40">
        <f>VLOOKUP(Table9[[#This Row],[Date]],'DB Details'!$A:$L,12)</f>
        <v>49</v>
      </c>
      <c r="C663" s="40">
        <f>Table9[[#This Row],[PMI]]-B662</f>
        <v>-1.5</v>
      </c>
    </row>
    <row r="664" spans="1:3" x14ac:dyDescent="0.2">
      <c r="A664" s="39">
        <v>37561</v>
      </c>
      <c r="B664" s="40">
        <f>VLOOKUP(Table9[[#This Row],[Date]],'DB Details'!$A:$L,12)</f>
        <v>48.5</v>
      </c>
      <c r="C664" s="40">
        <f>Table9[[#This Row],[PMI]]-B663</f>
        <v>-0.5</v>
      </c>
    </row>
    <row r="665" spans="1:3" x14ac:dyDescent="0.2">
      <c r="A665" s="39">
        <v>37591</v>
      </c>
      <c r="B665" s="40">
        <f>VLOOKUP(Table9[[#This Row],[Date]],'DB Details'!$A:$L,12)</f>
        <v>51.6</v>
      </c>
      <c r="C665" s="40">
        <f>Table9[[#This Row],[PMI]]-B664</f>
        <v>3.1000000000000014</v>
      </c>
    </row>
    <row r="666" spans="1:3" x14ac:dyDescent="0.2">
      <c r="A666" s="39">
        <v>37622</v>
      </c>
      <c r="B666" s="40">
        <f>VLOOKUP(Table9[[#This Row],[Date]],'DB Details'!$A:$L,12)</f>
        <v>51.3</v>
      </c>
      <c r="C666" s="40">
        <f>Table9[[#This Row],[PMI]]-B665</f>
        <v>-0.30000000000000426</v>
      </c>
    </row>
    <row r="667" spans="1:3" x14ac:dyDescent="0.2">
      <c r="A667" s="39">
        <v>37653</v>
      </c>
      <c r="B667" s="40">
        <f>VLOOKUP(Table9[[#This Row],[Date]],'DB Details'!$A:$L,12)</f>
        <v>48.8</v>
      </c>
      <c r="C667" s="40">
        <f>Table9[[#This Row],[PMI]]-B666</f>
        <v>-2.5</v>
      </c>
    </row>
    <row r="668" spans="1:3" x14ac:dyDescent="0.2">
      <c r="A668" s="39">
        <v>37681</v>
      </c>
      <c r="B668" s="40">
        <f>VLOOKUP(Table9[[#This Row],[Date]],'DB Details'!$A:$L,12)</f>
        <v>46.3</v>
      </c>
      <c r="C668" s="40">
        <f>Table9[[#This Row],[PMI]]-B667</f>
        <v>-2.5</v>
      </c>
    </row>
    <row r="669" spans="1:3" x14ac:dyDescent="0.2">
      <c r="A669" s="39">
        <v>37712</v>
      </c>
      <c r="B669" s="40">
        <f>VLOOKUP(Table9[[#This Row],[Date]],'DB Details'!$A:$L,12)</f>
        <v>46.1</v>
      </c>
      <c r="C669" s="40">
        <f>Table9[[#This Row],[PMI]]-B668</f>
        <v>-0.19999999999999574</v>
      </c>
    </row>
    <row r="670" spans="1:3" x14ac:dyDescent="0.2">
      <c r="A670" s="39">
        <v>37742</v>
      </c>
      <c r="B670" s="40">
        <f>VLOOKUP(Table9[[#This Row],[Date]],'DB Details'!$A:$L,12)</f>
        <v>49</v>
      </c>
      <c r="C670" s="40">
        <f>Table9[[#This Row],[PMI]]-B669</f>
        <v>2.8999999999999986</v>
      </c>
    </row>
    <row r="671" spans="1:3" x14ac:dyDescent="0.2">
      <c r="A671" s="39">
        <v>37773</v>
      </c>
      <c r="B671" s="40">
        <f>VLOOKUP(Table9[[#This Row],[Date]],'DB Details'!$A:$L,12)</f>
        <v>49</v>
      </c>
      <c r="C671" s="40">
        <f>Table9[[#This Row],[PMI]]-B670</f>
        <v>0</v>
      </c>
    </row>
    <row r="672" spans="1:3" x14ac:dyDescent="0.2">
      <c r="A672" s="39">
        <v>37803</v>
      </c>
      <c r="B672" s="40">
        <f>VLOOKUP(Table9[[#This Row],[Date]],'DB Details'!$A:$L,12)</f>
        <v>51</v>
      </c>
      <c r="C672" s="40">
        <f>Table9[[#This Row],[PMI]]-B671</f>
        <v>2</v>
      </c>
    </row>
    <row r="673" spans="1:3" x14ac:dyDescent="0.2">
      <c r="A673" s="39">
        <v>37834</v>
      </c>
      <c r="B673" s="40">
        <f>VLOOKUP(Table9[[#This Row],[Date]],'DB Details'!$A:$L,12)</f>
        <v>53.2</v>
      </c>
      <c r="C673" s="40">
        <f>Table9[[#This Row],[PMI]]-B672</f>
        <v>2.2000000000000028</v>
      </c>
    </row>
    <row r="674" spans="1:3" x14ac:dyDescent="0.2">
      <c r="A674" s="39">
        <v>37865</v>
      </c>
      <c r="B674" s="40">
        <f>VLOOKUP(Table9[[#This Row],[Date]],'DB Details'!$A:$L,12)</f>
        <v>52.4</v>
      </c>
      <c r="C674" s="40">
        <f>Table9[[#This Row],[PMI]]-B673</f>
        <v>-0.80000000000000426</v>
      </c>
    </row>
    <row r="675" spans="1:3" x14ac:dyDescent="0.2">
      <c r="A675" s="39">
        <v>37895</v>
      </c>
      <c r="B675" s="40">
        <f>VLOOKUP(Table9[[#This Row],[Date]],'DB Details'!$A:$L,12)</f>
        <v>55.2</v>
      </c>
      <c r="C675" s="40">
        <f>Table9[[#This Row],[PMI]]-B674</f>
        <v>2.8000000000000043</v>
      </c>
    </row>
    <row r="676" spans="1:3" x14ac:dyDescent="0.2">
      <c r="A676" s="39">
        <v>37926</v>
      </c>
      <c r="B676" s="40">
        <f>VLOOKUP(Table9[[#This Row],[Date]],'DB Details'!$A:$L,12)</f>
        <v>58.4</v>
      </c>
      <c r="C676" s="40">
        <f>Table9[[#This Row],[PMI]]-B675</f>
        <v>3.1999999999999957</v>
      </c>
    </row>
    <row r="677" spans="1:3" x14ac:dyDescent="0.2">
      <c r="A677" s="39">
        <v>37956</v>
      </c>
      <c r="B677" s="40">
        <f>VLOOKUP(Table9[[#This Row],[Date]],'DB Details'!$A:$L,12)</f>
        <v>60.1</v>
      </c>
      <c r="C677" s="40">
        <f>Table9[[#This Row],[PMI]]-B676</f>
        <v>1.7000000000000028</v>
      </c>
    </row>
    <row r="678" spans="1:3" x14ac:dyDescent="0.2">
      <c r="A678" s="39">
        <v>37987</v>
      </c>
      <c r="B678" s="40">
        <f>VLOOKUP(Table9[[#This Row],[Date]],'DB Details'!$A:$L,12)</f>
        <v>60.8</v>
      </c>
      <c r="C678" s="40">
        <f>Table9[[#This Row],[PMI]]-B677</f>
        <v>0.69999999999999574</v>
      </c>
    </row>
    <row r="679" spans="1:3" x14ac:dyDescent="0.2">
      <c r="A679" s="39">
        <v>38018</v>
      </c>
      <c r="B679" s="40">
        <f>VLOOKUP(Table9[[#This Row],[Date]],'DB Details'!$A:$L,12)</f>
        <v>59.9</v>
      </c>
      <c r="C679" s="40">
        <f>Table9[[#This Row],[PMI]]-B678</f>
        <v>-0.89999999999999858</v>
      </c>
    </row>
    <row r="680" spans="1:3" x14ac:dyDescent="0.2">
      <c r="A680" s="39">
        <v>38047</v>
      </c>
      <c r="B680" s="40">
        <f>VLOOKUP(Table9[[#This Row],[Date]],'DB Details'!$A:$L,12)</f>
        <v>60.6</v>
      </c>
      <c r="C680" s="40">
        <f>Table9[[#This Row],[PMI]]-B679</f>
        <v>0.70000000000000284</v>
      </c>
    </row>
    <row r="681" spans="1:3" x14ac:dyDescent="0.2">
      <c r="A681" s="39">
        <v>38078</v>
      </c>
      <c r="B681" s="40">
        <f>VLOOKUP(Table9[[#This Row],[Date]],'DB Details'!$A:$L,12)</f>
        <v>60.6</v>
      </c>
      <c r="C681" s="40">
        <f>Table9[[#This Row],[PMI]]-B680</f>
        <v>0</v>
      </c>
    </row>
    <row r="682" spans="1:3" x14ac:dyDescent="0.2">
      <c r="A682" s="39">
        <v>38108</v>
      </c>
      <c r="B682" s="40">
        <f>VLOOKUP(Table9[[#This Row],[Date]],'DB Details'!$A:$L,12)</f>
        <v>61.4</v>
      </c>
      <c r="C682" s="40">
        <f>Table9[[#This Row],[PMI]]-B681</f>
        <v>0.79999999999999716</v>
      </c>
    </row>
    <row r="683" spans="1:3" x14ac:dyDescent="0.2">
      <c r="A683" s="39">
        <v>38139</v>
      </c>
      <c r="B683" s="40">
        <f>VLOOKUP(Table9[[#This Row],[Date]],'DB Details'!$A:$L,12)</f>
        <v>60.5</v>
      </c>
      <c r="C683" s="40">
        <f>Table9[[#This Row],[PMI]]-B682</f>
        <v>-0.89999999999999858</v>
      </c>
    </row>
    <row r="684" spans="1:3" x14ac:dyDescent="0.2">
      <c r="A684" s="39">
        <v>38169</v>
      </c>
      <c r="B684" s="40">
        <f>VLOOKUP(Table9[[#This Row],[Date]],'DB Details'!$A:$L,12)</f>
        <v>59.9</v>
      </c>
      <c r="C684" s="40">
        <f>Table9[[#This Row],[PMI]]-B683</f>
        <v>-0.60000000000000142</v>
      </c>
    </row>
    <row r="685" spans="1:3" x14ac:dyDescent="0.2">
      <c r="A685" s="39">
        <v>38200</v>
      </c>
      <c r="B685" s="40">
        <f>VLOOKUP(Table9[[#This Row],[Date]],'DB Details'!$A:$L,12)</f>
        <v>58.5</v>
      </c>
      <c r="C685" s="40">
        <f>Table9[[#This Row],[PMI]]-B684</f>
        <v>-1.3999999999999986</v>
      </c>
    </row>
    <row r="686" spans="1:3" x14ac:dyDescent="0.2">
      <c r="A686" s="39">
        <v>38231</v>
      </c>
      <c r="B686" s="40">
        <f>VLOOKUP(Table9[[#This Row],[Date]],'DB Details'!$A:$L,12)</f>
        <v>57.4</v>
      </c>
      <c r="C686" s="40">
        <f>Table9[[#This Row],[PMI]]-B685</f>
        <v>-1.1000000000000014</v>
      </c>
    </row>
    <row r="687" spans="1:3" x14ac:dyDescent="0.2">
      <c r="A687" s="39">
        <v>38261</v>
      </c>
      <c r="B687" s="40">
        <f>VLOOKUP(Table9[[#This Row],[Date]],'DB Details'!$A:$L,12)</f>
        <v>56.3</v>
      </c>
      <c r="C687" s="40">
        <f>Table9[[#This Row],[PMI]]-B686</f>
        <v>-1.1000000000000014</v>
      </c>
    </row>
    <row r="688" spans="1:3" x14ac:dyDescent="0.2">
      <c r="A688" s="39">
        <v>38292</v>
      </c>
      <c r="B688" s="40">
        <f>VLOOKUP(Table9[[#This Row],[Date]],'DB Details'!$A:$L,12)</f>
        <v>56.2</v>
      </c>
      <c r="C688" s="40">
        <f>Table9[[#This Row],[PMI]]-B687</f>
        <v>-9.9999999999994316E-2</v>
      </c>
    </row>
    <row r="689" spans="1:7" x14ac:dyDescent="0.2">
      <c r="A689" s="39">
        <v>38322</v>
      </c>
      <c r="B689" s="40">
        <f>VLOOKUP(Table9[[#This Row],[Date]],'DB Details'!$A:$L,12)</f>
        <v>57.2</v>
      </c>
      <c r="C689" s="40">
        <f>Table9[[#This Row],[PMI]]-B688</f>
        <v>1</v>
      </c>
      <c r="G689" s="4"/>
    </row>
    <row r="690" spans="1:7" x14ac:dyDescent="0.2">
      <c r="A690" s="39">
        <v>38353</v>
      </c>
      <c r="B690" s="40">
        <f>VLOOKUP(Table9[[#This Row],[Date]],'DB Details'!$A:$L,12)</f>
        <v>56.8</v>
      </c>
      <c r="C690" s="40">
        <f>Table9[[#This Row],[PMI]]-B689</f>
        <v>-0.40000000000000568</v>
      </c>
      <c r="G690" s="4"/>
    </row>
    <row r="691" spans="1:7" x14ac:dyDescent="0.2">
      <c r="A691" s="39">
        <v>38384</v>
      </c>
      <c r="B691" s="40">
        <f>VLOOKUP(Table9[[#This Row],[Date]],'DB Details'!$A:$L,12)</f>
        <v>55.5</v>
      </c>
      <c r="C691" s="40">
        <f>Table9[[#This Row],[PMI]]-B690</f>
        <v>-1.2999999999999972</v>
      </c>
      <c r="G691" s="4"/>
    </row>
    <row r="692" spans="1:7" x14ac:dyDescent="0.2">
      <c r="A692" s="39">
        <v>38412</v>
      </c>
      <c r="B692" s="40">
        <f>VLOOKUP(Table9[[#This Row],[Date]],'DB Details'!$A:$L,12)</f>
        <v>55.2</v>
      </c>
      <c r="C692" s="40">
        <f>Table9[[#This Row],[PMI]]-B691</f>
        <v>-0.29999999999999716</v>
      </c>
      <c r="G692" s="4"/>
    </row>
    <row r="693" spans="1:7" x14ac:dyDescent="0.2">
      <c r="A693" s="39">
        <v>38443</v>
      </c>
      <c r="B693" s="40">
        <f>VLOOKUP(Table9[[#This Row],[Date]],'DB Details'!$A:$L,12)</f>
        <v>52.2</v>
      </c>
      <c r="C693" s="40">
        <f>Table9[[#This Row],[PMI]]-B692</f>
        <v>-3</v>
      </c>
      <c r="G693" s="4"/>
    </row>
    <row r="694" spans="1:7" x14ac:dyDescent="0.2">
      <c r="A694" s="39">
        <v>38473</v>
      </c>
      <c r="B694" s="40">
        <f>VLOOKUP(Table9[[#This Row],[Date]],'DB Details'!$A:$L,12)</f>
        <v>50.8</v>
      </c>
      <c r="C694" s="40">
        <f>Table9[[#This Row],[PMI]]-B693</f>
        <v>-1.4000000000000057</v>
      </c>
      <c r="G694" s="4"/>
    </row>
    <row r="695" spans="1:7" x14ac:dyDescent="0.2">
      <c r="A695" s="39">
        <v>38504</v>
      </c>
      <c r="B695" s="40">
        <f>VLOOKUP(Table9[[#This Row],[Date]],'DB Details'!$A:$L,12)</f>
        <v>52.4</v>
      </c>
      <c r="C695" s="40">
        <f>Table9[[#This Row],[PMI]]-B694</f>
        <v>1.6000000000000014</v>
      </c>
      <c r="G695" s="4"/>
    </row>
    <row r="696" spans="1:7" x14ac:dyDescent="0.2">
      <c r="A696" s="39">
        <v>38534</v>
      </c>
      <c r="B696" s="40">
        <f>VLOOKUP(Table9[[#This Row],[Date]],'DB Details'!$A:$L,12)</f>
        <v>52.8</v>
      </c>
      <c r="C696" s="40">
        <f>Table9[[#This Row],[PMI]]-B695</f>
        <v>0.39999999999999858</v>
      </c>
      <c r="G696" s="4"/>
    </row>
    <row r="697" spans="1:7" x14ac:dyDescent="0.2">
      <c r="A697" s="39">
        <v>38565</v>
      </c>
      <c r="B697" s="40">
        <f>VLOOKUP(Table9[[#This Row],[Date]],'DB Details'!$A:$L,12)</f>
        <v>52.4</v>
      </c>
      <c r="C697" s="40">
        <f>Table9[[#This Row],[PMI]]-B696</f>
        <v>-0.39999999999999858</v>
      </c>
      <c r="G697" s="4"/>
    </row>
    <row r="698" spans="1:7" x14ac:dyDescent="0.2">
      <c r="A698" s="39">
        <v>38596</v>
      </c>
      <c r="B698" s="40">
        <f>VLOOKUP(Table9[[#This Row],[Date]],'DB Details'!$A:$L,12)</f>
        <v>56.8</v>
      </c>
      <c r="C698" s="40">
        <f>Table9[[#This Row],[PMI]]-B697</f>
        <v>4.3999999999999986</v>
      </c>
      <c r="G698" s="4"/>
    </row>
    <row r="699" spans="1:7" x14ac:dyDescent="0.2">
      <c r="A699" s="39">
        <v>38626</v>
      </c>
      <c r="B699" s="40">
        <f>VLOOKUP(Table9[[#This Row],[Date]],'DB Details'!$A:$L,12)</f>
        <v>57.2</v>
      </c>
      <c r="C699" s="40">
        <f>Table9[[#This Row],[PMI]]-B698</f>
        <v>0.40000000000000568</v>
      </c>
      <c r="G699" s="4"/>
    </row>
    <row r="700" spans="1:7" x14ac:dyDescent="0.2">
      <c r="A700" s="39">
        <v>38657</v>
      </c>
      <c r="B700" s="40">
        <f>VLOOKUP(Table9[[#This Row],[Date]],'DB Details'!$A:$L,12)</f>
        <v>56.7</v>
      </c>
      <c r="C700" s="40">
        <f>Table9[[#This Row],[PMI]]-B699</f>
        <v>-0.5</v>
      </c>
      <c r="G700" s="4"/>
    </row>
    <row r="701" spans="1:7" x14ac:dyDescent="0.2">
      <c r="A701" s="39">
        <v>38687</v>
      </c>
      <c r="B701" s="40">
        <f>VLOOKUP(Table9[[#This Row],[Date]],'DB Details'!$A:$L,12)</f>
        <v>55.1</v>
      </c>
      <c r="C701" s="40">
        <f>Table9[[#This Row],[PMI]]-B700</f>
        <v>-1.6000000000000014</v>
      </c>
      <c r="G701" s="4"/>
    </row>
    <row r="702" spans="1:7" x14ac:dyDescent="0.2">
      <c r="A702" s="39">
        <v>38718</v>
      </c>
      <c r="B702" s="40">
        <f>VLOOKUP(Table9[[#This Row],[Date]],'DB Details'!$A:$L,12)</f>
        <v>55</v>
      </c>
      <c r="C702" s="40">
        <f>Table9[[#This Row],[PMI]]-B701</f>
        <v>-0.10000000000000142</v>
      </c>
      <c r="G702" s="4"/>
    </row>
    <row r="703" spans="1:7" x14ac:dyDescent="0.2">
      <c r="A703" s="39">
        <v>38749</v>
      </c>
      <c r="B703" s="40">
        <f>VLOOKUP(Table9[[#This Row],[Date]],'DB Details'!$A:$L,12)</f>
        <v>55.8</v>
      </c>
      <c r="C703" s="40">
        <f>Table9[[#This Row],[PMI]]-B702</f>
        <v>0.79999999999999716</v>
      </c>
      <c r="G703" s="4"/>
    </row>
    <row r="704" spans="1:7" x14ac:dyDescent="0.2">
      <c r="A704" s="39">
        <v>38777</v>
      </c>
      <c r="B704" s="40">
        <f>VLOOKUP(Table9[[#This Row],[Date]],'DB Details'!$A:$L,12)</f>
        <v>54.3</v>
      </c>
      <c r="C704" s="40">
        <f>Table9[[#This Row],[PMI]]-B703</f>
        <v>-1.5</v>
      </c>
      <c r="G704" s="4"/>
    </row>
    <row r="705" spans="1:7" x14ac:dyDescent="0.2">
      <c r="A705" s="39">
        <v>38808</v>
      </c>
      <c r="B705" s="40">
        <f>VLOOKUP(Table9[[#This Row],[Date]],'DB Details'!$A:$L,12)</f>
        <v>55.2</v>
      </c>
      <c r="C705" s="40">
        <f>Table9[[#This Row],[PMI]]-B704</f>
        <v>0.90000000000000568</v>
      </c>
      <c r="G705" s="4"/>
    </row>
    <row r="706" spans="1:7" x14ac:dyDescent="0.2">
      <c r="A706" s="39">
        <v>38838</v>
      </c>
      <c r="B706" s="40">
        <f>VLOOKUP(Table9[[#This Row],[Date]],'DB Details'!$A:$L,12)</f>
        <v>53.7</v>
      </c>
      <c r="C706" s="40">
        <f>Table9[[#This Row],[PMI]]-B705</f>
        <v>-1.5</v>
      </c>
      <c r="G706" s="4"/>
    </row>
    <row r="707" spans="1:7" x14ac:dyDescent="0.2">
      <c r="A707" s="39">
        <v>38869</v>
      </c>
      <c r="B707" s="40">
        <f>VLOOKUP(Table9[[#This Row],[Date]],'DB Details'!$A:$L,12)</f>
        <v>52</v>
      </c>
      <c r="C707" s="40">
        <f>Table9[[#This Row],[PMI]]-B706</f>
        <v>-1.7000000000000028</v>
      </c>
      <c r="G707" s="4"/>
    </row>
    <row r="708" spans="1:7" x14ac:dyDescent="0.2">
      <c r="A708" s="39">
        <v>38899</v>
      </c>
      <c r="B708" s="40">
        <f>VLOOKUP(Table9[[#This Row],[Date]],'DB Details'!$A:$L,12)</f>
        <v>53</v>
      </c>
      <c r="C708" s="40">
        <f>Table9[[#This Row],[PMI]]-B707</f>
        <v>1</v>
      </c>
      <c r="G708" s="4"/>
    </row>
    <row r="709" spans="1:7" x14ac:dyDescent="0.2">
      <c r="A709" s="39">
        <v>38930</v>
      </c>
      <c r="B709" s="40">
        <f>VLOOKUP(Table9[[#This Row],[Date]],'DB Details'!$A:$L,12)</f>
        <v>53.7</v>
      </c>
      <c r="C709" s="40">
        <f>Table9[[#This Row],[PMI]]-B708</f>
        <v>0.70000000000000284</v>
      </c>
      <c r="G709" s="4"/>
    </row>
    <row r="710" spans="1:7" x14ac:dyDescent="0.2">
      <c r="A710" s="39">
        <v>38961</v>
      </c>
      <c r="B710" s="40">
        <f>VLOOKUP(Table9[[#This Row],[Date]],'DB Details'!$A:$L,12)</f>
        <v>52.2</v>
      </c>
      <c r="C710" s="40">
        <f>Table9[[#This Row],[PMI]]-B709</f>
        <v>-1.5</v>
      </c>
      <c r="G710" s="4"/>
    </row>
    <row r="711" spans="1:7" x14ac:dyDescent="0.2">
      <c r="A711" s="39">
        <v>38991</v>
      </c>
      <c r="B711" s="40">
        <f>VLOOKUP(Table9[[#This Row],[Date]],'DB Details'!$A:$L,12)</f>
        <v>51.4</v>
      </c>
      <c r="C711" s="40">
        <f>Table9[[#This Row],[PMI]]-B710</f>
        <v>-0.80000000000000426</v>
      </c>
      <c r="G711" s="4"/>
    </row>
    <row r="712" spans="1:7" x14ac:dyDescent="0.2">
      <c r="A712" s="39">
        <v>39022</v>
      </c>
      <c r="B712" s="40">
        <f>VLOOKUP(Table9[[#This Row],[Date]],'DB Details'!$A:$L,12)</f>
        <v>50.3</v>
      </c>
      <c r="C712" s="40">
        <f>Table9[[#This Row],[PMI]]-B711</f>
        <v>-1.1000000000000014</v>
      </c>
      <c r="G712" s="4"/>
    </row>
    <row r="713" spans="1:7" x14ac:dyDescent="0.2">
      <c r="A713" s="39">
        <v>39052</v>
      </c>
      <c r="B713" s="40">
        <f>VLOOKUP(Table9[[#This Row],[Date]],'DB Details'!$A:$L,12)</f>
        <v>51.4</v>
      </c>
      <c r="C713" s="40">
        <f>Table9[[#This Row],[PMI]]-B712</f>
        <v>1.1000000000000014</v>
      </c>
      <c r="G713" s="4"/>
    </row>
    <row r="714" spans="1:7" x14ac:dyDescent="0.2">
      <c r="A714" s="39">
        <v>39083</v>
      </c>
      <c r="B714" s="40">
        <f>VLOOKUP(Table9[[#This Row],[Date]],'DB Details'!$A:$L,12)</f>
        <v>50.4</v>
      </c>
      <c r="C714" s="40">
        <f>Table9[[#This Row],[PMI]]-B713</f>
        <v>-1</v>
      </c>
      <c r="G714" s="4"/>
    </row>
    <row r="715" spans="1:7" x14ac:dyDescent="0.2">
      <c r="A715" s="39">
        <v>39114</v>
      </c>
      <c r="B715" s="40">
        <f>VLOOKUP(Table9[[#This Row],[Date]],'DB Details'!$A:$L,12)</f>
        <v>54.1</v>
      </c>
      <c r="C715" s="40">
        <f>Table9[[#This Row],[PMI]]-B714</f>
        <v>3.7000000000000028</v>
      </c>
      <c r="G715" s="4"/>
    </row>
    <row r="716" spans="1:7" x14ac:dyDescent="0.2">
      <c r="A716" s="39">
        <v>39142</v>
      </c>
      <c r="B716" s="40">
        <f>VLOOKUP(Table9[[#This Row],[Date]],'DB Details'!$A:$L,12)</f>
        <v>52.8</v>
      </c>
      <c r="C716" s="40">
        <f>Table9[[#This Row],[PMI]]-B715</f>
        <v>-1.3000000000000043</v>
      </c>
      <c r="G716" s="4"/>
    </row>
    <row r="717" spans="1:7" x14ac:dyDescent="0.2">
      <c r="A717" s="39">
        <v>39173</v>
      </c>
      <c r="B717" s="40">
        <f>VLOOKUP(Table9[[#This Row],[Date]],'DB Details'!$A:$L,12)</f>
        <v>52.7</v>
      </c>
      <c r="C717" s="40">
        <f>Table9[[#This Row],[PMI]]-B716</f>
        <v>-9.9999999999994316E-2</v>
      </c>
      <c r="G717" s="4"/>
    </row>
    <row r="718" spans="1:7" x14ac:dyDescent="0.2">
      <c r="A718" s="39">
        <v>39203</v>
      </c>
      <c r="B718" s="40">
        <f>VLOOKUP(Table9[[#This Row],[Date]],'DB Details'!$A:$L,12)</f>
        <v>53.1</v>
      </c>
      <c r="C718" s="40">
        <f>Table9[[#This Row],[PMI]]-B717</f>
        <v>0.39999999999999858</v>
      </c>
      <c r="G718" s="4"/>
    </row>
    <row r="719" spans="1:7" x14ac:dyDescent="0.2">
      <c r="A719" s="39">
        <v>39234</v>
      </c>
      <c r="B719" s="40">
        <f>VLOOKUP(Table9[[#This Row],[Date]],'DB Details'!$A:$L,12)</f>
        <v>54</v>
      </c>
      <c r="C719" s="40">
        <f>Table9[[#This Row],[PMI]]-B718</f>
        <v>0.89999999999999858</v>
      </c>
      <c r="G719" s="4"/>
    </row>
    <row r="720" spans="1:7" x14ac:dyDescent="0.2">
      <c r="A720" s="39">
        <v>39264</v>
      </c>
      <c r="B720" s="40">
        <f>VLOOKUP(Table9[[#This Row],[Date]],'DB Details'!$A:$L,12)</f>
        <v>51.8</v>
      </c>
      <c r="C720" s="40">
        <f>Table9[[#This Row],[PMI]]-B719</f>
        <v>-2.2000000000000028</v>
      </c>
      <c r="G720" s="4"/>
    </row>
    <row r="721" spans="1:7" x14ac:dyDescent="0.2">
      <c r="A721" s="39">
        <v>39295</v>
      </c>
      <c r="B721" s="40">
        <f>VLOOKUP(Table9[[#This Row],[Date]],'DB Details'!$A:$L,12)</f>
        <v>52.2</v>
      </c>
      <c r="C721" s="40">
        <f>Table9[[#This Row],[PMI]]-B720</f>
        <v>0.40000000000000568</v>
      </c>
      <c r="G721" s="4"/>
    </row>
    <row r="722" spans="1:7" x14ac:dyDescent="0.2">
      <c r="A722" s="39">
        <v>39326</v>
      </c>
      <c r="B722" s="40">
        <f>VLOOKUP(Table9[[#This Row],[Date]],'DB Details'!$A:$L,12)</f>
        <v>53.8</v>
      </c>
      <c r="C722" s="40">
        <f>Table9[[#This Row],[PMI]]-B721</f>
        <v>1.5999999999999943</v>
      </c>
      <c r="G722" s="4"/>
    </row>
    <row r="723" spans="1:7" x14ac:dyDescent="0.2">
      <c r="A723" s="39">
        <v>39356</v>
      </c>
      <c r="B723" s="40">
        <f>VLOOKUP(Table9[[#This Row],[Date]],'DB Details'!$A:$L,12)</f>
        <v>52.8</v>
      </c>
      <c r="C723" s="40">
        <f>Table9[[#This Row],[PMI]]-B722</f>
        <v>-1</v>
      </c>
      <c r="G723" s="4"/>
    </row>
    <row r="724" spans="1:7" x14ac:dyDescent="0.2">
      <c r="A724" s="39">
        <v>39387</v>
      </c>
      <c r="B724" s="40">
        <f>VLOOKUP(Table9[[#This Row],[Date]],'DB Details'!$A:$L,12)</f>
        <v>51.5</v>
      </c>
      <c r="C724" s="40">
        <f>Table9[[#This Row],[PMI]]-B723</f>
        <v>-1.2999999999999972</v>
      </c>
      <c r="G724" s="4"/>
    </row>
    <row r="725" spans="1:7" x14ac:dyDescent="0.2">
      <c r="A725" s="39">
        <v>39417</v>
      </c>
      <c r="B725" s="40">
        <f>VLOOKUP(Table9[[#This Row],[Date]],'DB Details'!$A:$L,12)</f>
        <v>50.1</v>
      </c>
      <c r="C725" s="40">
        <f>Table9[[#This Row],[PMI]]-B724</f>
        <v>-1.3999999999999986</v>
      </c>
      <c r="G725" s="4"/>
    </row>
    <row r="726" spans="1:7" x14ac:dyDescent="0.2">
      <c r="A726" s="39">
        <v>39448</v>
      </c>
      <c r="B726" s="40">
        <f>VLOOKUP(Table9[[#This Row],[Date]],'DB Details'!$A:$L,12)</f>
        <v>50.9</v>
      </c>
      <c r="C726" s="40">
        <f>Table9[[#This Row],[PMI]]-B725</f>
        <v>0.79999999999999716</v>
      </c>
      <c r="G726" s="4"/>
    </row>
    <row r="727" spans="1:7" x14ac:dyDescent="0.2">
      <c r="A727" s="39">
        <v>39479</v>
      </c>
      <c r="B727" s="40">
        <f>VLOOKUP(Table9[[#This Row],[Date]],'DB Details'!$A:$L,12)</f>
        <v>48.8</v>
      </c>
      <c r="C727" s="40">
        <f>Table9[[#This Row],[PMI]]-B726</f>
        <v>-2.1000000000000014</v>
      </c>
      <c r="G727" s="4"/>
    </row>
    <row r="728" spans="1:7" x14ac:dyDescent="0.2">
      <c r="A728" s="39">
        <v>39508</v>
      </c>
      <c r="B728" s="40">
        <f>VLOOKUP(Table9[[#This Row],[Date]],'DB Details'!$A:$L,12)</f>
        <v>49.7</v>
      </c>
      <c r="C728" s="40">
        <f>Table9[[#This Row],[PMI]]-B727</f>
        <v>0.90000000000000568</v>
      </c>
      <c r="G728" s="4"/>
    </row>
    <row r="729" spans="1:7" x14ac:dyDescent="0.2">
      <c r="A729" s="39">
        <v>39539</v>
      </c>
      <c r="B729" s="40">
        <f>VLOOKUP(Table9[[#This Row],[Date]],'DB Details'!$A:$L,12)</f>
        <v>48.5</v>
      </c>
      <c r="C729" s="40">
        <f>Table9[[#This Row],[PMI]]-B728</f>
        <v>-1.2000000000000028</v>
      </c>
      <c r="G729" s="4"/>
    </row>
    <row r="730" spans="1:7" x14ac:dyDescent="0.2">
      <c r="A730" s="39">
        <v>39569</v>
      </c>
      <c r="B730" s="40">
        <f>VLOOKUP(Table9[[#This Row],[Date]],'DB Details'!$A:$L,12)</f>
        <v>48.9</v>
      </c>
      <c r="C730" s="40">
        <f>Table9[[#This Row],[PMI]]-B729</f>
        <v>0.39999999999999858</v>
      </c>
      <c r="G730" s="4"/>
    </row>
    <row r="731" spans="1:7" x14ac:dyDescent="0.2">
      <c r="A731" s="39">
        <v>39600</v>
      </c>
      <c r="B731" s="40">
        <f>VLOOKUP(Table9[[#This Row],[Date]],'DB Details'!$A:$L,12)</f>
        <v>49.9</v>
      </c>
      <c r="C731" s="40">
        <f>Table9[[#This Row],[PMI]]-B730</f>
        <v>1</v>
      </c>
      <c r="G731" s="4"/>
    </row>
    <row r="732" spans="1:7" x14ac:dyDescent="0.2">
      <c r="A732" s="39">
        <v>39630</v>
      </c>
      <c r="B732" s="40">
        <f>VLOOKUP(Table9[[#This Row],[Date]],'DB Details'!$A:$L,12)</f>
        <v>50.8</v>
      </c>
      <c r="C732" s="40">
        <f>Table9[[#This Row],[PMI]]-B731</f>
        <v>0.89999999999999858</v>
      </c>
      <c r="G732" s="4"/>
    </row>
    <row r="733" spans="1:7" x14ac:dyDescent="0.2">
      <c r="A733" s="39">
        <v>39661</v>
      </c>
      <c r="B733" s="40">
        <f>VLOOKUP(Table9[[#This Row],[Date]],'DB Details'!$A:$L,12)</f>
        <v>50.1</v>
      </c>
      <c r="C733" s="40">
        <f>Table9[[#This Row],[PMI]]-B732</f>
        <v>-0.69999999999999574</v>
      </c>
      <c r="G733" s="4"/>
    </row>
    <row r="734" spans="1:7" x14ac:dyDescent="0.2">
      <c r="A734" s="39">
        <v>39692</v>
      </c>
      <c r="B734" s="40">
        <f>VLOOKUP(Table9[[#This Row],[Date]],'DB Details'!$A:$L,12)</f>
        <v>47.2</v>
      </c>
      <c r="C734" s="40">
        <f>Table9[[#This Row],[PMI]]-B733</f>
        <v>-2.8999999999999986</v>
      </c>
      <c r="G734" s="4"/>
    </row>
    <row r="735" spans="1:7" x14ac:dyDescent="0.2">
      <c r="A735" s="39">
        <v>39722</v>
      </c>
      <c r="B735" s="40">
        <f>VLOOKUP(Table9[[#This Row],[Date]],'DB Details'!$A:$L,12)</f>
        <v>38.200000000000003</v>
      </c>
      <c r="C735" s="40">
        <f>Table9[[#This Row],[PMI]]-B734</f>
        <v>-9</v>
      </c>
      <c r="G735" s="4"/>
    </row>
    <row r="736" spans="1:7" x14ac:dyDescent="0.2">
      <c r="A736" s="39">
        <v>39753</v>
      </c>
      <c r="B736" s="40">
        <f>VLOOKUP(Table9[[#This Row],[Date]],'DB Details'!$A:$L,12)</f>
        <v>39</v>
      </c>
      <c r="C736" s="40">
        <f>Table9[[#This Row],[PMI]]-B735</f>
        <v>0.79999999999999716</v>
      </c>
      <c r="G736" s="4"/>
    </row>
    <row r="737" spans="1:7" x14ac:dyDescent="0.2">
      <c r="A737" s="39">
        <v>39783</v>
      </c>
      <c r="B737" s="40">
        <f>VLOOKUP(Table9[[#This Row],[Date]],'DB Details'!$A:$L,12)</f>
        <v>34.5</v>
      </c>
      <c r="C737" s="40">
        <f>Table9[[#This Row],[PMI]]-B736</f>
        <v>-4.5</v>
      </c>
      <c r="G737" s="4"/>
    </row>
    <row r="738" spans="1:7" x14ac:dyDescent="0.2">
      <c r="A738" s="39">
        <v>39814</v>
      </c>
      <c r="B738" s="40">
        <f>VLOOKUP(Table9[[#This Row],[Date]],'DB Details'!$A:$L,12)</f>
        <v>36.4</v>
      </c>
      <c r="C738" s="40">
        <f>Table9[[#This Row],[PMI]]-B737</f>
        <v>1.8999999999999986</v>
      </c>
      <c r="G738" s="4"/>
    </row>
    <row r="739" spans="1:7" x14ac:dyDescent="0.2">
      <c r="A739" s="39">
        <v>39845</v>
      </c>
      <c r="B739" s="40">
        <f>VLOOKUP(Table9[[#This Row],[Date]],'DB Details'!$A:$L,12)</f>
        <v>36.6</v>
      </c>
      <c r="C739" s="40">
        <f>Table9[[#This Row],[PMI]]-B738</f>
        <v>0.20000000000000284</v>
      </c>
      <c r="G739" s="4"/>
    </row>
    <row r="740" spans="1:7" x14ac:dyDescent="0.2">
      <c r="A740" s="39">
        <v>39873</v>
      </c>
      <c r="B740" s="40">
        <f>VLOOKUP(Table9[[#This Row],[Date]],'DB Details'!$A:$L,12)</f>
        <v>37.200000000000003</v>
      </c>
      <c r="C740" s="40">
        <f>Table9[[#This Row],[PMI]]-B739</f>
        <v>0.60000000000000142</v>
      </c>
      <c r="G740" s="4"/>
    </row>
    <row r="741" spans="1:7" x14ac:dyDescent="0.2">
      <c r="A741" s="39">
        <v>39904</v>
      </c>
      <c r="B741" s="40">
        <f>VLOOKUP(Table9[[#This Row],[Date]],'DB Details'!$A:$L,12)</f>
        <v>39.9</v>
      </c>
      <c r="C741" s="40">
        <f>Table9[[#This Row],[PMI]]-B740</f>
        <v>2.6999999999999957</v>
      </c>
      <c r="G741" s="4"/>
    </row>
    <row r="742" spans="1:7" x14ac:dyDescent="0.2">
      <c r="A742" s="39">
        <v>39934</v>
      </c>
      <c r="B742" s="40">
        <f>VLOOKUP(Table9[[#This Row],[Date]],'DB Details'!$A:$L,12)</f>
        <v>44.1</v>
      </c>
      <c r="C742" s="40">
        <f>Table9[[#This Row],[PMI]]-B741</f>
        <v>4.2000000000000028</v>
      </c>
      <c r="G742" s="4"/>
    </row>
    <row r="743" spans="1:7" x14ac:dyDescent="0.2">
      <c r="A743" s="39">
        <v>39965</v>
      </c>
      <c r="B743" s="40">
        <f>VLOOKUP(Table9[[#This Row],[Date]],'DB Details'!$A:$L,12)</f>
        <v>46.3</v>
      </c>
      <c r="C743" s="40">
        <f>Table9[[#This Row],[PMI]]-B742</f>
        <v>2.1999999999999957</v>
      </c>
      <c r="G743" s="4"/>
    </row>
    <row r="744" spans="1:7" x14ac:dyDescent="0.2">
      <c r="A744" s="39">
        <v>39995</v>
      </c>
      <c r="B744" s="40">
        <f>VLOOKUP(Table9[[#This Row],[Date]],'DB Details'!$A:$L,12)</f>
        <v>49.7</v>
      </c>
      <c r="C744" s="40">
        <f>Table9[[#This Row],[PMI]]-B743</f>
        <v>3.4000000000000057</v>
      </c>
      <c r="G744" s="4"/>
    </row>
    <row r="745" spans="1:7" x14ac:dyDescent="0.2">
      <c r="A745" s="39">
        <v>40026</v>
      </c>
      <c r="B745" s="40">
        <f>VLOOKUP(Table9[[#This Row],[Date]],'DB Details'!$A:$L,12)</f>
        <v>53.4</v>
      </c>
      <c r="C745" s="40">
        <f>Table9[[#This Row],[PMI]]-B744</f>
        <v>3.6999999999999957</v>
      </c>
      <c r="G745" s="4"/>
    </row>
    <row r="746" spans="1:7" x14ac:dyDescent="0.2">
      <c r="A746" s="39">
        <v>40057</v>
      </c>
      <c r="B746" s="40">
        <f>VLOOKUP(Table9[[#This Row],[Date]],'DB Details'!$A:$L,12)</f>
        <v>54.9</v>
      </c>
      <c r="C746" s="40">
        <f>Table9[[#This Row],[PMI]]-B745</f>
        <v>1.5</v>
      </c>
      <c r="G746" s="4"/>
    </row>
    <row r="747" spans="1:7" x14ac:dyDescent="0.2">
      <c r="A747" s="39">
        <v>40087</v>
      </c>
      <c r="B747" s="40">
        <f>VLOOKUP(Table9[[#This Row],[Date]],'DB Details'!$A:$L,12)</f>
        <v>57.6</v>
      </c>
      <c r="C747" s="40">
        <f>Table9[[#This Row],[PMI]]-B746</f>
        <v>2.7000000000000028</v>
      </c>
      <c r="G747" s="4"/>
    </row>
    <row r="748" spans="1:7" x14ac:dyDescent="0.2">
      <c r="A748" s="39">
        <v>40118</v>
      </c>
      <c r="B748" s="40">
        <f>VLOOKUP(Table9[[#This Row],[Date]],'DB Details'!$A:$L,12)</f>
        <v>55.4</v>
      </c>
      <c r="C748" s="40">
        <f>Table9[[#This Row],[PMI]]-B747</f>
        <v>-2.2000000000000028</v>
      </c>
      <c r="G748" s="4"/>
    </row>
    <row r="749" spans="1:7" x14ac:dyDescent="0.2">
      <c r="A749" s="39">
        <v>40148</v>
      </c>
      <c r="B749" s="40">
        <f>VLOOKUP(Table9[[#This Row],[Date]],'DB Details'!$A:$L,12)</f>
        <v>55.8</v>
      </c>
      <c r="C749" s="40">
        <f>Table9[[#This Row],[PMI]]-B748</f>
        <v>0.39999999999999858</v>
      </c>
      <c r="G749" s="4"/>
    </row>
    <row r="750" spans="1:7" x14ac:dyDescent="0.2">
      <c r="A750" s="39">
        <v>40179</v>
      </c>
      <c r="B750" s="40">
        <f>VLOOKUP(Table9[[#This Row],[Date]],'DB Details'!$A:$L,12)</f>
        <v>56.3</v>
      </c>
      <c r="C750" s="40">
        <f>Table9[[#This Row],[PMI]]-B749</f>
        <v>0.5</v>
      </c>
      <c r="G750" s="4"/>
    </row>
    <row r="751" spans="1:7" x14ac:dyDescent="0.2">
      <c r="A751" s="39">
        <v>40210</v>
      </c>
      <c r="B751" s="40">
        <f>VLOOKUP(Table9[[#This Row],[Date]],'DB Details'!$A:$L,12)</f>
        <v>55.5</v>
      </c>
      <c r="C751" s="40">
        <f>Table9[[#This Row],[PMI]]-B750</f>
        <v>-0.79999999999999716</v>
      </c>
      <c r="G751" s="4"/>
    </row>
    <row r="752" spans="1:7" x14ac:dyDescent="0.2">
      <c r="A752" s="39">
        <v>40238</v>
      </c>
      <c r="B752" s="40">
        <f>VLOOKUP(Table9[[#This Row],[Date]],'DB Details'!$A:$L,12)</f>
        <v>58.8</v>
      </c>
      <c r="C752" s="40">
        <f>Table9[[#This Row],[PMI]]-B751</f>
        <v>3.2999999999999972</v>
      </c>
      <c r="G752" s="4"/>
    </row>
    <row r="753" spans="1:7" x14ac:dyDescent="0.2">
      <c r="A753" s="39">
        <v>40269</v>
      </c>
      <c r="B753" s="40">
        <f>VLOOKUP(Table9[[#This Row],[Date]],'DB Details'!$A:$L,12)</f>
        <v>58.1</v>
      </c>
      <c r="C753" s="40">
        <f>Table9[[#This Row],[PMI]]-B752</f>
        <v>-0.69999999999999574</v>
      </c>
      <c r="G753" s="4"/>
    </row>
    <row r="754" spans="1:7" x14ac:dyDescent="0.2">
      <c r="A754" s="39">
        <v>40299</v>
      </c>
      <c r="B754" s="40">
        <f>VLOOKUP(Table9[[#This Row],[Date]],'DB Details'!$A:$L,12)</f>
        <v>57.4</v>
      </c>
      <c r="C754" s="40">
        <f>Table9[[#This Row],[PMI]]-B753</f>
        <v>-0.70000000000000284</v>
      </c>
      <c r="G754" s="4"/>
    </row>
    <row r="755" spans="1:7" x14ac:dyDescent="0.2">
      <c r="A755" s="39">
        <v>40330</v>
      </c>
      <c r="B755" s="40">
        <f>VLOOKUP(Table9[[#This Row],[Date]],'DB Details'!$A:$L,12)</f>
        <v>56.5</v>
      </c>
      <c r="C755" s="40">
        <f>Table9[[#This Row],[PMI]]-B754</f>
        <v>-0.89999999999999858</v>
      </c>
      <c r="G755" s="4"/>
    </row>
    <row r="756" spans="1:7" x14ac:dyDescent="0.2">
      <c r="A756" s="39">
        <v>40360</v>
      </c>
      <c r="B756" s="40">
        <f>VLOOKUP(Table9[[#This Row],[Date]],'DB Details'!$A:$L,12)</f>
        <v>56.1</v>
      </c>
      <c r="C756" s="40">
        <f>Table9[[#This Row],[PMI]]-B755</f>
        <v>-0.39999999999999858</v>
      </c>
      <c r="G756" s="4"/>
    </row>
    <row r="757" spans="1:7" x14ac:dyDescent="0.2">
      <c r="A757" s="39">
        <v>40391</v>
      </c>
      <c r="B757" s="40">
        <f>VLOOKUP(Table9[[#This Row],[Date]],'DB Details'!$A:$L,12)</f>
        <v>56.4</v>
      </c>
      <c r="C757" s="40">
        <f>Table9[[#This Row],[PMI]]-B756</f>
        <v>0.29999999999999716</v>
      </c>
      <c r="G757" s="4"/>
    </row>
    <row r="758" spans="1:7" x14ac:dyDescent="0.2">
      <c r="A758" s="39">
        <v>40422</v>
      </c>
      <c r="B758" s="40">
        <f>VLOOKUP(Table9[[#This Row],[Date]],'DB Details'!$A:$L,12)</f>
        <v>55.3</v>
      </c>
      <c r="C758" s="40">
        <f>Table9[[#This Row],[PMI]]-B757</f>
        <v>-1.1000000000000014</v>
      </c>
      <c r="G758" s="4"/>
    </row>
    <row r="759" spans="1:7" x14ac:dyDescent="0.2">
      <c r="A759" s="39">
        <v>40452</v>
      </c>
      <c r="B759" s="40">
        <f>VLOOKUP(Table9[[#This Row],[Date]],'DB Details'!$A:$L,12)</f>
        <v>56.9</v>
      </c>
      <c r="C759" s="40">
        <f>Table9[[#This Row],[PMI]]-B758</f>
        <v>1.6000000000000014</v>
      </c>
      <c r="G759" s="4"/>
    </row>
    <row r="760" spans="1:7" x14ac:dyDescent="0.2">
      <c r="A760" s="39">
        <v>40483</v>
      </c>
      <c r="B760" s="40">
        <f>VLOOKUP(Table9[[#This Row],[Date]],'DB Details'!$A:$L,12)</f>
        <v>57.3</v>
      </c>
      <c r="C760" s="40">
        <f>Table9[[#This Row],[PMI]]-B759</f>
        <v>0.39999999999999858</v>
      </c>
      <c r="G760" s="4"/>
    </row>
    <row r="761" spans="1:7" x14ac:dyDescent="0.2">
      <c r="A761" s="39">
        <v>40513</v>
      </c>
      <c r="B761" s="40">
        <f>VLOOKUP(Table9[[#This Row],[Date]],'DB Details'!$A:$L,12)</f>
        <v>56.6</v>
      </c>
      <c r="C761" s="40">
        <f>Table9[[#This Row],[PMI]]-B760</f>
        <v>-0.69999999999999574</v>
      </c>
      <c r="G761" s="4"/>
    </row>
    <row r="762" spans="1:7" x14ac:dyDescent="0.2">
      <c r="A762" s="39">
        <v>40544</v>
      </c>
      <c r="B762" s="40">
        <f>VLOOKUP(Table9[[#This Row],[Date]],'DB Details'!$A:$L,12)</f>
        <v>59.1</v>
      </c>
      <c r="C762" s="40">
        <f>Table9[[#This Row],[PMI]]-B761</f>
        <v>2.5</v>
      </c>
      <c r="G762" s="4"/>
    </row>
    <row r="763" spans="1:7" x14ac:dyDescent="0.2">
      <c r="A763" s="39">
        <v>40575</v>
      </c>
      <c r="B763" s="40">
        <f>VLOOKUP(Table9[[#This Row],[Date]],'DB Details'!$A:$L,12)</f>
        <v>59.2</v>
      </c>
      <c r="C763" s="40">
        <f>Table9[[#This Row],[PMI]]-B762</f>
        <v>0.10000000000000142</v>
      </c>
      <c r="G763" s="4"/>
    </row>
    <row r="764" spans="1:7" x14ac:dyDescent="0.2">
      <c r="A764" s="39">
        <v>40603</v>
      </c>
      <c r="B764" s="40">
        <f>VLOOKUP(Table9[[#This Row],[Date]],'DB Details'!$A:$L,12)</f>
        <v>58.4</v>
      </c>
      <c r="C764" s="40">
        <f>Table9[[#This Row],[PMI]]-B763</f>
        <v>-0.80000000000000426</v>
      </c>
      <c r="G764" s="4"/>
    </row>
    <row r="765" spans="1:7" x14ac:dyDescent="0.2">
      <c r="A765" s="39">
        <v>40634</v>
      </c>
      <c r="B765" s="40">
        <f>VLOOKUP(Table9[[#This Row],[Date]],'DB Details'!$A:$L,12)</f>
        <v>57.9</v>
      </c>
      <c r="C765" s="40">
        <f>Table9[[#This Row],[PMI]]-B764</f>
        <v>-0.5</v>
      </c>
      <c r="G765" s="4"/>
    </row>
    <row r="766" spans="1:7" x14ac:dyDescent="0.2">
      <c r="A766" s="39">
        <v>40664</v>
      </c>
      <c r="B766" s="40">
        <f>VLOOKUP(Table9[[#This Row],[Date]],'DB Details'!$A:$L,12)</f>
        <v>54.8</v>
      </c>
      <c r="C766" s="40">
        <f>Table9[[#This Row],[PMI]]-B765</f>
        <v>-3.1000000000000014</v>
      </c>
      <c r="G766" s="4"/>
    </row>
    <row r="767" spans="1:7" x14ac:dyDescent="0.2">
      <c r="A767" s="39">
        <v>40695</v>
      </c>
      <c r="B767" s="40">
        <f>VLOOKUP(Table9[[#This Row],[Date]],'DB Details'!$A:$L,12)</f>
        <v>55.8</v>
      </c>
      <c r="C767" s="40">
        <f>Table9[[#This Row],[PMI]]-B766</f>
        <v>1</v>
      </c>
      <c r="G767" s="4"/>
    </row>
    <row r="768" spans="1:7" x14ac:dyDescent="0.2">
      <c r="A768" s="39">
        <v>40725</v>
      </c>
      <c r="B768" s="40">
        <f>VLOOKUP(Table9[[#This Row],[Date]],'DB Details'!$A:$L,12)</f>
        <v>52.9</v>
      </c>
      <c r="C768" s="40">
        <f>Table9[[#This Row],[PMI]]-B767</f>
        <v>-2.8999999999999986</v>
      </c>
      <c r="G768" s="4"/>
    </row>
    <row r="769" spans="1:7" x14ac:dyDescent="0.2">
      <c r="A769" s="39">
        <v>40756</v>
      </c>
      <c r="B769" s="40">
        <f>VLOOKUP(Table9[[#This Row],[Date]],'DB Details'!$A:$L,12)</f>
        <v>52.6</v>
      </c>
      <c r="C769" s="40">
        <f>Table9[[#This Row],[PMI]]-B768</f>
        <v>-0.29999999999999716</v>
      </c>
      <c r="G769" s="4"/>
    </row>
    <row r="770" spans="1:7" x14ac:dyDescent="0.2">
      <c r="A770" s="39">
        <v>40787</v>
      </c>
      <c r="B770" s="40">
        <f>VLOOKUP(Table9[[#This Row],[Date]],'DB Details'!$A:$L,12)</f>
        <v>53.7</v>
      </c>
      <c r="C770" s="40">
        <f>Table9[[#This Row],[PMI]]-B769</f>
        <v>1.1000000000000014</v>
      </c>
      <c r="G770" s="4"/>
    </row>
    <row r="771" spans="1:7" x14ac:dyDescent="0.2">
      <c r="A771" s="39">
        <v>40817</v>
      </c>
      <c r="B771" s="40">
        <f>VLOOKUP(Table9[[#This Row],[Date]],'DB Details'!$A:$L,12)</f>
        <v>51.4</v>
      </c>
      <c r="C771" s="40">
        <f>Table9[[#This Row],[PMI]]-B770</f>
        <v>-2.3000000000000043</v>
      </c>
      <c r="G771" s="4"/>
    </row>
    <row r="772" spans="1:7" x14ac:dyDescent="0.2">
      <c r="A772" s="39">
        <v>40848</v>
      </c>
      <c r="B772" s="40">
        <f>VLOOKUP(Table9[[#This Row],[Date]],'DB Details'!$A:$L,12)</f>
        <v>51.8</v>
      </c>
      <c r="C772" s="40">
        <f>Table9[[#This Row],[PMI]]-B771</f>
        <v>0.39999999999999858</v>
      </c>
      <c r="G772" s="4"/>
    </row>
    <row r="773" spans="1:7" x14ac:dyDescent="0.2">
      <c r="A773" s="39">
        <v>40878</v>
      </c>
      <c r="B773" s="40">
        <f>VLOOKUP(Table9[[#This Row],[Date]],'DB Details'!$A:$L,12)</f>
        <v>53</v>
      </c>
      <c r="C773" s="40">
        <f>Table9[[#This Row],[PMI]]-B772</f>
        <v>1.2000000000000028</v>
      </c>
      <c r="G773" s="4"/>
    </row>
    <row r="774" spans="1:7" x14ac:dyDescent="0.2">
      <c r="A774" s="39">
        <v>40909</v>
      </c>
      <c r="B774" s="40">
        <f>VLOOKUP(Table9[[#This Row],[Date]],'DB Details'!$A:$L,12)</f>
        <v>52.6</v>
      </c>
      <c r="C774" s="40">
        <f>Table9[[#This Row],[PMI]]-B773</f>
        <v>-0.39999999999999858</v>
      </c>
      <c r="G774" s="4"/>
    </row>
    <row r="775" spans="1:7" x14ac:dyDescent="0.2">
      <c r="A775" s="39">
        <v>40940</v>
      </c>
      <c r="B775" s="40">
        <f>VLOOKUP(Table9[[#This Row],[Date]],'DB Details'!$A:$L,12)</f>
        <v>53.1</v>
      </c>
      <c r="C775" s="40">
        <f>Table9[[#This Row],[PMI]]-B774</f>
        <v>0.5</v>
      </c>
      <c r="G775" s="4"/>
    </row>
    <row r="776" spans="1:7" x14ac:dyDescent="0.2">
      <c r="A776" s="39">
        <v>40969</v>
      </c>
      <c r="B776" s="40">
        <f>VLOOKUP(Table9[[#This Row],[Date]],'DB Details'!$A:$L,12)</f>
        <v>53.5</v>
      </c>
      <c r="C776" s="40">
        <f>Table9[[#This Row],[PMI]]-B775</f>
        <v>0.39999999999999858</v>
      </c>
      <c r="G776" s="4"/>
    </row>
    <row r="777" spans="1:7" x14ac:dyDescent="0.2">
      <c r="A777" s="39">
        <v>41000</v>
      </c>
      <c r="B777" s="40">
        <f>VLOOKUP(Table9[[#This Row],[Date]],'DB Details'!$A:$L,12)</f>
        <v>53.5</v>
      </c>
      <c r="C777" s="40">
        <f>Table9[[#This Row],[PMI]]-B776</f>
        <v>0</v>
      </c>
      <c r="G777" s="4"/>
    </row>
    <row r="778" spans="1:7" x14ac:dyDescent="0.2">
      <c r="A778" s="39">
        <v>41030</v>
      </c>
      <c r="B778" s="40">
        <f>VLOOKUP(Table9[[#This Row],[Date]],'DB Details'!$A:$L,12)</f>
        <v>52.6</v>
      </c>
      <c r="C778" s="40">
        <f>Table9[[#This Row],[PMI]]-B777</f>
        <v>-0.89999999999999858</v>
      </c>
      <c r="G778" s="4"/>
    </row>
    <row r="779" spans="1:7" x14ac:dyDescent="0.2">
      <c r="A779" s="39">
        <v>41061</v>
      </c>
      <c r="B779" s="40">
        <f>VLOOKUP(Table9[[#This Row],[Date]],'DB Details'!$A:$L,12)</f>
        <v>49.7</v>
      </c>
      <c r="C779" s="40">
        <f>Table9[[#This Row],[PMI]]-B778</f>
        <v>-2.8999999999999986</v>
      </c>
      <c r="G779" s="4"/>
    </row>
    <row r="780" spans="1:7" x14ac:dyDescent="0.2">
      <c r="A780" s="39">
        <v>41091</v>
      </c>
      <c r="B780" s="40">
        <f>VLOOKUP(Table9[[#This Row],[Date]],'DB Details'!$A:$L,12)</f>
        <v>50</v>
      </c>
      <c r="C780" s="40">
        <f>Table9[[#This Row],[PMI]]-B779</f>
        <v>0.29999999999999716</v>
      </c>
      <c r="G780" s="4"/>
    </row>
    <row r="781" spans="1:7" x14ac:dyDescent="0.2">
      <c r="A781" s="39">
        <v>41122</v>
      </c>
      <c r="B781" s="40">
        <f>VLOOKUP(Table9[[#This Row],[Date]],'DB Details'!$A:$L,12)</f>
        <v>50.2</v>
      </c>
      <c r="C781" s="40">
        <f>Table9[[#This Row],[PMI]]-B780</f>
        <v>0.20000000000000284</v>
      </c>
      <c r="G781" s="4"/>
    </row>
    <row r="782" spans="1:7" x14ac:dyDescent="0.2">
      <c r="A782" s="39">
        <v>41153</v>
      </c>
      <c r="B782" s="40">
        <f>VLOOKUP(Table9[[#This Row],[Date]],'DB Details'!$A:$L,12)</f>
        <v>51.8</v>
      </c>
      <c r="C782" s="40">
        <f>Table9[[#This Row],[PMI]]-B781</f>
        <v>1.5999999999999943</v>
      </c>
      <c r="G782" s="4"/>
    </row>
    <row r="783" spans="1:7" x14ac:dyDescent="0.2">
      <c r="A783" s="39">
        <v>41183</v>
      </c>
      <c r="B783" s="40">
        <f>VLOOKUP(Table9[[#This Row],[Date]],'DB Details'!$A:$L,12)</f>
        <v>50.7</v>
      </c>
      <c r="C783" s="40">
        <f>Table9[[#This Row],[PMI]]-B782</f>
        <v>-1.0999999999999943</v>
      </c>
      <c r="G783" s="4"/>
    </row>
    <row r="784" spans="1:7" x14ac:dyDescent="0.2">
      <c r="A784" s="39">
        <v>41214</v>
      </c>
      <c r="B784" s="40">
        <f>VLOOKUP(Table9[[#This Row],[Date]],'DB Details'!$A:$L,12)</f>
        <v>48.9</v>
      </c>
      <c r="C784" s="40">
        <f>Table9[[#This Row],[PMI]]-B783</f>
        <v>-1.8000000000000043</v>
      </c>
      <c r="G784" s="4"/>
    </row>
    <row r="785" spans="1:7" x14ac:dyDescent="0.2">
      <c r="A785" s="39">
        <v>41244</v>
      </c>
      <c r="B785" s="40">
        <f>VLOOKUP(Table9[[#This Row],[Date]],'DB Details'!$A:$L,12)</f>
        <v>49.8</v>
      </c>
      <c r="C785" s="40">
        <f>Table9[[#This Row],[PMI]]-B784</f>
        <v>0.89999999999999858</v>
      </c>
      <c r="G785" s="4"/>
    </row>
    <row r="786" spans="1:7" x14ac:dyDescent="0.2">
      <c r="A786" s="39">
        <v>41275</v>
      </c>
      <c r="B786" s="40">
        <f>VLOOKUP(Table9[[#This Row],[Date]],'DB Details'!$A:$L,12)</f>
        <v>52</v>
      </c>
      <c r="C786" s="40">
        <f>Table9[[#This Row],[PMI]]-B785</f>
        <v>2.2000000000000028</v>
      </c>
      <c r="G786" s="4"/>
    </row>
    <row r="787" spans="1:7" x14ac:dyDescent="0.2">
      <c r="A787" s="39">
        <v>41306</v>
      </c>
      <c r="B787" s="40">
        <f>VLOOKUP(Table9[[#This Row],[Date]],'DB Details'!$A:$L,12)</f>
        <v>53.6</v>
      </c>
      <c r="C787" s="40">
        <f>Table9[[#This Row],[PMI]]-B786</f>
        <v>1.6000000000000014</v>
      </c>
      <c r="G787" s="4"/>
    </row>
    <row r="788" spans="1:7" x14ac:dyDescent="0.2">
      <c r="A788" s="39">
        <v>41334</v>
      </c>
      <c r="B788" s="40">
        <f>VLOOKUP(Table9[[#This Row],[Date]],'DB Details'!$A:$L,12)</f>
        <v>52</v>
      </c>
      <c r="C788" s="40">
        <f>Table9[[#This Row],[PMI]]-B787</f>
        <v>-1.6000000000000014</v>
      </c>
      <c r="G788" s="4"/>
    </row>
    <row r="789" spans="1:7" x14ac:dyDescent="0.2">
      <c r="A789" s="39">
        <v>41365</v>
      </c>
      <c r="B789" s="40">
        <f>VLOOKUP(Table9[[#This Row],[Date]],'DB Details'!$A:$L,12)</f>
        <v>49.7</v>
      </c>
      <c r="C789" s="40">
        <f>Table9[[#This Row],[PMI]]-B788</f>
        <v>-2.2999999999999972</v>
      </c>
      <c r="G789" s="4"/>
    </row>
    <row r="790" spans="1:7" x14ac:dyDescent="0.2">
      <c r="A790" s="39">
        <v>41395</v>
      </c>
      <c r="B790" s="40">
        <f>VLOOKUP(Table9[[#This Row],[Date]],'DB Details'!$A:$L,12)</f>
        <v>50.5</v>
      </c>
      <c r="C790" s="40">
        <f>Table9[[#This Row],[PMI]]-B789</f>
        <v>0.79999999999999716</v>
      </c>
      <c r="G790" s="4"/>
    </row>
    <row r="791" spans="1:7" x14ac:dyDescent="0.2">
      <c r="A791" s="39">
        <v>41426</v>
      </c>
      <c r="B791" s="40">
        <f>VLOOKUP(Table9[[#This Row],[Date]],'DB Details'!$A:$L,12)</f>
        <v>51.5</v>
      </c>
      <c r="C791" s="40">
        <f>Table9[[#This Row],[PMI]]-B790</f>
        <v>1</v>
      </c>
      <c r="G791" s="4"/>
    </row>
    <row r="792" spans="1:7" x14ac:dyDescent="0.2">
      <c r="A792" s="39">
        <v>41456</v>
      </c>
      <c r="B792" s="40">
        <f>VLOOKUP(Table9[[#This Row],[Date]],'DB Details'!$A:$L,12)</f>
        <v>53.5</v>
      </c>
      <c r="C792" s="40">
        <f>Table9[[#This Row],[PMI]]-B791</f>
        <v>2</v>
      </c>
      <c r="G792" s="4"/>
    </row>
    <row r="793" spans="1:7" x14ac:dyDescent="0.2">
      <c r="A793" s="39">
        <v>41487</v>
      </c>
      <c r="B793" s="40">
        <f>VLOOKUP(Table9[[#This Row],[Date]],'DB Details'!$A:$L,12)</f>
        <v>55.9</v>
      </c>
      <c r="C793" s="40">
        <f>Table9[[#This Row],[PMI]]-B792</f>
        <v>2.3999999999999986</v>
      </c>
      <c r="G793" s="4"/>
    </row>
    <row r="794" spans="1:7" x14ac:dyDescent="0.2">
      <c r="A794" s="39">
        <v>41518</v>
      </c>
      <c r="B794" s="40">
        <f>VLOOKUP(Table9[[#This Row],[Date]],'DB Details'!$A:$L,12)</f>
        <v>54.8</v>
      </c>
      <c r="C794" s="40">
        <f>Table9[[#This Row],[PMI]]-B793</f>
        <v>-1.1000000000000014</v>
      </c>
      <c r="G794" s="4"/>
    </row>
    <row r="795" spans="1:7" x14ac:dyDescent="0.2">
      <c r="A795" s="39">
        <v>41548</v>
      </c>
      <c r="B795" s="40">
        <f>VLOOKUP(Table9[[#This Row],[Date]],'DB Details'!$A:$L,12)</f>
        <v>55.3</v>
      </c>
      <c r="C795" s="40">
        <f>Table9[[#This Row],[PMI]]-B794</f>
        <v>0.5</v>
      </c>
      <c r="G795" s="4"/>
    </row>
    <row r="796" spans="1:7" x14ac:dyDescent="0.2">
      <c r="A796" s="39">
        <v>41579</v>
      </c>
      <c r="B796" s="40">
        <f>VLOOKUP(Table9[[#This Row],[Date]],'DB Details'!$A:$L,12)</f>
        <v>56.3</v>
      </c>
      <c r="C796" s="40">
        <f>Table9[[#This Row],[PMI]]-B795</f>
        <v>1</v>
      </c>
      <c r="G796" s="4"/>
    </row>
    <row r="797" spans="1:7" x14ac:dyDescent="0.2">
      <c r="A797" s="39">
        <v>41609</v>
      </c>
      <c r="B797" s="40">
        <f>VLOOKUP(Table9[[#This Row],[Date]],'DB Details'!$A:$L,12)</f>
        <v>55.9</v>
      </c>
      <c r="C797" s="40">
        <f>Table9[[#This Row],[PMI]]-B796</f>
        <v>-0.39999999999999858</v>
      </c>
      <c r="G797" s="4"/>
    </row>
    <row r="798" spans="1:7" x14ac:dyDescent="0.2">
      <c r="A798" s="39">
        <v>41640</v>
      </c>
      <c r="B798" s="40">
        <f>VLOOKUP(Table9[[#This Row],[Date]],'DB Details'!$A:$L,12)</f>
        <v>51.7</v>
      </c>
      <c r="C798" s="40">
        <f>Table9[[#This Row],[PMI]]-B797</f>
        <v>-4.1999999999999957</v>
      </c>
      <c r="G798" s="4"/>
    </row>
    <row r="799" spans="1:7" x14ac:dyDescent="0.2">
      <c r="A799" s="39">
        <v>41671</v>
      </c>
      <c r="B799" s="40">
        <f>VLOOKUP(Table9[[#This Row],[Date]],'DB Details'!$A:$L,12)</f>
        <v>54.6</v>
      </c>
      <c r="C799" s="40">
        <f>Table9[[#This Row],[PMI]]-B798</f>
        <v>2.8999999999999986</v>
      </c>
      <c r="G799" s="4"/>
    </row>
    <row r="800" spans="1:7" x14ac:dyDescent="0.2">
      <c r="A800" s="39">
        <v>41699</v>
      </c>
      <c r="B800" s="40">
        <f>VLOOKUP(Table9[[#This Row],[Date]],'DB Details'!$A:$L,12)</f>
        <v>55.3</v>
      </c>
      <c r="C800" s="40">
        <f>Table9[[#This Row],[PMI]]-B799</f>
        <v>0.69999999999999574</v>
      </c>
      <c r="G800" s="4"/>
    </row>
    <row r="801" spans="1:7" x14ac:dyDescent="0.2">
      <c r="A801" s="39">
        <v>41730</v>
      </c>
      <c r="B801" s="40">
        <f>VLOOKUP(Table9[[#This Row],[Date]],'DB Details'!$A:$L,12)</f>
        <v>55.7</v>
      </c>
      <c r="C801" s="40">
        <f>Table9[[#This Row],[PMI]]-B800</f>
        <v>0.40000000000000568</v>
      </c>
      <c r="G801" s="4"/>
    </row>
    <row r="802" spans="1:7" x14ac:dyDescent="0.2">
      <c r="A802" s="39">
        <v>41760</v>
      </c>
      <c r="B802" s="40">
        <f>VLOOKUP(Table9[[#This Row],[Date]],'DB Details'!$A:$L,12)</f>
        <v>55.8</v>
      </c>
      <c r="C802" s="40">
        <f>Table9[[#This Row],[PMI]]-B801</f>
        <v>9.9999999999994316E-2</v>
      </c>
      <c r="G802" s="4"/>
    </row>
    <row r="803" spans="1:7" x14ac:dyDescent="0.2">
      <c r="A803" s="39">
        <v>41791</v>
      </c>
      <c r="B803" s="40">
        <f>VLOOKUP(Table9[[#This Row],[Date]],'DB Details'!$A:$L,12)</f>
        <v>54.9</v>
      </c>
      <c r="C803" s="40">
        <f>Table9[[#This Row],[PMI]]-B802</f>
        <v>-0.89999999999999858</v>
      </c>
      <c r="G803" s="4"/>
    </row>
    <row r="804" spans="1:7" x14ac:dyDescent="0.2">
      <c r="A804" s="39">
        <v>41821</v>
      </c>
      <c r="B804" s="40">
        <f>VLOOKUP(Table9[[#This Row],[Date]],'DB Details'!$A:$L,12)</f>
        <v>55.3</v>
      </c>
      <c r="C804" s="40">
        <f>Table9[[#This Row],[PMI]]-B803</f>
        <v>0.39999999999999858</v>
      </c>
      <c r="G804" s="4"/>
    </row>
    <row r="805" spans="1:7" x14ac:dyDescent="0.2">
      <c r="A805" s="39">
        <v>41852</v>
      </c>
      <c r="B805" s="40">
        <f>VLOOKUP(Table9[[#This Row],[Date]],'DB Details'!$A:$L,12)</f>
        <v>58.2</v>
      </c>
      <c r="C805" s="40">
        <f>Table9[[#This Row],[PMI]]-B804</f>
        <v>2.9000000000000057</v>
      </c>
      <c r="G805" s="4"/>
    </row>
    <row r="806" spans="1:7" x14ac:dyDescent="0.2">
      <c r="A806" s="39">
        <v>41883</v>
      </c>
      <c r="B806" s="40">
        <f>VLOOKUP(Table9[[#This Row],[Date]],'DB Details'!$A:$L,12)</f>
        <v>55.5</v>
      </c>
      <c r="C806" s="40">
        <f>Table9[[#This Row],[PMI]]-B805</f>
        <v>-2.7000000000000028</v>
      </c>
      <c r="G806" s="4"/>
    </row>
    <row r="807" spans="1:7" x14ac:dyDescent="0.2">
      <c r="A807" s="39">
        <v>41913</v>
      </c>
      <c r="B807" s="40">
        <f>VLOOKUP(Table9[[#This Row],[Date]],'DB Details'!$A:$L,12)</f>
        <v>56.8</v>
      </c>
      <c r="C807" s="40">
        <f>Table9[[#This Row],[PMI]]-B806</f>
        <v>1.2999999999999972</v>
      </c>
      <c r="G807" s="4"/>
    </row>
    <row r="808" spans="1:7" x14ac:dyDescent="0.2">
      <c r="A808" s="39">
        <v>41944</v>
      </c>
      <c r="B808" s="40">
        <f>VLOOKUP(Table9[[#This Row],[Date]],'DB Details'!$A:$L,12)</f>
        <v>57</v>
      </c>
      <c r="C808" s="40">
        <f>Table9[[#This Row],[PMI]]-B807</f>
        <v>0.20000000000000284</v>
      </c>
      <c r="G808" s="4"/>
    </row>
    <row r="809" spans="1:7" x14ac:dyDescent="0.2">
      <c r="A809" s="39">
        <v>41974</v>
      </c>
      <c r="B809" s="40">
        <f>VLOOKUP(Table9[[#This Row],[Date]],'DB Details'!$A:$L,12)</f>
        <v>54.7</v>
      </c>
      <c r="C809" s="40">
        <f>Table9[[#This Row],[PMI]]-B808</f>
        <v>-2.2999999999999972</v>
      </c>
      <c r="G809" s="4"/>
    </row>
    <row r="810" spans="1:7" x14ac:dyDescent="0.2">
      <c r="A810" s="39">
        <v>42005</v>
      </c>
      <c r="B810" s="40">
        <f>VLOOKUP(Table9[[#This Row],[Date]],'DB Details'!$A:$L,12)</f>
        <v>53.9</v>
      </c>
      <c r="C810" s="40">
        <f>Table9[[#This Row],[PMI]]-B809</f>
        <v>-0.80000000000000426</v>
      </c>
      <c r="G810" s="4"/>
    </row>
    <row r="811" spans="1:7" x14ac:dyDescent="0.2">
      <c r="A811" s="39">
        <v>42036</v>
      </c>
      <c r="B811" s="40">
        <f>VLOOKUP(Table9[[#This Row],[Date]],'DB Details'!$A:$L,12)</f>
        <v>53</v>
      </c>
      <c r="C811" s="40">
        <f>Table9[[#This Row],[PMI]]-B810</f>
        <v>-0.89999999999999858</v>
      </c>
      <c r="G811" s="4"/>
    </row>
    <row r="812" spans="1:7" x14ac:dyDescent="0.2">
      <c r="A812" s="39">
        <v>42064</v>
      </c>
      <c r="B812" s="40">
        <f>VLOOKUP(Table9[[#This Row],[Date]],'DB Details'!$A:$L,12)</f>
        <v>51.8</v>
      </c>
      <c r="C812" s="40">
        <f>Table9[[#This Row],[PMI]]-B811</f>
        <v>-1.2000000000000028</v>
      </c>
      <c r="G812" s="4"/>
    </row>
    <row r="813" spans="1:7" x14ac:dyDescent="0.2">
      <c r="A813" s="39">
        <v>42095</v>
      </c>
      <c r="B813" s="40">
        <f>VLOOKUP(Table9[[#This Row],[Date]],'DB Details'!$A:$L,12)</f>
        <v>51.6</v>
      </c>
      <c r="C813" s="40">
        <f>Table9[[#This Row],[PMI]]-B812</f>
        <v>-0.19999999999999574</v>
      </c>
      <c r="G813" s="4"/>
    </row>
    <row r="814" spans="1:7" x14ac:dyDescent="0.2">
      <c r="A814" s="39">
        <v>42125</v>
      </c>
      <c r="B814" s="40">
        <f>VLOOKUP(Table9[[#This Row],[Date]],'DB Details'!$A:$L,12)</f>
        <v>52.9</v>
      </c>
      <c r="C814" s="40">
        <f>Table9[[#This Row],[PMI]]-B813</f>
        <v>1.2999999999999972</v>
      </c>
      <c r="G814" s="4"/>
    </row>
    <row r="815" spans="1:7" x14ac:dyDescent="0.2">
      <c r="A815" s="39">
        <v>42156</v>
      </c>
      <c r="B815" s="40">
        <f>VLOOKUP(Table9[[#This Row],[Date]],'DB Details'!$A:$L,12)</f>
        <v>52.3</v>
      </c>
      <c r="C815" s="40">
        <f>Table9[[#This Row],[PMI]]-B814</f>
        <v>-0.60000000000000142</v>
      </c>
      <c r="G815" s="4"/>
    </row>
    <row r="816" spans="1:7" x14ac:dyDescent="0.2">
      <c r="A816" s="39">
        <v>42186</v>
      </c>
      <c r="B816" s="40">
        <f>VLOOKUP(Table9[[#This Row],[Date]],'DB Details'!$A:$L,12)</f>
        <v>51.9</v>
      </c>
      <c r="C816" s="40">
        <f>Table9[[#This Row],[PMI]]-B815</f>
        <v>-0.39999999999999858</v>
      </c>
      <c r="G816" s="4"/>
    </row>
    <row r="817" spans="1:7" x14ac:dyDescent="0.2">
      <c r="A817" s="39">
        <v>42217</v>
      </c>
      <c r="B817" s="40">
        <f>VLOOKUP(Table9[[#This Row],[Date]],'DB Details'!$A:$L,12)</f>
        <v>50.8</v>
      </c>
      <c r="C817" s="40">
        <f>Table9[[#This Row],[PMI]]-B816</f>
        <v>-1.1000000000000014</v>
      </c>
      <c r="G817" s="4"/>
    </row>
    <row r="818" spans="1:7" x14ac:dyDescent="0.2">
      <c r="A818" s="39">
        <v>42248</v>
      </c>
      <c r="B818" s="40">
        <f>VLOOKUP(Table9[[#This Row],[Date]],'DB Details'!$A:$L,12)</f>
        <v>50.1</v>
      </c>
      <c r="C818" s="40">
        <f>Table9[[#This Row],[PMI]]-B817</f>
        <v>-0.69999999999999574</v>
      </c>
      <c r="G818" s="4"/>
    </row>
    <row r="819" spans="1:7" x14ac:dyDescent="0.2">
      <c r="A819" s="39">
        <v>42278</v>
      </c>
      <c r="B819" s="40">
        <f>VLOOKUP(Table9[[#This Row],[Date]],'DB Details'!$A:$L,12)</f>
        <v>49.6</v>
      </c>
      <c r="C819" s="40">
        <f>Table9[[#This Row],[PMI]]-B818</f>
        <v>-0.5</v>
      </c>
      <c r="G819" s="4"/>
    </row>
    <row r="820" spans="1:7" x14ac:dyDescent="0.2">
      <c r="A820" s="39">
        <v>42309</v>
      </c>
      <c r="B820" s="40">
        <f>VLOOKUP(Table9[[#This Row],[Date]],'DB Details'!$A:$L,12)</f>
        <v>49.1</v>
      </c>
      <c r="C820" s="40">
        <f>Table9[[#This Row],[PMI]]-B819</f>
        <v>-0.5</v>
      </c>
      <c r="G820" s="4"/>
    </row>
    <row r="821" spans="1:7" x14ac:dyDescent="0.2">
      <c r="A821" s="39">
        <v>42339</v>
      </c>
      <c r="B821" s="40">
        <f>VLOOKUP(Table9[[#This Row],[Date]],'DB Details'!$A:$L,12)</f>
        <v>48.4</v>
      </c>
      <c r="C821" s="40">
        <f>Table9[[#This Row],[PMI]]-B820</f>
        <v>-0.70000000000000284</v>
      </c>
      <c r="G821" s="4"/>
    </row>
    <row r="822" spans="1:7" x14ac:dyDescent="0.2">
      <c r="A822" s="39">
        <v>42370</v>
      </c>
      <c r="B822" s="40">
        <f>VLOOKUP(Table9[[#This Row],[Date]],'DB Details'!$A:$L,12)</f>
        <v>47.8</v>
      </c>
      <c r="C822" s="40">
        <f>Table9[[#This Row],[PMI]]-B821</f>
        <v>-0.60000000000000142</v>
      </c>
      <c r="G822" s="4"/>
    </row>
    <row r="823" spans="1:7" x14ac:dyDescent="0.2">
      <c r="A823" s="39">
        <v>42401</v>
      </c>
      <c r="B823" s="40">
        <f>VLOOKUP(Table9[[#This Row],[Date]],'DB Details'!$A:$L,12)</f>
        <v>49.4</v>
      </c>
      <c r="C823" s="40">
        <f>Table9[[#This Row],[PMI]]-B822</f>
        <v>1.6000000000000014</v>
      </c>
      <c r="G823" s="4"/>
    </row>
    <row r="824" spans="1:7" x14ac:dyDescent="0.2">
      <c r="A824" s="39">
        <v>42430</v>
      </c>
      <c r="B824" s="40">
        <f>VLOOKUP(Table9[[#This Row],[Date]],'DB Details'!$A:$L,12)</f>
        <v>51.2</v>
      </c>
      <c r="C824" s="40">
        <f>Table9[[#This Row],[PMI]]-B823</f>
        <v>1.8000000000000043</v>
      </c>
      <c r="G824" s="4"/>
    </row>
    <row r="825" spans="1:7" x14ac:dyDescent="0.2">
      <c r="A825" s="39">
        <v>42461</v>
      </c>
      <c r="B825" s="40">
        <f>VLOOKUP(Table9[[#This Row],[Date]],'DB Details'!$A:$L,12)</f>
        <v>50.8</v>
      </c>
      <c r="C825" s="40">
        <f>Table9[[#This Row],[PMI]]-B824</f>
        <v>-0.40000000000000568</v>
      </c>
      <c r="G825" s="4"/>
    </row>
    <row r="826" spans="1:7" x14ac:dyDescent="0.2">
      <c r="A826" s="39">
        <v>42491</v>
      </c>
      <c r="B826" s="40">
        <f>VLOOKUP(Table9[[#This Row],[Date]],'DB Details'!$A:$L,12)</f>
        <v>50.9</v>
      </c>
      <c r="C826" s="40">
        <f>Table9[[#This Row],[PMI]]-B825</f>
        <v>0.10000000000000142</v>
      </c>
      <c r="G826" s="4"/>
    </row>
    <row r="827" spans="1:7" x14ac:dyDescent="0.2">
      <c r="A827" s="39">
        <v>42522</v>
      </c>
      <c r="B827" s="40">
        <f>VLOOKUP(Table9[[#This Row],[Date]],'DB Details'!$A:$L,12)</f>
        <v>52.5</v>
      </c>
      <c r="C827" s="40">
        <f>Table9[[#This Row],[PMI]]-B826</f>
        <v>1.6000000000000014</v>
      </c>
      <c r="G827" s="4"/>
    </row>
    <row r="828" spans="1:7" x14ac:dyDescent="0.2">
      <c r="A828" s="39">
        <v>42552</v>
      </c>
      <c r="B828" s="40">
        <f>VLOOKUP(Table9[[#This Row],[Date]],'DB Details'!$A:$L,12)</f>
        <v>52.9</v>
      </c>
      <c r="C828" s="40">
        <f>Table9[[#This Row],[PMI]]-B827</f>
        <v>0.39999999999999858</v>
      </c>
      <c r="G828" s="4"/>
    </row>
    <row r="829" spans="1:7" x14ac:dyDescent="0.2">
      <c r="A829" s="39">
        <v>42583</v>
      </c>
      <c r="B829" s="40">
        <f>VLOOKUP(Table9[[#This Row],[Date]],'DB Details'!$A:$L,12)</f>
        <v>49.9</v>
      </c>
      <c r="C829" s="40">
        <f>Table9[[#This Row],[PMI]]-B828</f>
        <v>-3</v>
      </c>
      <c r="G829" s="4"/>
    </row>
    <row r="830" spans="1:7" x14ac:dyDescent="0.2">
      <c r="A830" s="39">
        <v>42614</v>
      </c>
      <c r="B830" s="40">
        <f>VLOOKUP(Table9[[#This Row],[Date]],'DB Details'!$A:$L,12)</f>
        <v>51.4</v>
      </c>
      <c r="C830" s="40">
        <f>Table9[[#This Row],[PMI]]-B829</f>
        <v>1.5</v>
      </c>
      <c r="G830" s="4"/>
    </row>
    <row r="831" spans="1:7" x14ac:dyDescent="0.2">
      <c r="A831" s="39">
        <v>42644</v>
      </c>
      <c r="B831" s="40">
        <f>VLOOKUP(Table9[[#This Row],[Date]],'DB Details'!$A:$L,12)</f>
        <v>51.8</v>
      </c>
      <c r="C831" s="40">
        <f>Table9[[#This Row],[PMI]]-B830</f>
        <v>0.39999999999999858</v>
      </c>
      <c r="G831" s="4"/>
    </row>
    <row r="832" spans="1:7" x14ac:dyDescent="0.2">
      <c r="A832" s="39">
        <v>42675</v>
      </c>
      <c r="B832" s="40">
        <f>VLOOKUP(Table9[[#This Row],[Date]],'DB Details'!$A:$L,12)</f>
        <v>53.4</v>
      </c>
      <c r="C832" s="40">
        <f>Table9[[#This Row],[PMI]]-B831</f>
        <v>1.6000000000000014</v>
      </c>
      <c r="G832" s="4"/>
    </row>
    <row r="833" spans="1:7" x14ac:dyDescent="0.2">
      <c r="A833" s="39">
        <v>42705</v>
      </c>
      <c r="B833" s="40">
        <f>VLOOKUP(Table9[[#This Row],[Date]],'DB Details'!$A:$L,12)</f>
        <v>54.3</v>
      </c>
      <c r="C833" s="40">
        <f>Table9[[#This Row],[PMI]]-B832</f>
        <v>0.89999999999999858</v>
      </c>
      <c r="G833" s="4"/>
    </row>
    <row r="834" spans="1:7" x14ac:dyDescent="0.2">
      <c r="A834" s="39">
        <v>42736</v>
      </c>
      <c r="B834" s="40">
        <f>VLOOKUP(Table9[[#This Row],[Date]],'DB Details'!$A:$L,12)</f>
        <v>55.6</v>
      </c>
      <c r="C834" s="40">
        <f>Table9[[#This Row],[PMI]]-B833</f>
        <v>1.3000000000000043</v>
      </c>
      <c r="G834" s="4"/>
    </row>
    <row r="835" spans="1:7" x14ac:dyDescent="0.2">
      <c r="A835" s="39">
        <v>42767</v>
      </c>
      <c r="B835" s="40">
        <f>VLOOKUP(Table9[[#This Row],[Date]],'DB Details'!$A:$L,12)</f>
        <v>57.6</v>
      </c>
      <c r="C835" s="40">
        <f>Table9[[#This Row],[PMI]]-B834</f>
        <v>2</v>
      </c>
      <c r="G835" s="4"/>
    </row>
    <row r="836" spans="1:7" x14ac:dyDescent="0.2">
      <c r="A836" s="39">
        <v>42795</v>
      </c>
      <c r="B836" s="40">
        <f>VLOOKUP(Table9[[#This Row],[Date]],'DB Details'!$A:$L,12)</f>
        <v>56.6</v>
      </c>
      <c r="C836" s="40">
        <f>Table9[[#This Row],[PMI]]-B835</f>
        <v>-1</v>
      </c>
      <c r="G836" s="4"/>
    </row>
    <row r="837" spans="1:7" x14ac:dyDescent="0.2">
      <c r="A837" s="39">
        <v>42826</v>
      </c>
      <c r="B837" s="40">
        <f>VLOOKUP(Table9[[#This Row],[Date]],'DB Details'!$A:$L,12)</f>
        <v>55.5</v>
      </c>
      <c r="C837" s="40">
        <f>Table9[[#This Row],[PMI]]-B836</f>
        <v>-1.1000000000000014</v>
      </c>
      <c r="G837" s="4"/>
    </row>
    <row r="838" spans="1:7" x14ac:dyDescent="0.2">
      <c r="A838" s="39">
        <v>42856</v>
      </c>
      <c r="B838" s="40">
        <f>VLOOKUP(Table9[[#This Row],[Date]],'DB Details'!$A:$L,12)</f>
        <v>56.7</v>
      </c>
      <c r="C838" s="40">
        <f>Table9[[#This Row],[PMI]]-B837</f>
        <v>1.2000000000000028</v>
      </c>
      <c r="G838" s="4"/>
    </row>
    <row r="839" spans="1:7" x14ac:dyDescent="0.2">
      <c r="A839" s="39">
        <v>42887</v>
      </c>
      <c r="B839" s="40">
        <f>VLOOKUP(Table9[[#This Row],[Date]],'DB Details'!$A:$L,12)</f>
        <v>56.5</v>
      </c>
      <c r="C839" s="40">
        <f>Table9[[#This Row],[PMI]]-B838</f>
        <v>-0.20000000000000284</v>
      </c>
      <c r="G839" s="4"/>
    </row>
    <row r="840" spans="1:7" x14ac:dyDescent="0.2">
      <c r="A840" s="39">
        <v>42917</v>
      </c>
      <c r="B840" s="40">
        <f>VLOOKUP(Table9[[#This Row],[Date]],'DB Details'!$A:$L,12)</f>
        <v>59.3</v>
      </c>
      <c r="C840" s="40">
        <f>Table9[[#This Row],[PMI]]-B839</f>
        <v>2.7999999999999972</v>
      </c>
      <c r="G840" s="4"/>
    </row>
    <row r="841" spans="1:7" x14ac:dyDescent="0.2">
      <c r="A841" s="39">
        <v>42948</v>
      </c>
      <c r="B841" s="40">
        <f>VLOOKUP(Table9[[#This Row],[Date]],'DB Details'!$A:$L,12)</f>
        <v>60.2</v>
      </c>
      <c r="C841" s="40">
        <f>Table9[[#This Row],[PMI]]-B840</f>
        <v>0.90000000000000568</v>
      </c>
      <c r="G841" s="4"/>
    </row>
    <row r="842" spans="1:7" x14ac:dyDescent="0.2">
      <c r="A842" s="39">
        <v>42979</v>
      </c>
      <c r="B842" s="40">
        <f>VLOOKUP(Table9[[#This Row],[Date]],'DB Details'!$A:$L,12)</f>
        <v>58.5</v>
      </c>
      <c r="C842" s="40">
        <f>Table9[[#This Row],[PMI]]-B841</f>
        <v>-1.7000000000000028</v>
      </c>
      <c r="G842" s="4"/>
    </row>
    <row r="843" spans="1:7" x14ac:dyDescent="0.2">
      <c r="A843" s="39">
        <v>43009</v>
      </c>
      <c r="B843" s="40">
        <f>VLOOKUP(Table9[[#This Row],[Date]],'DB Details'!$A:$L,12)</f>
        <v>58.2</v>
      </c>
      <c r="C843" s="40">
        <f>Table9[[#This Row],[PMI]]-B842</f>
        <v>-0.29999999999999716</v>
      </c>
      <c r="G843" s="4"/>
    </row>
    <row r="844" spans="1:7" x14ac:dyDescent="0.2">
      <c r="A844" s="39">
        <v>43040</v>
      </c>
      <c r="B844" s="40">
        <f>VLOOKUP(Table9[[#This Row],[Date]],'DB Details'!$A:$L,12)</f>
        <v>59.3</v>
      </c>
      <c r="C844" s="40">
        <f>Table9[[#This Row],[PMI]]-B843</f>
        <v>1.0999999999999943</v>
      </c>
      <c r="G844" s="4"/>
    </row>
    <row r="845" spans="1:7" x14ac:dyDescent="0.2">
      <c r="A845" s="39">
        <v>43070</v>
      </c>
      <c r="B845" s="40">
        <f>VLOOKUP(Table9[[#This Row],[Date]],'DB Details'!$A:$L,12)</f>
        <v>59.1</v>
      </c>
      <c r="C845" s="40">
        <f>Table9[[#This Row],[PMI]]-B844</f>
        <v>-0.19999999999999574</v>
      </c>
      <c r="G845" s="4"/>
    </row>
    <row r="846" spans="1:7" x14ac:dyDescent="0.2">
      <c r="A846" s="39">
        <v>43101</v>
      </c>
      <c r="B846" s="40">
        <f>VLOOKUP(Table9[[#This Row],[Date]],'DB Details'!$A:$L,12)</f>
        <v>60.8</v>
      </c>
      <c r="C846" s="40">
        <f>Table9[[#This Row],[PMI]]-B845</f>
        <v>1.6999999999999957</v>
      </c>
      <c r="G846" s="4"/>
    </row>
    <row r="847" spans="1:7" x14ac:dyDescent="0.2">
      <c r="A847" s="45">
        <v>43132</v>
      </c>
      <c r="B847" s="40">
        <f>VLOOKUP(Table9[[#This Row],[Date]],'DB Details'!$A:$L,12)</f>
        <v>59.3</v>
      </c>
      <c r="C847" s="40">
        <f>Table9[[#This Row],[PMI]]-B846</f>
        <v>-1.5</v>
      </c>
      <c r="G847" s="4"/>
    </row>
    <row r="848" spans="1:7" x14ac:dyDescent="0.2">
      <c r="A848" s="39">
        <v>43160</v>
      </c>
      <c r="B848" s="40">
        <f>VLOOKUP(Table9[[#This Row],[Date]],'DB Details'!$A:$L,12)</f>
        <v>57.3</v>
      </c>
      <c r="C848" s="40">
        <f>Table9[[#This Row],[PMI]]-B847</f>
        <v>-2</v>
      </c>
    </row>
    <row r="849" spans="1:3" x14ac:dyDescent="0.2">
      <c r="A849" s="45">
        <v>43191</v>
      </c>
      <c r="B849" s="40">
        <f>VLOOKUP(Table9[[#This Row],[Date]],'DB Details'!$A:$L,12)</f>
        <v>57.3</v>
      </c>
      <c r="C849" s="40">
        <f>Table9[[#This Row],[PMI]]-B848</f>
        <v>0</v>
      </c>
    </row>
    <row r="850" spans="1:3" x14ac:dyDescent="0.2">
      <c r="A850" s="39">
        <v>43221</v>
      </c>
      <c r="B850" s="40">
        <f>VLOOKUP(Table9[[#This Row],[Date]],'DB Details'!$A:$L,12)</f>
        <v>58.7</v>
      </c>
      <c r="C850" s="40">
        <f>Table9[[#This Row],[PMI]]-B849</f>
        <v>1.4000000000000057</v>
      </c>
    </row>
    <row r="851" spans="1:3" x14ac:dyDescent="0.2">
      <c r="A851" s="45">
        <v>43252</v>
      </c>
      <c r="B851" s="40">
        <f>VLOOKUP(Table9[[#This Row],[Date]],'DB Details'!$A:$L,12)</f>
        <v>60.2</v>
      </c>
      <c r="C851" s="40">
        <f>Table9[[#This Row],[PMI]]-B850</f>
        <v>1.5</v>
      </c>
    </row>
    <row r="852" spans="1:3" x14ac:dyDescent="0.2">
      <c r="A852" s="39">
        <v>43282</v>
      </c>
      <c r="B852" s="40">
        <f>VLOOKUP(Table9[[#This Row],[Date]],'DB Details'!$A:$L,12)</f>
        <v>58.1</v>
      </c>
      <c r="C852" s="40">
        <f>Table9[[#This Row],[PMI]]-B851</f>
        <v>-2.1000000000000014</v>
      </c>
    </row>
    <row r="853" spans="1:3" x14ac:dyDescent="0.2">
      <c r="A853" s="45">
        <v>43313</v>
      </c>
      <c r="B853" s="40">
        <f>VLOOKUP(Table9[[#This Row],[Date]],'DB Details'!$A:$L,12)</f>
        <v>61.3</v>
      </c>
      <c r="C853" s="40">
        <f>Table9[[#This Row],[PMI]]-B852</f>
        <v>3.1999999999999957</v>
      </c>
    </row>
    <row r="854" spans="1:3" x14ac:dyDescent="0.2">
      <c r="A854" s="39">
        <v>43344</v>
      </c>
      <c r="B854" s="40">
        <f>VLOOKUP(Table9[[#This Row],[Date]],'DB Details'!$A:$L,12)</f>
        <v>59.8</v>
      </c>
      <c r="C854" s="40">
        <f>Table9[[#This Row],[PMI]]-B853</f>
        <v>-1.5</v>
      </c>
    </row>
    <row r="855" spans="1:3" x14ac:dyDescent="0.2">
      <c r="A855" s="45">
        <v>43374</v>
      </c>
      <c r="B855" s="40">
        <f>VLOOKUP(Table9[[#This Row],[Date]],'DB Details'!$A:$L,12)</f>
        <v>57.7</v>
      </c>
      <c r="C855" s="40">
        <f>Table9[[#This Row],[PMI]]-B854</f>
        <v>-2.0999999999999943</v>
      </c>
    </row>
    <row r="856" spans="1:3" x14ac:dyDescent="0.2">
      <c r="A856" s="39">
        <v>43405</v>
      </c>
      <c r="B856" s="40">
        <f>VLOOKUP(Table9[[#This Row],[Date]],'DB Details'!$A:$L,12)</f>
        <v>59.3</v>
      </c>
      <c r="C856" s="40">
        <f>Table9[[#This Row],[PMI]]-B855</f>
        <v>1.5999999999999943</v>
      </c>
    </row>
    <row r="857" spans="1:3" x14ac:dyDescent="0.2">
      <c r="A857" s="45">
        <v>43435</v>
      </c>
      <c r="B857" s="40">
        <f>VLOOKUP(Table9[[#This Row],[Date]],'DB Details'!$A:$L,12)</f>
        <v>54.3</v>
      </c>
      <c r="C857" s="40">
        <f>Table9[[#This Row],[PMI]]-B856</f>
        <v>-5</v>
      </c>
    </row>
    <row r="858" spans="1:3" x14ac:dyDescent="0.2">
      <c r="A858" s="39">
        <v>43466</v>
      </c>
      <c r="B858" s="40">
        <f>VLOOKUP(Table9[[#This Row],[Date]],'DB Details'!$A:$L,12)</f>
        <v>56.6</v>
      </c>
      <c r="C858" s="40">
        <f>Table9[[#This Row],[PMI]]-B857</f>
        <v>2.3000000000000043</v>
      </c>
    </row>
    <row r="859" spans="1:3" x14ac:dyDescent="0.2">
      <c r="A859" s="45">
        <v>43497</v>
      </c>
      <c r="B859" s="40">
        <f>VLOOKUP(Table9[[#This Row],[Date]],'DB Details'!$A:$L,12)</f>
        <v>54.2</v>
      </c>
      <c r="C859" s="40">
        <f>Table9[[#This Row],[PMI]]-B858</f>
        <v>-2.3999999999999986</v>
      </c>
    </row>
    <row r="860" spans="1:3" x14ac:dyDescent="0.2">
      <c r="A860" s="39">
        <v>43525</v>
      </c>
      <c r="B860" s="40">
        <f>VLOOKUP(Table9[[#This Row],[Date]],'DB Details'!$A:$L,12)</f>
        <v>55.3</v>
      </c>
      <c r="C860" s="40">
        <f>Table9[[#This Row],[PMI]]-B859</f>
        <v>1.0999999999999943</v>
      </c>
    </row>
    <row r="861" spans="1:3" x14ac:dyDescent="0.2">
      <c r="A861" s="45">
        <v>43556</v>
      </c>
      <c r="B861" s="40">
        <f>VLOOKUP(Table9[[#This Row],[Date]],'DB Details'!$A:$L,12)</f>
        <v>52.8</v>
      </c>
      <c r="C861" s="40">
        <f>Table9[[#This Row],[PMI]]-B860</f>
        <v>-2.5</v>
      </c>
    </row>
    <row r="862" spans="1:3" x14ac:dyDescent="0.2">
      <c r="A862" s="39">
        <v>43586</v>
      </c>
      <c r="B862" s="40">
        <f>VLOOKUP(Table9[[#This Row],[Date]],'DB Details'!$A:$L,12)</f>
        <v>52.1</v>
      </c>
      <c r="C862" s="40">
        <f>Table9[[#This Row],[PMI]]-B861</f>
        <v>-0.69999999999999574</v>
      </c>
    </row>
    <row r="863" spans="1:3" x14ac:dyDescent="0.2">
      <c r="A863" s="45">
        <v>43617</v>
      </c>
      <c r="B863" s="40">
        <f>VLOOKUP(Table9[[#This Row],[Date]],'DB Details'!$A:$L,12)</f>
        <v>51.7</v>
      </c>
      <c r="C863" s="40">
        <f>Table9[[#This Row],[PMI]]-B862</f>
        <v>-0.39999999999999858</v>
      </c>
    </row>
    <row r="864" spans="1:3" x14ac:dyDescent="0.2">
      <c r="A864" s="39">
        <v>43647</v>
      </c>
      <c r="B864" s="40">
        <f>VLOOKUP(Table9[[#This Row],[Date]],'DB Details'!$A:$L,12)</f>
        <v>51.2</v>
      </c>
      <c r="C864" s="40">
        <f>Table9[[#This Row],[PMI]]-B863</f>
        <v>-0.5</v>
      </c>
    </row>
    <row r="865" spans="1:3" x14ac:dyDescent="0.2">
      <c r="A865" s="45">
        <v>43678</v>
      </c>
      <c r="B865" s="40">
        <f>VLOOKUP(Table9[[#This Row],[Date]],'DB Details'!$A:$L,12)</f>
        <v>49.1</v>
      </c>
      <c r="C865" s="40">
        <f>Table9[[#This Row],[PMI]]-B864</f>
        <v>-2.1000000000000014</v>
      </c>
    </row>
    <row r="866" spans="1:3" x14ac:dyDescent="0.2">
      <c r="A866" s="39">
        <v>43709</v>
      </c>
      <c r="B866" s="40">
        <f>VLOOKUP(Table9[[#This Row],[Date]],'DB Details'!$A:$L,12)</f>
        <v>47.8</v>
      </c>
      <c r="C866" s="40">
        <f>Table9[[#This Row],[PMI]]-B865</f>
        <v>-1.3000000000000043</v>
      </c>
    </row>
    <row r="867" spans="1:3" x14ac:dyDescent="0.2">
      <c r="A867" s="45">
        <v>43739</v>
      </c>
      <c r="B867" s="40">
        <f>VLOOKUP(Table9[[#This Row],[Date]],'DB Details'!$A:$L,12)</f>
        <v>48.3</v>
      </c>
      <c r="C867" s="40">
        <f>Table9[[#This Row],[PMI]]-B866</f>
        <v>0.5</v>
      </c>
    </row>
    <row r="868" spans="1:3" x14ac:dyDescent="0.2">
      <c r="A868" s="39">
        <v>43770</v>
      </c>
      <c r="B868" s="40">
        <f>VLOOKUP(Table9[[#This Row],[Date]],'DB Details'!$A:$L,12)</f>
        <v>48.1</v>
      </c>
      <c r="C868" s="40">
        <f>Table9[[#This Row],[PMI]]-B867</f>
        <v>-0.19999999999999574</v>
      </c>
    </row>
    <row r="869" spans="1:3" x14ac:dyDescent="0.2">
      <c r="A869" s="45">
        <v>43800</v>
      </c>
      <c r="B869" s="40">
        <f>VLOOKUP(Table9[[#This Row],[Date]],'DB Details'!$A:$L,12)</f>
        <v>47.8</v>
      </c>
      <c r="C869" s="40">
        <f>Table9[[#This Row],[PMI]]-B868</f>
        <v>-0.30000000000000426</v>
      </c>
    </row>
    <row r="870" spans="1:3" x14ac:dyDescent="0.2">
      <c r="A870" s="39">
        <v>43831</v>
      </c>
      <c r="B870" s="40">
        <f>VLOOKUP(Table9[[#This Row],[Date]],'DB Details'!$A:$L,12)</f>
        <v>50.9</v>
      </c>
      <c r="C870" s="40">
        <f>Table9[[#This Row],[PMI]]-B869</f>
        <v>3.1000000000000014</v>
      </c>
    </row>
    <row r="871" spans="1:3" x14ac:dyDescent="0.2">
      <c r="A871" s="45">
        <v>43862</v>
      </c>
      <c r="B871" s="40">
        <f>VLOOKUP(Table9[[#This Row],[Date]],'DB Details'!$A:$L,12)</f>
        <v>50.1</v>
      </c>
      <c r="C871" s="40">
        <f>Table9[[#This Row],[PMI]]-B870</f>
        <v>-0.79999999999999716</v>
      </c>
    </row>
    <row r="872" spans="1:3" x14ac:dyDescent="0.2">
      <c r="A872" s="39">
        <v>43891</v>
      </c>
      <c r="B872" s="40">
        <f>VLOOKUP(Table9[[#This Row],[Date]],'DB Details'!$A:$L,12)</f>
        <v>49.1</v>
      </c>
      <c r="C872" s="40">
        <f>Table9[[#This Row],[PMI]]-B871</f>
        <v>-1</v>
      </c>
    </row>
    <row r="873" spans="1:3" x14ac:dyDescent="0.2">
      <c r="A873" s="45">
        <v>43922</v>
      </c>
      <c r="B873" s="40">
        <f>VLOOKUP(Table9[[#This Row],[Date]],'DB Details'!$A:$L,12)</f>
        <v>41.5</v>
      </c>
      <c r="C873" s="40">
        <f>Table9[[#This Row],[PMI]]-B872</f>
        <v>-7.6000000000000014</v>
      </c>
    </row>
    <row r="874" spans="1:3" x14ac:dyDescent="0.2">
      <c r="A874" s="39">
        <v>43952</v>
      </c>
      <c r="B874" s="40">
        <f>VLOOKUP(Table9[[#This Row],[Date]],'DB Details'!$A:$L,12)</f>
        <v>43.1</v>
      </c>
      <c r="C874" s="40">
        <f>Table9[[#This Row],[PMI]]-B873</f>
        <v>1.6000000000000014</v>
      </c>
    </row>
    <row r="875" spans="1:3" x14ac:dyDescent="0.2">
      <c r="A875" s="45">
        <v>43983</v>
      </c>
      <c r="B875" s="40">
        <f>VLOOKUP(Table9[[#This Row],[Date]],'DB Details'!$A:$L,12)</f>
        <v>52.6</v>
      </c>
      <c r="C875" s="40">
        <f>Table9[[#This Row],[PMI]]-B874</f>
        <v>9.5</v>
      </c>
    </row>
    <row r="876" spans="1:3" x14ac:dyDescent="0.2">
      <c r="A876" s="39">
        <v>44013</v>
      </c>
      <c r="B876" s="40">
        <f>VLOOKUP(Table9[[#This Row],[Date]],'DB Details'!$A:$L,12)</f>
        <v>54.2</v>
      </c>
      <c r="C876" s="40">
        <f>Table9[[#This Row],[PMI]]-B875</f>
        <v>1.6000000000000014</v>
      </c>
    </row>
    <row r="877" spans="1:3" x14ac:dyDescent="0.2">
      <c r="A877" s="45">
        <v>44044</v>
      </c>
      <c r="B877" s="40">
        <f>VLOOKUP(Table9[[#This Row],[Date]],'DB Details'!$A:$L,12)</f>
        <v>56</v>
      </c>
      <c r="C877" s="40">
        <f>Table9[[#This Row],[PMI]]-B876</f>
        <v>1.7999999999999972</v>
      </c>
    </row>
    <row r="878" spans="1:3" x14ac:dyDescent="0.2">
      <c r="A878" s="39">
        <v>44075</v>
      </c>
      <c r="B878" s="40">
        <f>VLOOKUP(Table9[[#This Row],[Date]],'DB Details'!$A:$L,12)</f>
        <v>55.4</v>
      </c>
      <c r="C878" s="40">
        <f>Table9[[#This Row],[PMI]]-B877</f>
        <v>-0.60000000000000142</v>
      </c>
    </row>
    <row r="879" spans="1:3" x14ac:dyDescent="0.2">
      <c r="A879" s="45">
        <v>44105</v>
      </c>
      <c r="B879" s="40">
        <f>VLOOKUP(Table9[[#This Row],[Date]],'DB Details'!$A:$L,12)</f>
        <v>59.3</v>
      </c>
      <c r="C879" s="40">
        <f>Table9[[#This Row],[PMI]]-B878</f>
        <v>3.8999999999999986</v>
      </c>
    </row>
    <row r="880" spans="1:3" x14ac:dyDescent="0.2">
      <c r="A880" s="39">
        <v>44136</v>
      </c>
      <c r="B880" s="40">
        <f>VLOOKUP(Table9[[#This Row],[Date]],'DB Details'!$A:$L,12)</f>
        <v>57.5</v>
      </c>
      <c r="C880" s="40">
        <f>Table9[[#This Row],[PMI]]-B879</f>
        <v>-1.7999999999999972</v>
      </c>
    </row>
    <row r="881" spans="1:3" x14ac:dyDescent="0.2">
      <c r="A881" s="45">
        <v>44166</v>
      </c>
      <c r="B881" s="40">
        <f>VLOOKUP(Table9[[#This Row],[Date]],'DB Details'!$A:$L,12)</f>
        <v>60.5</v>
      </c>
      <c r="C881" s="40">
        <f>Table9[[#This Row],[PMI]]-B880</f>
        <v>3</v>
      </c>
    </row>
    <row r="882" spans="1:3" x14ac:dyDescent="0.2">
      <c r="A882" s="39">
        <v>44197</v>
      </c>
      <c r="B882" s="40">
        <f>VLOOKUP(Table9[[#This Row],[Date]],'DB Details'!$A:$L,12)</f>
        <v>58.7</v>
      </c>
      <c r="C882" s="40">
        <f>Table9[[#This Row],[PMI]]-B881</f>
        <v>-1.7999999999999972</v>
      </c>
    </row>
    <row r="883" spans="1:3" x14ac:dyDescent="0.2">
      <c r="A883" s="45">
        <v>44228</v>
      </c>
      <c r="B883" s="40">
        <f>VLOOKUP(Table9[[#This Row],[Date]],'DB Details'!$A:$L,12)</f>
        <v>60.8</v>
      </c>
      <c r="C883" s="40">
        <f>Table9[[#This Row],[PMI]]-B882</f>
        <v>2.0999999999999943</v>
      </c>
    </row>
    <row r="884" spans="1:3" x14ac:dyDescent="0.2">
      <c r="A884" s="39">
        <v>44256</v>
      </c>
      <c r="B884" s="40">
        <f>VLOOKUP(Table9[[#This Row],[Date]],'DB Details'!$A:$L,12)</f>
        <v>64.7</v>
      </c>
      <c r="C884" s="40">
        <f>Table9[[#This Row],[PMI]]-B883</f>
        <v>3.9000000000000057</v>
      </c>
    </row>
    <row r="885" spans="1:3" x14ac:dyDescent="0.2">
      <c r="A885" s="45">
        <v>44287</v>
      </c>
      <c r="B885" s="40">
        <f>VLOOKUP(Table9[[#This Row],[Date]],'DB Details'!$A:$L,12)</f>
        <v>60.7</v>
      </c>
      <c r="C885" s="40">
        <f>Table9[[#This Row],[PMI]]-B884</f>
        <v>-4</v>
      </c>
    </row>
    <row r="886" spans="1:3" x14ac:dyDescent="0.2">
      <c r="A886" s="39">
        <v>44317</v>
      </c>
      <c r="B886" s="40">
        <f>VLOOKUP(Table9[[#This Row],[Date]],'DB Details'!$A:$L,12)</f>
        <v>61.2</v>
      </c>
      <c r="C886" s="40">
        <f>Table9[[#This Row],[PMI]]-B885</f>
        <v>0.5</v>
      </c>
    </row>
    <row r="887" spans="1:3" x14ac:dyDescent="0.2">
      <c r="A887" s="45">
        <v>44348</v>
      </c>
      <c r="B887" s="40">
        <f>VLOOKUP(Table9[[#This Row],[Date]],'DB Details'!$A:$L,12)</f>
        <v>60.6</v>
      </c>
      <c r="C887" s="40">
        <f>Table9[[#This Row],[PMI]]-B886</f>
        <v>-0.60000000000000142</v>
      </c>
    </row>
    <row r="888" spans="1:3" x14ac:dyDescent="0.2">
      <c r="A888" s="39">
        <v>44378</v>
      </c>
      <c r="B888" s="40">
        <f>VLOOKUP(Table9[[#This Row],[Date]],'DB Details'!$A:$L,12)</f>
        <v>59.5</v>
      </c>
      <c r="C888" s="40">
        <f>Table9[[#This Row],[PMI]]-B887</f>
        <v>-1.1000000000000014</v>
      </c>
    </row>
    <row r="889" spans="1:3" x14ac:dyDescent="0.2">
      <c r="A889" s="45">
        <v>44409</v>
      </c>
      <c r="B889" s="40">
        <f>VLOOKUP(Table9[[#This Row],[Date]],'DB Details'!$A:$L,12)</f>
        <v>59.9</v>
      </c>
      <c r="C889" s="40">
        <f>Table9[[#This Row],[PMI]]-B888</f>
        <v>0.39999999999999858</v>
      </c>
    </row>
    <row r="890" spans="1:3" x14ac:dyDescent="0.2">
      <c r="A890" s="39">
        <v>44440</v>
      </c>
      <c r="B890" s="40">
        <f>VLOOKUP(Table9[[#This Row],[Date]],'DB Details'!$A:$L,12)</f>
        <v>61.1</v>
      </c>
      <c r="C890" s="40">
        <f>Table9[[#This Row],[PMI]]-B889</f>
        <v>1.2000000000000028</v>
      </c>
    </row>
    <row r="891" spans="1:3" x14ac:dyDescent="0.2">
      <c r="A891" s="45">
        <v>44470</v>
      </c>
      <c r="B891" s="40">
        <f>VLOOKUP(Table9[[#This Row],[Date]],'DB Details'!$A:$L,12)</f>
        <v>60.8</v>
      </c>
      <c r="C891" s="40">
        <f>Table9[[#This Row],[PMI]]-B890</f>
        <v>-0.30000000000000426</v>
      </c>
    </row>
    <row r="892" spans="1:3" x14ac:dyDescent="0.2">
      <c r="A892" s="39">
        <v>44501</v>
      </c>
      <c r="B892" s="40">
        <f>VLOOKUP(Table9[[#This Row],[Date]],'DB Details'!$A:$L,12)</f>
        <v>61.1</v>
      </c>
      <c r="C892" s="40">
        <f>Table9[[#This Row],[PMI]]-B891</f>
        <v>0.30000000000000426</v>
      </c>
    </row>
    <row r="893" spans="1:3" x14ac:dyDescent="0.2">
      <c r="A893" s="45">
        <v>44531</v>
      </c>
      <c r="B893" s="40">
        <f>VLOOKUP(Table9[[#This Row],[Date]],'DB Details'!$A:$L,12)</f>
        <v>58.7</v>
      </c>
      <c r="C893" s="40">
        <f>Table9[[#This Row],[PMI]]-B892</f>
        <v>-2.3999999999999986</v>
      </c>
    </row>
    <row r="894" spans="1:3" x14ac:dyDescent="0.2">
      <c r="A894" s="39">
        <v>44562</v>
      </c>
      <c r="B894" s="40">
        <f>VLOOKUP(Table9[[#This Row],[Date]],'DB Details'!$A:$L,12)</f>
        <v>57.6</v>
      </c>
      <c r="C894" s="40">
        <f>Table9[[#This Row],[PMI]]-B893</f>
        <v>-1.1000000000000014</v>
      </c>
    </row>
    <row r="895" spans="1:3" x14ac:dyDescent="0.2">
      <c r="A895" s="39">
        <v>44593</v>
      </c>
      <c r="B895" s="40">
        <f>VLOOKUP(Table9[[#This Row],[Date]],'DB Details'!$A:$L,12)</f>
        <v>58.6</v>
      </c>
      <c r="C895" s="40">
        <f>Table9[[#This Row],[PMI]]-B894</f>
        <v>1</v>
      </c>
    </row>
    <row r="896" spans="1:3" x14ac:dyDescent="0.2">
      <c r="A896" s="45">
        <v>44621</v>
      </c>
      <c r="B896" s="40">
        <f>VLOOKUP(Table9[[#This Row],[Date]],'DB Details'!$A:$L,12)</f>
        <v>57.1</v>
      </c>
      <c r="C896" s="40">
        <f>Table9[[#This Row],[PMI]]-B895</f>
        <v>-1.5</v>
      </c>
    </row>
    <row r="897" spans="1:3" x14ac:dyDescent="0.2">
      <c r="A897" s="39">
        <v>44652</v>
      </c>
      <c r="B897" s="40">
        <f>VLOOKUP(Table9[[#This Row],[Date]],'DB Details'!$A:$L,12)</f>
        <v>55.4</v>
      </c>
      <c r="C897" s="40">
        <f>Table9[[#This Row],[PMI]]-B896</f>
        <v>-1.7000000000000028</v>
      </c>
    </row>
    <row r="898" spans="1:3" x14ac:dyDescent="0.2">
      <c r="A898" s="45">
        <v>44682</v>
      </c>
      <c r="B898" s="40">
        <f>VLOOKUP(Table9[[#This Row],[Date]],'DB Details'!$A:$L,12)</f>
        <v>56.1</v>
      </c>
      <c r="C898" s="40">
        <f>Table9[[#This Row],[PMI]]-B897</f>
        <v>0.70000000000000284</v>
      </c>
    </row>
    <row r="899" spans="1:3" x14ac:dyDescent="0.2">
      <c r="A899" s="39">
        <v>44713</v>
      </c>
      <c r="B899" s="40">
        <f>VLOOKUP(Table9[[#This Row],[Date]],'DB Details'!$A:$L,12)</f>
        <v>53</v>
      </c>
      <c r="C899" s="40">
        <f>Table9[[#This Row],[PMI]]-B898</f>
        <v>-3.1000000000000014</v>
      </c>
    </row>
    <row r="900" spans="1:3" x14ac:dyDescent="0.2">
      <c r="A900" s="39">
        <v>44743</v>
      </c>
      <c r="B900" s="40">
        <f>VLOOKUP(Table9[[#This Row],[Date]],'DB Details'!$A:$L,12)</f>
        <v>52.8</v>
      </c>
      <c r="C900" s="40">
        <f>Table9[[#This Row],[PMI]]-B899</f>
        <v>-0.20000000000000284</v>
      </c>
    </row>
    <row r="901" spans="1:3" x14ac:dyDescent="0.2">
      <c r="A901" s="39">
        <v>44774</v>
      </c>
      <c r="B901" s="40">
        <f>VLOOKUP(Table9[[#This Row],[Date]],'DB Details'!$A:$L,12)</f>
        <v>52.8</v>
      </c>
      <c r="C901" s="40">
        <f>Table9[[#This Row],[PMI]]-B900</f>
        <v>0</v>
      </c>
    </row>
    <row r="902" spans="1:3" x14ac:dyDescent="0.2">
      <c r="A902" s="39">
        <v>44805</v>
      </c>
      <c r="B902" s="40">
        <f>VLOOKUP(Table9[[#This Row],[Date]],'DB Details'!$A:$L,12)</f>
        <v>50.9</v>
      </c>
      <c r="C902" s="40">
        <f>Table9[[#This Row],[PMI]]-B901</f>
        <v>-1.8999999999999986</v>
      </c>
    </row>
    <row r="903" spans="1:3" x14ac:dyDescent="0.2">
      <c r="A903" s="39">
        <v>44835</v>
      </c>
      <c r="B903" s="40">
        <f>VLOOKUP(Table9[[#This Row],[Date]],'DB Details'!$A:$L,12)</f>
        <v>50.2</v>
      </c>
      <c r="C903" s="40">
        <f>Table9[[#This Row],[PMI]]-B902</f>
        <v>-0.69999999999999574</v>
      </c>
    </row>
  </sheetData>
  <conditionalFormatting sqref="B750:B90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C432"/>
  <sheetViews>
    <sheetView zoomScale="120" zoomScaleNormal="120" workbookViewId="0">
      <pane ySplit="1" topLeftCell="A235" activePane="bottomLeft" state="frozen"/>
      <selection pane="bottomLeft" activeCell="C240" sqref="C240"/>
    </sheetView>
  </sheetViews>
  <sheetFormatPr baseColWidth="10" defaultRowHeight="15" x14ac:dyDescent="0.2"/>
  <cols>
    <col min="1" max="1" width="29" style="90" customWidth="1"/>
    <col min="2" max="2" width="12.83203125" style="34" customWidth="1"/>
    <col min="3" max="3" width="193.6640625" style="90" customWidth="1"/>
  </cols>
  <sheetData>
    <row r="1" spans="1:3" ht="17" customHeight="1" x14ac:dyDescent="0.2">
      <c r="A1" t="s">
        <v>91</v>
      </c>
      <c r="B1" t="s">
        <v>82</v>
      </c>
      <c r="C1" t="s">
        <v>35</v>
      </c>
    </row>
    <row r="2" spans="1:3" ht="32" customHeight="1" x14ac:dyDescent="0.2">
      <c r="A2" t="s">
        <v>12</v>
      </c>
      <c r="B2" s="96">
        <v>44713</v>
      </c>
      <c r="C2" t="s">
        <v>92</v>
      </c>
    </row>
    <row r="3" spans="1:3" ht="17" customHeight="1" x14ac:dyDescent="0.2">
      <c r="A3" t="s">
        <v>12</v>
      </c>
      <c r="B3" s="96">
        <v>43922</v>
      </c>
      <c r="C3" t="s">
        <v>93</v>
      </c>
    </row>
    <row r="4" spans="1:3" ht="32" customHeight="1" x14ac:dyDescent="0.2">
      <c r="A4" t="s">
        <v>12</v>
      </c>
      <c r="B4" s="96">
        <v>43525</v>
      </c>
      <c r="C4" t="s">
        <v>94</v>
      </c>
    </row>
    <row r="5" spans="1:3" ht="32" customHeight="1" x14ac:dyDescent="0.2">
      <c r="A5" t="s">
        <v>15</v>
      </c>
      <c r="B5" s="96">
        <v>44835</v>
      </c>
      <c r="C5" t="s">
        <v>95</v>
      </c>
    </row>
    <row r="6" spans="1:3" ht="32" customHeight="1" x14ac:dyDescent="0.2">
      <c r="A6" t="s">
        <v>15</v>
      </c>
      <c r="B6" s="96">
        <v>44805</v>
      </c>
      <c r="C6" t="s">
        <v>96</v>
      </c>
    </row>
    <row r="7" spans="1:3" ht="32" customHeight="1" x14ac:dyDescent="0.2">
      <c r="A7" t="s">
        <v>15</v>
      </c>
      <c r="B7" s="96">
        <v>44774</v>
      </c>
      <c r="C7" t="s">
        <v>97</v>
      </c>
    </row>
    <row r="8" spans="1:3" ht="16" customHeight="1" x14ac:dyDescent="0.2">
      <c r="A8" t="s">
        <v>15</v>
      </c>
      <c r="B8" s="96">
        <v>44743</v>
      </c>
      <c r="C8" t="s">
        <v>98</v>
      </c>
    </row>
    <row r="9" spans="1:3" ht="32" customHeight="1" x14ac:dyDescent="0.2">
      <c r="A9" t="s">
        <v>15</v>
      </c>
      <c r="B9" s="96">
        <v>44713</v>
      </c>
      <c r="C9" t="s">
        <v>99</v>
      </c>
    </row>
    <row r="10" spans="1:3" ht="16" customHeight="1" x14ac:dyDescent="0.2">
      <c r="A10" t="s">
        <v>15</v>
      </c>
      <c r="B10" s="96">
        <v>44682</v>
      </c>
      <c r="C10" t="s">
        <v>100</v>
      </c>
    </row>
    <row r="11" spans="1:3" ht="16" customHeight="1" x14ac:dyDescent="0.2">
      <c r="A11" t="s">
        <v>15</v>
      </c>
      <c r="B11" s="96">
        <v>44652</v>
      </c>
      <c r="C11" t="s">
        <v>101</v>
      </c>
    </row>
    <row r="12" spans="1:3" ht="16" customHeight="1" x14ac:dyDescent="0.2">
      <c r="A12" t="s">
        <v>15</v>
      </c>
      <c r="B12" s="96">
        <v>44621</v>
      </c>
      <c r="C12" t="s">
        <v>102</v>
      </c>
    </row>
    <row r="13" spans="1:3" ht="16" customHeight="1" x14ac:dyDescent="0.2">
      <c r="A13" t="s">
        <v>15</v>
      </c>
      <c r="B13" s="96">
        <v>44593</v>
      </c>
      <c r="C13" t="s">
        <v>103</v>
      </c>
    </row>
    <row r="14" spans="1:3" ht="16" customHeight="1" x14ac:dyDescent="0.2">
      <c r="A14" t="s">
        <v>15</v>
      </c>
      <c r="B14" s="96">
        <v>44562</v>
      </c>
      <c r="C14" t="s">
        <v>104</v>
      </c>
    </row>
    <row r="15" spans="1:3" ht="32" customHeight="1" x14ac:dyDescent="0.2">
      <c r="A15" t="s">
        <v>15</v>
      </c>
      <c r="B15" s="96">
        <v>44531</v>
      </c>
      <c r="C15" t="s">
        <v>105</v>
      </c>
    </row>
    <row r="16" spans="1:3" ht="16" customHeight="1" x14ac:dyDescent="0.2">
      <c r="A16" t="s">
        <v>15</v>
      </c>
      <c r="B16" s="96">
        <v>44470</v>
      </c>
      <c r="C16" t="s">
        <v>106</v>
      </c>
    </row>
    <row r="17" spans="1:3" ht="16" customHeight="1" x14ac:dyDescent="0.2">
      <c r="A17" t="s">
        <v>15</v>
      </c>
      <c r="B17" s="96">
        <v>44440</v>
      </c>
      <c r="C17" t="s">
        <v>107</v>
      </c>
    </row>
    <row r="18" spans="1:3" ht="16" customHeight="1" x14ac:dyDescent="0.2">
      <c r="A18" t="s">
        <v>15</v>
      </c>
      <c r="B18" s="96">
        <v>44409</v>
      </c>
      <c r="C18" t="s">
        <v>108</v>
      </c>
    </row>
    <row r="19" spans="1:3" ht="16" customHeight="1" x14ac:dyDescent="0.2">
      <c r="A19" t="s">
        <v>15</v>
      </c>
      <c r="B19" s="96">
        <v>44348</v>
      </c>
      <c r="C19" t="s">
        <v>109</v>
      </c>
    </row>
    <row r="20" spans="1:3" ht="16" customHeight="1" x14ac:dyDescent="0.2">
      <c r="A20" t="s">
        <v>15</v>
      </c>
      <c r="B20" s="96">
        <v>44317</v>
      </c>
      <c r="C20" t="s">
        <v>110</v>
      </c>
    </row>
    <row r="21" spans="1:3" ht="16" customHeight="1" x14ac:dyDescent="0.2">
      <c r="A21" t="s">
        <v>15</v>
      </c>
      <c r="B21" s="96">
        <v>44287</v>
      </c>
      <c r="C21" t="s">
        <v>111</v>
      </c>
    </row>
    <row r="22" spans="1:3" ht="16" customHeight="1" x14ac:dyDescent="0.2">
      <c r="A22" t="s">
        <v>15</v>
      </c>
      <c r="B22" s="96">
        <v>44256</v>
      </c>
      <c r="C22" t="s">
        <v>112</v>
      </c>
    </row>
    <row r="23" spans="1:3" ht="32" customHeight="1" x14ac:dyDescent="0.2">
      <c r="A23" t="s">
        <v>15</v>
      </c>
      <c r="B23" s="96">
        <v>44228</v>
      </c>
      <c r="C23" t="s">
        <v>113</v>
      </c>
    </row>
    <row r="24" spans="1:3" ht="16" customHeight="1" x14ac:dyDescent="0.2">
      <c r="A24" t="s">
        <v>15</v>
      </c>
      <c r="B24" s="96">
        <v>44197</v>
      </c>
      <c r="C24" t="s">
        <v>114</v>
      </c>
    </row>
    <row r="25" spans="1:3" ht="16" customHeight="1" x14ac:dyDescent="0.2">
      <c r="A25" t="s">
        <v>15</v>
      </c>
      <c r="B25" s="96">
        <v>44166</v>
      </c>
      <c r="C25" t="s">
        <v>115</v>
      </c>
    </row>
    <row r="26" spans="1:3" ht="16" customHeight="1" x14ac:dyDescent="0.2">
      <c r="A26" t="s">
        <v>15</v>
      </c>
      <c r="B26" s="96">
        <v>44136</v>
      </c>
      <c r="C26" t="s">
        <v>116</v>
      </c>
    </row>
    <row r="27" spans="1:3" ht="16" customHeight="1" x14ac:dyDescent="0.2">
      <c r="A27" t="s">
        <v>15</v>
      </c>
      <c r="B27" s="96">
        <v>44105</v>
      </c>
      <c r="C27" t="s">
        <v>117</v>
      </c>
    </row>
    <row r="28" spans="1:3" ht="16" customHeight="1" x14ac:dyDescent="0.2">
      <c r="A28" t="s">
        <v>15</v>
      </c>
      <c r="B28" s="96">
        <v>44075</v>
      </c>
      <c r="C28" t="s">
        <v>118</v>
      </c>
    </row>
    <row r="29" spans="1:3" ht="16" customHeight="1" x14ac:dyDescent="0.2">
      <c r="A29" t="s">
        <v>15</v>
      </c>
      <c r="B29" s="96">
        <v>44044</v>
      </c>
      <c r="C29" t="s">
        <v>119</v>
      </c>
    </row>
    <row r="30" spans="1:3" ht="16" customHeight="1" x14ac:dyDescent="0.2">
      <c r="A30" t="s">
        <v>15</v>
      </c>
      <c r="B30" s="96">
        <v>44013</v>
      </c>
      <c r="C30" t="s">
        <v>120</v>
      </c>
    </row>
    <row r="31" spans="1:3" ht="16" customHeight="1" x14ac:dyDescent="0.2">
      <c r="A31" t="s">
        <v>15</v>
      </c>
      <c r="B31" s="96">
        <v>43983</v>
      </c>
      <c r="C31" t="s">
        <v>121</v>
      </c>
    </row>
    <row r="32" spans="1:3" ht="16" customHeight="1" x14ac:dyDescent="0.2">
      <c r="A32" t="s">
        <v>15</v>
      </c>
      <c r="B32" s="96">
        <v>43952</v>
      </c>
      <c r="C32" t="s">
        <v>122</v>
      </c>
    </row>
    <row r="33" spans="1:3" ht="16" customHeight="1" x14ac:dyDescent="0.2">
      <c r="A33" t="s">
        <v>15</v>
      </c>
      <c r="B33" s="96">
        <v>43922</v>
      </c>
      <c r="C33" t="s">
        <v>123</v>
      </c>
    </row>
    <row r="34" spans="1:3" ht="16" customHeight="1" x14ac:dyDescent="0.2">
      <c r="A34" t="s">
        <v>15</v>
      </c>
      <c r="B34" s="96">
        <v>43891</v>
      </c>
      <c r="C34" t="s">
        <v>124</v>
      </c>
    </row>
    <row r="35" spans="1:3" ht="16" customHeight="1" x14ac:dyDescent="0.2">
      <c r="A35" t="s">
        <v>15</v>
      </c>
      <c r="B35" s="96">
        <v>43862</v>
      </c>
      <c r="C35" t="s">
        <v>125</v>
      </c>
    </row>
    <row r="36" spans="1:3" ht="17" customHeight="1" x14ac:dyDescent="0.2">
      <c r="A36" t="s">
        <v>15</v>
      </c>
      <c r="B36" s="96">
        <v>43831</v>
      </c>
      <c r="C36" t="s">
        <v>126</v>
      </c>
    </row>
    <row r="37" spans="1:3" ht="32" customHeight="1" thickBot="1" x14ac:dyDescent="0.25">
      <c r="A37" t="s">
        <v>15</v>
      </c>
      <c r="B37" s="96">
        <v>43800</v>
      </c>
      <c r="C37" t="s">
        <v>127</v>
      </c>
    </row>
    <row r="38" spans="1:3" ht="16" customHeight="1" x14ac:dyDescent="0.2">
      <c r="A38" t="s">
        <v>15</v>
      </c>
      <c r="B38" s="96">
        <v>43770</v>
      </c>
      <c r="C38" t="s">
        <v>128</v>
      </c>
    </row>
    <row r="39" spans="1:3" ht="16" customHeight="1" x14ac:dyDescent="0.2">
      <c r="A39" t="s">
        <v>15</v>
      </c>
      <c r="B39" s="96">
        <v>43739</v>
      </c>
      <c r="C39" t="s">
        <v>129</v>
      </c>
    </row>
    <row r="40" spans="1:3" ht="32" customHeight="1" x14ac:dyDescent="0.2">
      <c r="A40" t="s">
        <v>15</v>
      </c>
      <c r="B40" s="96">
        <v>43709</v>
      </c>
      <c r="C40" t="s">
        <v>130</v>
      </c>
    </row>
    <row r="41" spans="1:3" ht="48" customHeight="1" x14ac:dyDescent="0.2">
      <c r="A41" t="s">
        <v>15</v>
      </c>
      <c r="B41" s="96">
        <v>43678</v>
      </c>
      <c r="C41" t="s">
        <v>131</v>
      </c>
    </row>
    <row r="42" spans="1:3" ht="16" customHeight="1" x14ac:dyDescent="0.2">
      <c r="A42" t="s">
        <v>15</v>
      </c>
      <c r="B42" s="96">
        <v>43647</v>
      </c>
      <c r="C42" t="s">
        <v>132</v>
      </c>
    </row>
    <row r="43" spans="1:3" ht="16" customHeight="1" x14ac:dyDescent="0.2">
      <c r="A43" t="s">
        <v>15</v>
      </c>
      <c r="B43" s="96">
        <v>43617</v>
      </c>
      <c r="C43" t="s">
        <v>133</v>
      </c>
    </row>
    <row r="44" spans="1:3" ht="48" customHeight="1" x14ac:dyDescent="0.2">
      <c r="A44" t="s">
        <v>15</v>
      </c>
      <c r="B44" s="96">
        <v>43586</v>
      </c>
      <c r="C44" t="s">
        <v>134</v>
      </c>
    </row>
    <row r="45" spans="1:3" ht="32" customHeight="1" x14ac:dyDescent="0.2">
      <c r="A45" t="s">
        <v>15</v>
      </c>
      <c r="B45" s="96">
        <v>43556</v>
      </c>
      <c r="C45" t="s">
        <v>135</v>
      </c>
    </row>
    <row r="46" spans="1:3" ht="16" customHeight="1" x14ac:dyDescent="0.2">
      <c r="A46" t="s">
        <v>15</v>
      </c>
      <c r="B46" s="96">
        <v>43525</v>
      </c>
      <c r="C46" t="s">
        <v>136</v>
      </c>
    </row>
    <row r="47" spans="1:3" ht="32" customHeight="1" x14ac:dyDescent="0.2">
      <c r="A47" t="s">
        <v>15</v>
      </c>
      <c r="B47" s="96">
        <v>43497</v>
      </c>
      <c r="C47" t="s">
        <v>137</v>
      </c>
    </row>
    <row r="48" spans="1:3" ht="16" customHeight="1" x14ac:dyDescent="0.2">
      <c r="A48" t="s">
        <v>15</v>
      </c>
      <c r="B48" s="96">
        <v>43466</v>
      </c>
      <c r="C48" t="s">
        <v>138</v>
      </c>
    </row>
    <row r="49" spans="1:3" ht="16" customHeight="1" x14ac:dyDescent="0.2">
      <c r="A49" t="s">
        <v>9</v>
      </c>
      <c r="B49" s="96">
        <v>44835</v>
      </c>
      <c r="C49" t="s">
        <v>139</v>
      </c>
    </row>
    <row r="50" spans="1:3" ht="16" customHeight="1" x14ac:dyDescent="0.2">
      <c r="A50" t="s">
        <v>9</v>
      </c>
      <c r="B50" s="96">
        <v>44805</v>
      </c>
      <c r="C50" t="s">
        <v>140</v>
      </c>
    </row>
    <row r="51" spans="1:3" ht="16" customHeight="1" x14ac:dyDescent="0.2">
      <c r="A51" t="s">
        <v>9</v>
      </c>
      <c r="B51" s="96">
        <v>44774</v>
      </c>
      <c r="C51" t="s">
        <v>141</v>
      </c>
    </row>
    <row r="52" spans="1:3" ht="16" customHeight="1" x14ac:dyDescent="0.2">
      <c r="A52" t="s">
        <v>9</v>
      </c>
      <c r="B52" s="96">
        <v>44743</v>
      </c>
      <c r="C52" t="s">
        <v>142</v>
      </c>
    </row>
    <row r="53" spans="1:3" ht="16" customHeight="1" x14ac:dyDescent="0.2">
      <c r="A53" t="s">
        <v>9</v>
      </c>
      <c r="B53" s="96">
        <v>44713</v>
      </c>
      <c r="C53" t="s">
        <v>143</v>
      </c>
    </row>
    <row r="54" spans="1:3" ht="16" customHeight="1" x14ac:dyDescent="0.2">
      <c r="A54" t="s">
        <v>9</v>
      </c>
      <c r="B54" s="96">
        <v>44682</v>
      </c>
      <c r="C54" t="s">
        <v>144</v>
      </c>
    </row>
    <row r="55" spans="1:3" ht="16" customHeight="1" x14ac:dyDescent="0.2">
      <c r="A55" t="s">
        <v>9</v>
      </c>
      <c r="B55" s="96">
        <v>44621</v>
      </c>
      <c r="C55" t="s">
        <v>145</v>
      </c>
    </row>
    <row r="56" spans="1:3" ht="32" customHeight="1" x14ac:dyDescent="0.2">
      <c r="A56" t="s">
        <v>9</v>
      </c>
      <c r="B56" s="96">
        <v>44593</v>
      </c>
      <c r="C56" t="s">
        <v>146</v>
      </c>
    </row>
    <row r="57" spans="1:3" ht="32" customHeight="1" x14ac:dyDescent="0.2">
      <c r="A57" t="s">
        <v>9</v>
      </c>
      <c r="B57" s="96">
        <v>44562</v>
      </c>
      <c r="C57" t="s">
        <v>147</v>
      </c>
    </row>
    <row r="58" spans="1:3" ht="16" customHeight="1" x14ac:dyDescent="0.2">
      <c r="A58" t="s">
        <v>9</v>
      </c>
      <c r="B58" s="96">
        <v>44470</v>
      </c>
      <c r="C58" t="s">
        <v>148</v>
      </c>
    </row>
    <row r="59" spans="1:3" ht="16" customHeight="1" x14ac:dyDescent="0.2">
      <c r="A59" t="s">
        <v>9</v>
      </c>
      <c r="B59" s="96">
        <v>44440</v>
      </c>
      <c r="C59" t="s">
        <v>149</v>
      </c>
    </row>
    <row r="60" spans="1:3" ht="32" customHeight="1" x14ac:dyDescent="0.2">
      <c r="A60" t="s">
        <v>9</v>
      </c>
      <c r="B60" s="96">
        <v>44409</v>
      </c>
      <c r="C60" t="s">
        <v>150</v>
      </c>
    </row>
    <row r="61" spans="1:3" ht="16" customHeight="1" x14ac:dyDescent="0.2">
      <c r="A61" t="s">
        <v>9</v>
      </c>
      <c r="B61" s="96">
        <v>44378</v>
      </c>
      <c r="C61" t="s">
        <v>151</v>
      </c>
    </row>
    <row r="62" spans="1:3" ht="32" customHeight="1" x14ac:dyDescent="0.2">
      <c r="A62" t="s">
        <v>9</v>
      </c>
      <c r="B62" s="96">
        <v>44348</v>
      </c>
      <c r="C62" t="s">
        <v>152</v>
      </c>
    </row>
    <row r="63" spans="1:3" ht="16" customHeight="1" x14ac:dyDescent="0.2">
      <c r="A63" t="s">
        <v>9</v>
      </c>
      <c r="B63" s="96">
        <v>44317</v>
      </c>
      <c r="C63" t="s">
        <v>153</v>
      </c>
    </row>
    <row r="64" spans="1:3" ht="16" customHeight="1" x14ac:dyDescent="0.2">
      <c r="A64" t="s">
        <v>9</v>
      </c>
      <c r="B64" s="96">
        <v>44287</v>
      </c>
      <c r="C64" t="s">
        <v>154</v>
      </c>
    </row>
    <row r="65" spans="1:3" ht="16" customHeight="1" x14ac:dyDescent="0.2">
      <c r="A65" t="s">
        <v>9</v>
      </c>
      <c r="B65" s="96">
        <v>44256</v>
      </c>
      <c r="C65" t="s">
        <v>155</v>
      </c>
    </row>
    <row r="66" spans="1:3" ht="32" customHeight="1" x14ac:dyDescent="0.2">
      <c r="A66" t="s">
        <v>9</v>
      </c>
      <c r="B66" s="96">
        <v>44228</v>
      </c>
      <c r="C66" t="s">
        <v>156</v>
      </c>
    </row>
    <row r="67" spans="1:3" ht="16" customHeight="1" x14ac:dyDescent="0.2">
      <c r="A67" t="s">
        <v>9</v>
      </c>
      <c r="B67" s="96">
        <v>44197</v>
      </c>
      <c r="C67" t="s">
        <v>157</v>
      </c>
    </row>
    <row r="68" spans="1:3" ht="32" customHeight="1" x14ac:dyDescent="0.2">
      <c r="A68" t="s">
        <v>9</v>
      </c>
      <c r="B68" s="96">
        <v>44166</v>
      </c>
      <c r="C68" t="s">
        <v>158</v>
      </c>
    </row>
    <row r="69" spans="1:3" ht="17" customHeight="1" x14ac:dyDescent="0.2">
      <c r="A69" t="s">
        <v>9</v>
      </c>
      <c r="B69" s="96">
        <v>44136</v>
      </c>
      <c r="C69" t="s">
        <v>159</v>
      </c>
    </row>
    <row r="70" spans="1:3" ht="32" customHeight="1" x14ac:dyDescent="0.2">
      <c r="A70" t="s">
        <v>9</v>
      </c>
      <c r="B70" s="96">
        <v>44105</v>
      </c>
      <c r="C70" t="s">
        <v>160</v>
      </c>
    </row>
    <row r="71" spans="1:3" ht="32" customHeight="1" thickBot="1" x14ac:dyDescent="0.25">
      <c r="A71" t="s">
        <v>9</v>
      </c>
      <c r="B71" s="96">
        <v>44075</v>
      </c>
      <c r="C71" t="s">
        <v>161</v>
      </c>
    </row>
    <row r="72" spans="1:3" ht="16" customHeight="1" x14ac:dyDescent="0.2">
      <c r="A72" t="s">
        <v>9</v>
      </c>
      <c r="B72" s="96">
        <v>44044</v>
      </c>
      <c r="C72" t="s">
        <v>162</v>
      </c>
    </row>
    <row r="73" spans="1:3" ht="16" customHeight="1" x14ac:dyDescent="0.2">
      <c r="A73" t="s">
        <v>9</v>
      </c>
      <c r="B73" s="96">
        <v>44013</v>
      </c>
      <c r="C73" t="s">
        <v>163</v>
      </c>
    </row>
    <row r="74" spans="1:3" ht="16" customHeight="1" x14ac:dyDescent="0.2">
      <c r="A74" t="s">
        <v>9</v>
      </c>
      <c r="B74" s="96">
        <v>43952</v>
      </c>
      <c r="C74" t="s">
        <v>164</v>
      </c>
    </row>
    <row r="75" spans="1:3" ht="16" customHeight="1" x14ac:dyDescent="0.2">
      <c r="A75" t="s">
        <v>9</v>
      </c>
      <c r="B75" s="96">
        <v>43922</v>
      </c>
      <c r="C75" t="s">
        <v>165</v>
      </c>
    </row>
    <row r="76" spans="1:3" ht="16" customHeight="1" x14ac:dyDescent="0.2">
      <c r="A76" t="s">
        <v>9</v>
      </c>
      <c r="B76" s="96">
        <v>43891</v>
      </c>
      <c r="C76" t="s">
        <v>166</v>
      </c>
    </row>
    <row r="77" spans="1:3" ht="32" customHeight="1" x14ac:dyDescent="0.2">
      <c r="A77" t="s">
        <v>9</v>
      </c>
      <c r="B77" s="96">
        <v>43862</v>
      </c>
      <c r="C77" t="s">
        <v>167</v>
      </c>
    </row>
    <row r="78" spans="1:3" ht="16" customHeight="1" x14ac:dyDescent="0.2">
      <c r="A78" t="s">
        <v>9</v>
      </c>
      <c r="B78" s="96">
        <v>43831</v>
      </c>
      <c r="C78" t="s">
        <v>168</v>
      </c>
    </row>
    <row r="79" spans="1:3" ht="32" customHeight="1" x14ac:dyDescent="0.2">
      <c r="A79" t="s">
        <v>9</v>
      </c>
      <c r="B79" s="96">
        <v>43800</v>
      </c>
      <c r="C79" t="s">
        <v>169</v>
      </c>
    </row>
    <row r="80" spans="1:3" ht="32" customHeight="1" x14ac:dyDescent="0.2">
      <c r="A80" t="s">
        <v>9</v>
      </c>
      <c r="B80" s="96">
        <v>43770</v>
      </c>
      <c r="C80" t="s">
        <v>170</v>
      </c>
    </row>
    <row r="81" spans="1:3" ht="16" customHeight="1" x14ac:dyDescent="0.2">
      <c r="A81" t="s">
        <v>9</v>
      </c>
      <c r="B81" s="96">
        <v>43739</v>
      </c>
      <c r="C81" t="s">
        <v>171</v>
      </c>
    </row>
    <row r="82" spans="1:3" ht="32" customHeight="1" x14ac:dyDescent="0.2">
      <c r="A82" t="s">
        <v>9</v>
      </c>
      <c r="B82" s="96">
        <v>43709</v>
      </c>
      <c r="C82" t="s">
        <v>172</v>
      </c>
    </row>
    <row r="83" spans="1:3" ht="16" customHeight="1" x14ac:dyDescent="0.2">
      <c r="A83" t="s">
        <v>9</v>
      </c>
      <c r="B83" s="96">
        <v>43678</v>
      </c>
      <c r="C83" t="s">
        <v>173</v>
      </c>
    </row>
    <row r="84" spans="1:3" ht="16" customHeight="1" x14ac:dyDescent="0.2">
      <c r="A84" t="s">
        <v>9</v>
      </c>
      <c r="B84" s="96">
        <v>43617</v>
      </c>
      <c r="C84" t="s">
        <v>174</v>
      </c>
    </row>
    <row r="85" spans="1:3" ht="33" customHeight="1" x14ac:dyDescent="0.2">
      <c r="A85" t="s">
        <v>9</v>
      </c>
      <c r="B85" s="96">
        <v>43586</v>
      </c>
      <c r="C85" t="s">
        <v>175</v>
      </c>
    </row>
    <row r="86" spans="1:3" ht="32" customHeight="1" x14ac:dyDescent="0.2">
      <c r="A86" t="s">
        <v>9</v>
      </c>
      <c r="B86" s="96">
        <v>43556</v>
      </c>
      <c r="C86" t="s">
        <v>176</v>
      </c>
    </row>
    <row r="87" spans="1:3" ht="32" customHeight="1" x14ac:dyDescent="0.2">
      <c r="A87" t="s">
        <v>9</v>
      </c>
      <c r="B87" s="96">
        <v>43525</v>
      </c>
      <c r="C87" t="s">
        <v>177</v>
      </c>
    </row>
    <row r="88" spans="1:3" ht="32" customHeight="1" thickBot="1" x14ac:dyDescent="0.25">
      <c r="A88" t="s">
        <v>9</v>
      </c>
      <c r="B88" s="96">
        <v>43497</v>
      </c>
      <c r="C88" t="s">
        <v>178</v>
      </c>
    </row>
    <row r="89" spans="1:3" ht="32" customHeight="1" x14ac:dyDescent="0.2">
      <c r="A89" t="s">
        <v>9</v>
      </c>
      <c r="B89" s="96">
        <v>43466</v>
      </c>
      <c r="C89" t="s">
        <v>179</v>
      </c>
    </row>
    <row r="90" spans="1:3" ht="32" customHeight="1" x14ac:dyDescent="0.2">
      <c r="A90" t="s">
        <v>14</v>
      </c>
      <c r="B90" s="96">
        <v>44835</v>
      </c>
      <c r="C90" t="s">
        <v>180</v>
      </c>
    </row>
    <row r="91" spans="1:3" ht="16" customHeight="1" x14ac:dyDescent="0.2">
      <c r="A91" t="s">
        <v>14</v>
      </c>
      <c r="B91" s="96">
        <v>44805</v>
      </c>
      <c r="C91" t="s">
        <v>181</v>
      </c>
    </row>
    <row r="92" spans="1:3" ht="32" customHeight="1" x14ac:dyDescent="0.2">
      <c r="A92" t="s">
        <v>14</v>
      </c>
      <c r="B92" s="96">
        <v>44713</v>
      </c>
      <c r="C92" t="s">
        <v>182</v>
      </c>
    </row>
    <row r="93" spans="1:3" ht="16" customHeight="1" x14ac:dyDescent="0.2">
      <c r="A93" t="s">
        <v>14</v>
      </c>
      <c r="B93" s="96">
        <v>44652</v>
      </c>
      <c r="C93" t="s">
        <v>183</v>
      </c>
    </row>
    <row r="94" spans="1:3" ht="16" customHeight="1" x14ac:dyDescent="0.2">
      <c r="A94" t="s">
        <v>14</v>
      </c>
      <c r="B94" s="96">
        <v>44593</v>
      </c>
      <c r="C94" t="s">
        <v>184</v>
      </c>
    </row>
    <row r="95" spans="1:3" ht="16" customHeight="1" x14ac:dyDescent="0.2">
      <c r="A95" t="s">
        <v>14</v>
      </c>
      <c r="B95" s="96">
        <v>44562</v>
      </c>
      <c r="C95" t="s">
        <v>185</v>
      </c>
    </row>
    <row r="96" spans="1:3" ht="16" customHeight="1" x14ac:dyDescent="0.2">
      <c r="A96" t="s">
        <v>14</v>
      </c>
      <c r="B96" s="96">
        <v>44470</v>
      </c>
      <c r="C96" t="s">
        <v>186</v>
      </c>
    </row>
    <row r="97" spans="1:3" ht="16" customHeight="1" x14ac:dyDescent="0.2">
      <c r="A97" t="s">
        <v>14</v>
      </c>
      <c r="B97" s="96">
        <v>44440</v>
      </c>
      <c r="C97" t="s">
        <v>187</v>
      </c>
    </row>
    <row r="98" spans="1:3" ht="16" customHeight="1" x14ac:dyDescent="0.2">
      <c r="A98" t="s">
        <v>14</v>
      </c>
      <c r="B98" s="96">
        <v>44409</v>
      </c>
      <c r="C98" t="s">
        <v>188</v>
      </c>
    </row>
    <row r="99" spans="1:3" ht="32" customHeight="1" x14ac:dyDescent="0.2">
      <c r="A99" t="s">
        <v>14</v>
      </c>
      <c r="B99" s="96">
        <v>44378</v>
      </c>
      <c r="C99" t="s">
        <v>189</v>
      </c>
    </row>
    <row r="100" spans="1:3" ht="32" customHeight="1" x14ac:dyDescent="0.2">
      <c r="A100" t="s">
        <v>14</v>
      </c>
      <c r="B100" s="96">
        <v>44348</v>
      </c>
      <c r="C100" t="s">
        <v>190</v>
      </c>
    </row>
    <row r="101" spans="1:3" ht="16" customHeight="1" x14ac:dyDescent="0.2">
      <c r="A101" t="s">
        <v>14</v>
      </c>
      <c r="B101" s="96">
        <v>44317</v>
      </c>
      <c r="C101" t="s">
        <v>191</v>
      </c>
    </row>
    <row r="102" spans="1:3" ht="16" customHeight="1" x14ac:dyDescent="0.2">
      <c r="A102" t="s">
        <v>14</v>
      </c>
      <c r="B102" s="96">
        <v>44287</v>
      </c>
      <c r="C102" t="s">
        <v>192</v>
      </c>
    </row>
    <row r="103" spans="1:3" ht="16" customHeight="1" x14ac:dyDescent="0.2">
      <c r="A103" t="s">
        <v>14</v>
      </c>
      <c r="B103" s="96">
        <v>44256</v>
      </c>
      <c r="C103" t="s">
        <v>193</v>
      </c>
    </row>
    <row r="104" spans="1:3" ht="16" customHeight="1" x14ac:dyDescent="0.2">
      <c r="A104" t="s">
        <v>14</v>
      </c>
      <c r="B104" s="96">
        <v>44228</v>
      </c>
      <c r="C104" t="s">
        <v>194</v>
      </c>
    </row>
    <row r="105" spans="1:3" ht="16" customHeight="1" x14ac:dyDescent="0.2">
      <c r="A105" t="s">
        <v>14</v>
      </c>
      <c r="B105" s="96">
        <v>44197</v>
      </c>
      <c r="C105" t="s">
        <v>195</v>
      </c>
    </row>
    <row r="106" spans="1:3" ht="16" customHeight="1" x14ac:dyDescent="0.2">
      <c r="A106" t="s">
        <v>14</v>
      </c>
      <c r="B106" s="96">
        <v>44166</v>
      </c>
      <c r="C106" t="s">
        <v>196</v>
      </c>
    </row>
    <row r="107" spans="1:3" ht="32" customHeight="1" x14ac:dyDescent="0.2">
      <c r="A107" t="s">
        <v>14</v>
      </c>
      <c r="B107" s="96">
        <v>44136</v>
      </c>
      <c r="C107" t="s">
        <v>197</v>
      </c>
    </row>
    <row r="108" spans="1:3" ht="16" customHeight="1" x14ac:dyDescent="0.2">
      <c r="A108" t="s">
        <v>14</v>
      </c>
      <c r="B108" s="96">
        <v>44105</v>
      </c>
      <c r="C108" t="s">
        <v>198</v>
      </c>
    </row>
    <row r="109" spans="1:3" ht="16" customHeight="1" x14ac:dyDescent="0.2">
      <c r="A109" t="s">
        <v>14</v>
      </c>
      <c r="B109" s="96">
        <v>44075</v>
      </c>
      <c r="C109" t="s">
        <v>199</v>
      </c>
    </row>
    <row r="110" spans="1:3" ht="16" customHeight="1" x14ac:dyDescent="0.2">
      <c r="A110" t="s">
        <v>14</v>
      </c>
      <c r="B110" s="96">
        <v>44044</v>
      </c>
      <c r="C110" t="s">
        <v>200</v>
      </c>
    </row>
    <row r="111" spans="1:3" ht="16" customHeight="1" x14ac:dyDescent="0.2">
      <c r="A111" t="s">
        <v>14</v>
      </c>
      <c r="B111" s="96">
        <v>44013</v>
      </c>
      <c r="C111" t="s">
        <v>201</v>
      </c>
    </row>
    <row r="112" spans="1:3" ht="16" customHeight="1" x14ac:dyDescent="0.2">
      <c r="A112" t="s">
        <v>14</v>
      </c>
      <c r="B112" s="96">
        <v>43983</v>
      </c>
      <c r="C112" t="s">
        <v>202</v>
      </c>
    </row>
    <row r="113" spans="1:3" ht="16" customHeight="1" x14ac:dyDescent="0.2">
      <c r="A113" t="s">
        <v>14</v>
      </c>
      <c r="B113" s="96">
        <v>43952</v>
      </c>
      <c r="C113" t="s">
        <v>203</v>
      </c>
    </row>
    <row r="114" spans="1:3" ht="32" customHeight="1" x14ac:dyDescent="0.2">
      <c r="A114" t="s">
        <v>14</v>
      </c>
      <c r="B114" s="96">
        <v>43891</v>
      </c>
      <c r="C114" t="s">
        <v>204</v>
      </c>
    </row>
    <row r="115" spans="1:3" ht="16" customHeight="1" x14ac:dyDescent="0.2">
      <c r="A115" t="s">
        <v>14</v>
      </c>
      <c r="B115" s="96">
        <v>43862</v>
      </c>
      <c r="C115" t="s">
        <v>205</v>
      </c>
    </row>
    <row r="116" spans="1:3" ht="17" customHeight="1" x14ac:dyDescent="0.2">
      <c r="A116" t="s">
        <v>14</v>
      </c>
      <c r="B116" s="96">
        <v>43831</v>
      </c>
      <c r="C116" t="s">
        <v>206</v>
      </c>
    </row>
    <row r="117" spans="1:3" ht="30" customHeight="1" x14ac:dyDescent="0.2">
      <c r="A117" t="s">
        <v>14</v>
      </c>
      <c r="B117" s="96">
        <v>43800</v>
      </c>
      <c r="C117" t="s">
        <v>207</v>
      </c>
    </row>
    <row r="118" spans="1:3" ht="32" customHeight="1" x14ac:dyDescent="0.2">
      <c r="A118" t="s">
        <v>14</v>
      </c>
      <c r="B118" s="96">
        <v>43739</v>
      </c>
      <c r="C118" t="s">
        <v>208</v>
      </c>
    </row>
    <row r="119" spans="1:3" ht="16" customHeight="1" x14ac:dyDescent="0.2">
      <c r="A119" t="s">
        <v>14</v>
      </c>
      <c r="B119" s="96">
        <v>43709</v>
      </c>
      <c r="C119" t="s">
        <v>209</v>
      </c>
    </row>
    <row r="120" spans="1:3" ht="16" customHeight="1" thickBot="1" x14ac:dyDescent="0.25">
      <c r="A120" t="s">
        <v>14</v>
      </c>
      <c r="B120" s="96">
        <v>43678</v>
      </c>
      <c r="C120" t="s">
        <v>210</v>
      </c>
    </row>
    <row r="121" spans="1:3" ht="32" customHeight="1" x14ac:dyDescent="0.2">
      <c r="A121" t="s">
        <v>14</v>
      </c>
      <c r="B121" s="96">
        <v>43647</v>
      </c>
      <c r="C121" t="s">
        <v>211</v>
      </c>
    </row>
    <row r="122" spans="1:3" ht="16" customHeight="1" x14ac:dyDescent="0.2">
      <c r="A122" t="s">
        <v>14</v>
      </c>
      <c r="B122" s="96">
        <v>43617</v>
      </c>
      <c r="C122" t="s">
        <v>212</v>
      </c>
    </row>
    <row r="123" spans="1:3" ht="16" customHeight="1" x14ac:dyDescent="0.2">
      <c r="A123" t="s">
        <v>14</v>
      </c>
      <c r="B123" s="96">
        <v>43556</v>
      </c>
      <c r="C123" t="s">
        <v>213</v>
      </c>
    </row>
    <row r="124" spans="1:3" ht="32" customHeight="1" x14ac:dyDescent="0.2">
      <c r="A124" t="s">
        <v>14</v>
      </c>
      <c r="B124" s="96">
        <v>43525</v>
      </c>
      <c r="C124" t="s">
        <v>214</v>
      </c>
    </row>
    <row r="125" spans="1:3" ht="16" customHeight="1" x14ac:dyDescent="0.2">
      <c r="A125" t="s">
        <v>14</v>
      </c>
      <c r="B125" s="96">
        <v>43497</v>
      </c>
      <c r="C125" t="s">
        <v>215</v>
      </c>
    </row>
    <row r="126" spans="1:3" ht="32" customHeight="1" x14ac:dyDescent="0.2">
      <c r="A126" t="s">
        <v>14</v>
      </c>
      <c r="B126" s="96">
        <v>43466</v>
      </c>
      <c r="C126" t="s">
        <v>216</v>
      </c>
    </row>
    <row r="127" spans="1:3" ht="32" customHeight="1" x14ac:dyDescent="0.2">
      <c r="A127" t="s">
        <v>19</v>
      </c>
      <c r="B127" s="96">
        <v>44835</v>
      </c>
      <c r="C127" t="s">
        <v>217</v>
      </c>
    </row>
    <row r="128" spans="1:3" ht="16" customHeight="1" x14ac:dyDescent="0.2">
      <c r="A128" t="s">
        <v>19</v>
      </c>
      <c r="B128" s="96">
        <v>44805</v>
      </c>
      <c r="C128" t="s">
        <v>218</v>
      </c>
    </row>
    <row r="129" spans="1:3" ht="32" customHeight="1" x14ac:dyDescent="0.2">
      <c r="A129" t="s">
        <v>19</v>
      </c>
      <c r="B129" s="96">
        <v>44743</v>
      </c>
      <c r="C129" t="s">
        <v>219</v>
      </c>
    </row>
    <row r="130" spans="1:3" ht="32" customHeight="1" x14ac:dyDescent="0.2">
      <c r="A130" t="s">
        <v>19</v>
      </c>
      <c r="B130" s="96">
        <v>44713</v>
      </c>
      <c r="C130" t="s">
        <v>220</v>
      </c>
    </row>
    <row r="131" spans="1:3" ht="32" customHeight="1" x14ac:dyDescent="0.2">
      <c r="A131" t="s">
        <v>19</v>
      </c>
      <c r="B131" s="96">
        <v>44682</v>
      </c>
      <c r="C131" t="s">
        <v>221</v>
      </c>
    </row>
    <row r="132" spans="1:3" ht="32" customHeight="1" x14ac:dyDescent="0.2">
      <c r="A132" t="s">
        <v>19</v>
      </c>
      <c r="B132" s="96">
        <v>44652</v>
      </c>
      <c r="C132" t="s">
        <v>222</v>
      </c>
    </row>
    <row r="133" spans="1:3" ht="16" customHeight="1" x14ac:dyDescent="0.2">
      <c r="A133" t="s">
        <v>19</v>
      </c>
      <c r="B133" s="96">
        <v>44621</v>
      </c>
      <c r="C133" t="s">
        <v>223</v>
      </c>
    </row>
    <row r="134" spans="1:3" ht="32" customHeight="1" x14ac:dyDescent="0.2">
      <c r="A134" t="s">
        <v>19</v>
      </c>
      <c r="B134" s="96">
        <v>44593</v>
      </c>
      <c r="C134" t="s">
        <v>224</v>
      </c>
    </row>
    <row r="135" spans="1:3" ht="16" customHeight="1" x14ac:dyDescent="0.2">
      <c r="A135" t="s">
        <v>19</v>
      </c>
      <c r="B135" s="96">
        <v>44562</v>
      </c>
      <c r="C135" t="s">
        <v>225</v>
      </c>
    </row>
    <row r="136" spans="1:3" ht="16" customHeight="1" x14ac:dyDescent="0.2">
      <c r="A136" t="s">
        <v>19</v>
      </c>
      <c r="B136" s="96">
        <v>44531</v>
      </c>
      <c r="C136" t="s">
        <v>226</v>
      </c>
    </row>
    <row r="137" spans="1:3" ht="16" customHeight="1" x14ac:dyDescent="0.2">
      <c r="A137" t="s">
        <v>10</v>
      </c>
      <c r="B137" s="96">
        <v>44835</v>
      </c>
      <c r="C137" t="s">
        <v>227</v>
      </c>
    </row>
    <row r="138" spans="1:3" ht="16" customHeight="1" x14ac:dyDescent="0.2">
      <c r="A138" t="s">
        <v>10</v>
      </c>
      <c r="B138" s="96">
        <v>44805</v>
      </c>
      <c r="C138" t="s">
        <v>228</v>
      </c>
    </row>
    <row r="139" spans="1:3" ht="16" customHeight="1" x14ac:dyDescent="0.2">
      <c r="A139" t="s">
        <v>10</v>
      </c>
      <c r="B139" s="96">
        <v>44774</v>
      </c>
      <c r="C139" t="s">
        <v>229</v>
      </c>
    </row>
    <row r="140" spans="1:3" ht="16" customHeight="1" x14ac:dyDescent="0.2">
      <c r="A140" t="s">
        <v>10</v>
      </c>
      <c r="B140" s="96">
        <v>44743</v>
      </c>
      <c r="C140" t="s">
        <v>230</v>
      </c>
    </row>
    <row r="141" spans="1:3" ht="16" customHeight="1" x14ac:dyDescent="0.2">
      <c r="A141" t="s">
        <v>10</v>
      </c>
      <c r="B141" s="96">
        <v>44713</v>
      </c>
      <c r="C141" t="s">
        <v>231</v>
      </c>
    </row>
    <row r="142" spans="1:3" ht="32" customHeight="1" x14ac:dyDescent="0.2">
      <c r="A142" t="s">
        <v>10</v>
      </c>
      <c r="B142" s="96">
        <v>44682</v>
      </c>
      <c r="C142" t="s">
        <v>232</v>
      </c>
    </row>
    <row r="143" spans="1:3" ht="16" customHeight="1" x14ac:dyDescent="0.2">
      <c r="A143" t="s">
        <v>10</v>
      </c>
      <c r="B143" s="96">
        <v>44652</v>
      </c>
      <c r="C143" t="s">
        <v>233</v>
      </c>
    </row>
    <row r="144" spans="1:3" ht="16" customHeight="1" x14ac:dyDescent="0.2">
      <c r="A144" t="s">
        <v>10</v>
      </c>
      <c r="B144" s="96">
        <v>44621</v>
      </c>
      <c r="C144" t="s">
        <v>234</v>
      </c>
    </row>
    <row r="145" spans="1:3" ht="16" customHeight="1" x14ac:dyDescent="0.2">
      <c r="A145" t="s">
        <v>10</v>
      </c>
      <c r="B145" s="96">
        <v>44593</v>
      </c>
      <c r="C145" t="s">
        <v>235</v>
      </c>
    </row>
    <row r="146" spans="1:3" ht="16" customHeight="1" x14ac:dyDescent="0.2">
      <c r="A146" t="s">
        <v>10</v>
      </c>
      <c r="B146" s="96">
        <v>44562</v>
      </c>
      <c r="C146" t="s">
        <v>236</v>
      </c>
    </row>
    <row r="147" spans="1:3" ht="32" customHeight="1" x14ac:dyDescent="0.2">
      <c r="A147" t="s">
        <v>10</v>
      </c>
      <c r="B147" s="96">
        <v>44531</v>
      </c>
      <c r="C147" t="s">
        <v>237</v>
      </c>
    </row>
    <row r="148" spans="1:3" ht="17" customHeight="1" x14ac:dyDescent="0.2">
      <c r="A148" t="s">
        <v>10</v>
      </c>
      <c r="B148" s="96">
        <v>44470</v>
      </c>
      <c r="C148" t="s">
        <v>238</v>
      </c>
    </row>
    <row r="149" spans="1:3" ht="30" customHeight="1" x14ac:dyDescent="0.2">
      <c r="A149" t="s">
        <v>10</v>
      </c>
      <c r="B149" s="96">
        <v>44440</v>
      </c>
      <c r="C149" t="s">
        <v>239</v>
      </c>
    </row>
    <row r="150" spans="1:3" ht="32" customHeight="1" x14ac:dyDescent="0.2">
      <c r="A150" t="s">
        <v>10</v>
      </c>
      <c r="B150" s="96">
        <v>44409</v>
      </c>
      <c r="C150" t="s">
        <v>240</v>
      </c>
    </row>
    <row r="151" spans="1:3" ht="16" customHeight="1" x14ac:dyDescent="0.2">
      <c r="A151" t="s">
        <v>10</v>
      </c>
      <c r="B151" s="96">
        <v>44378</v>
      </c>
      <c r="C151" t="s">
        <v>241</v>
      </c>
    </row>
    <row r="152" spans="1:3" ht="32" customHeight="1" x14ac:dyDescent="0.2">
      <c r="A152" t="s">
        <v>10</v>
      </c>
      <c r="B152" s="96">
        <v>44348</v>
      </c>
      <c r="C152" t="s">
        <v>242</v>
      </c>
    </row>
    <row r="153" spans="1:3" ht="16" customHeight="1" thickBot="1" x14ac:dyDescent="0.25">
      <c r="A153" t="s">
        <v>10</v>
      </c>
      <c r="B153" s="96">
        <v>44317</v>
      </c>
      <c r="C153" t="s">
        <v>243</v>
      </c>
    </row>
    <row r="154" spans="1:3" ht="16" customHeight="1" x14ac:dyDescent="0.2">
      <c r="A154" t="s">
        <v>10</v>
      </c>
      <c r="B154" s="96">
        <v>44287</v>
      </c>
      <c r="C154" t="s">
        <v>244</v>
      </c>
    </row>
    <row r="155" spans="1:3" ht="16" customHeight="1" x14ac:dyDescent="0.2">
      <c r="A155" t="s">
        <v>10</v>
      </c>
      <c r="B155" s="96">
        <v>44256</v>
      </c>
      <c r="C155" t="s">
        <v>245</v>
      </c>
    </row>
    <row r="156" spans="1:3" ht="16" customHeight="1" x14ac:dyDescent="0.2">
      <c r="A156" t="s">
        <v>10</v>
      </c>
      <c r="B156" s="96">
        <v>44228</v>
      </c>
      <c r="C156" t="s">
        <v>246</v>
      </c>
    </row>
    <row r="157" spans="1:3" ht="32" customHeight="1" x14ac:dyDescent="0.2">
      <c r="A157" t="s">
        <v>10</v>
      </c>
      <c r="B157" s="96">
        <v>44197</v>
      </c>
      <c r="C157" t="s">
        <v>247</v>
      </c>
    </row>
    <row r="158" spans="1:3" ht="16" customHeight="1" x14ac:dyDescent="0.2">
      <c r="A158" t="s">
        <v>10</v>
      </c>
      <c r="B158" s="96">
        <v>44166</v>
      </c>
      <c r="C158" t="s">
        <v>248</v>
      </c>
    </row>
    <row r="159" spans="1:3" ht="16" customHeight="1" x14ac:dyDescent="0.2">
      <c r="A159" t="s">
        <v>10</v>
      </c>
      <c r="B159" s="96">
        <v>44136</v>
      </c>
      <c r="C159" t="s">
        <v>249</v>
      </c>
    </row>
    <row r="160" spans="1:3" ht="16" customHeight="1" x14ac:dyDescent="0.2">
      <c r="A160" t="s">
        <v>10</v>
      </c>
      <c r="B160" s="96">
        <v>44105</v>
      </c>
      <c r="C160" t="s">
        <v>250</v>
      </c>
    </row>
    <row r="161" spans="1:3" ht="16" customHeight="1" x14ac:dyDescent="0.2">
      <c r="A161" t="s">
        <v>10</v>
      </c>
      <c r="B161" s="96">
        <v>44075</v>
      </c>
      <c r="C161" t="s">
        <v>251</v>
      </c>
    </row>
    <row r="162" spans="1:3" ht="16" customHeight="1" x14ac:dyDescent="0.2">
      <c r="A162" t="s">
        <v>10</v>
      </c>
      <c r="B162" s="96">
        <v>44044</v>
      </c>
      <c r="C162" t="s">
        <v>252</v>
      </c>
    </row>
    <row r="163" spans="1:3" ht="16" customHeight="1" x14ac:dyDescent="0.2">
      <c r="A163" t="s">
        <v>10</v>
      </c>
      <c r="B163" s="96">
        <v>44013</v>
      </c>
      <c r="C163" t="s">
        <v>253</v>
      </c>
    </row>
    <row r="164" spans="1:3" ht="16" customHeight="1" x14ac:dyDescent="0.2">
      <c r="A164" t="s">
        <v>10</v>
      </c>
      <c r="B164" s="96">
        <v>43983</v>
      </c>
      <c r="C164" t="s">
        <v>254</v>
      </c>
    </row>
    <row r="165" spans="1:3" ht="16" customHeight="1" x14ac:dyDescent="0.2">
      <c r="A165" t="s">
        <v>10</v>
      </c>
      <c r="B165" s="96">
        <v>43952</v>
      </c>
      <c r="C165" t="s">
        <v>255</v>
      </c>
    </row>
    <row r="166" spans="1:3" ht="16" customHeight="1" x14ac:dyDescent="0.2">
      <c r="A166" t="s">
        <v>10</v>
      </c>
      <c r="B166" s="96">
        <v>43922</v>
      </c>
      <c r="C166" t="s">
        <v>256</v>
      </c>
    </row>
    <row r="167" spans="1:3" ht="16" customHeight="1" x14ac:dyDescent="0.2">
      <c r="A167" t="s">
        <v>10</v>
      </c>
      <c r="B167" s="96">
        <v>43891</v>
      </c>
      <c r="C167" t="s">
        <v>257</v>
      </c>
    </row>
    <row r="168" spans="1:3" ht="17" customHeight="1" x14ac:dyDescent="0.2">
      <c r="A168" t="s">
        <v>10</v>
      </c>
      <c r="B168" s="96">
        <v>43862</v>
      </c>
      <c r="C168" t="s">
        <v>258</v>
      </c>
    </row>
    <row r="169" spans="1:3" ht="48" customHeight="1" x14ac:dyDescent="0.2">
      <c r="A169" t="s">
        <v>10</v>
      </c>
      <c r="B169" s="96">
        <v>43831</v>
      </c>
      <c r="C169" t="s">
        <v>259</v>
      </c>
    </row>
    <row r="170" spans="1:3" ht="32" customHeight="1" x14ac:dyDescent="0.2">
      <c r="A170" t="s">
        <v>10</v>
      </c>
      <c r="B170" s="96">
        <v>43800</v>
      </c>
      <c r="C170" t="s">
        <v>260</v>
      </c>
    </row>
    <row r="171" spans="1:3" ht="16" customHeight="1" x14ac:dyDescent="0.2">
      <c r="A171" t="s">
        <v>10</v>
      </c>
      <c r="B171" s="96">
        <v>43739</v>
      </c>
      <c r="C171" t="s">
        <v>261</v>
      </c>
    </row>
    <row r="172" spans="1:3" ht="16" customHeight="1" x14ac:dyDescent="0.2">
      <c r="A172" t="s">
        <v>10</v>
      </c>
      <c r="B172" s="96">
        <v>43709</v>
      </c>
      <c r="C172" t="s">
        <v>262</v>
      </c>
    </row>
    <row r="173" spans="1:3" ht="16" customHeight="1" x14ac:dyDescent="0.2">
      <c r="A173" t="s">
        <v>10</v>
      </c>
      <c r="B173" s="96">
        <v>43678</v>
      </c>
      <c r="C173" t="s">
        <v>263</v>
      </c>
    </row>
    <row r="174" spans="1:3" ht="16" customHeight="1" thickBot="1" x14ac:dyDescent="0.25">
      <c r="A174" t="s">
        <v>10</v>
      </c>
      <c r="B174" s="96">
        <v>43647</v>
      </c>
      <c r="C174" t="s">
        <v>264</v>
      </c>
    </row>
    <row r="175" spans="1:3" ht="16" customHeight="1" x14ac:dyDescent="0.2">
      <c r="A175" t="s">
        <v>10</v>
      </c>
      <c r="B175" s="96">
        <v>43617</v>
      </c>
      <c r="C175" t="s">
        <v>265</v>
      </c>
    </row>
    <row r="176" spans="1:3" ht="32" customHeight="1" x14ac:dyDescent="0.2">
      <c r="A176" t="s">
        <v>10</v>
      </c>
      <c r="B176" s="96">
        <v>43586</v>
      </c>
      <c r="C176" t="s">
        <v>266</v>
      </c>
    </row>
    <row r="177" spans="1:3" ht="16" customHeight="1" x14ac:dyDescent="0.2">
      <c r="A177" t="s">
        <v>10</v>
      </c>
      <c r="B177" s="96">
        <v>43556</v>
      </c>
      <c r="C177" t="s">
        <v>267</v>
      </c>
    </row>
    <row r="178" spans="1:3" ht="32" customHeight="1" x14ac:dyDescent="0.2">
      <c r="A178" t="s">
        <v>10</v>
      </c>
      <c r="B178" s="96">
        <v>43525</v>
      </c>
      <c r="C178" t="s">
        <v>268</v>
      </c>
    </row>
    <row r="179" spans="1:3" ht="16" customHeight="1" x14ac:dyDescent="0.2">
      <c r="A179" t="s">
        <v>10</v>
      </c>
      <c r="B179" s="96">
        <v>43466</v>
      </c>
      <c r="C179" t="s">
        <v>269</v>
      </c>
    </row>
    <row r="180" spans="1:3" ht="16" customHeight="1" x14ac:dyDescent="0.2">
      <c r="A180" t="s">
        <v>18</v>
      </c>
      <c r="B180" s="96">
        <v>44621</v>
      </c>
      <c r="C180" t="s">
        <v>270</v>
      </c>
    </row>
    <row r="181" spans="1:3" ht="16" customHeight="1" x14ac:dyDescent="0.2">
      <c r="A181" t="s">
        <v>18</v>
      </c>
      <c r="B181" s="96">
        <v>44562</v>
      </c>
      <c r="C181" t="s">
        <v>271</v>
      </c>
    </row>
    <row r="182" spans="1:3" ht="16" customHeight="1" x14ac:dyDescent="0.2">
      <c r="A182" t="s">
        <v>18</v>
      </c>
      <c r="B182" s="96">
        <v>44531</v>
      </c>
      <c r="C182" t="s">
        <v>272</v>
      </c>
    </row>
    <row r="183" spans="1:3" ht="16" customHeight="1" x14ac:dyDescent="0.2">
      <c r="A183" t="s">
        <v>18</v>
      </c>
      <c r="B183" s="96">
        <v>44470</v>
      </c>
      <c r="C183" t="s">
        <v>273</v>
      </c>
    </row>
    <row r="184" spans="1:3" ht="16" customHeight="1" x14ac:dyDescent="0.2">
      <c r="A184" t="s">
        <v>18</v>
      </c>
      <c r="B184" s="96">
        <v>44440</v>
      </c>
      <c r="C184" t="s">
        <v>274</v>
      </c>
    </row>
    <row r="185" spans="1:3" ht="16" customHeight="1" x14ac:dyDescent="0.2">
      <c r="A185" t="s">
        <v>18</v>
      </c>
      <c r="B185" s="96">
        <v>44409</v>
      </c>
      <c r="C185" t="s">
        <v>275</v>
      </c>
    </row>
    <row r="186" spans="1:3" ht="32" customHeight="1" x14ac:dyDescent="0.2">
      <c r="A186" t="s">
        <v>18</v>
      </c>
      <c r="B186" s="96">
        <v>44378</v>
      </c>
      <c r="C186" t="s">
        <v>276</v>
      </c>
    </row>
    <row r="187" spans="1:3" ht="16" customHeight="1" x14ac:dyDescent="0.2">
      <c r="A187" t="s">
        <v>18</v>
      </c>
      <c r="B187" s="96">
        <v>44348</v>
      </c>
      <c r="C187" t="s">
        <v>277</v>
      </c>
    </row>
    <row r="188" spans="1:3" ht="16" customHeight="1" x14ac:dyDescent="0.2">
      <c r="A188" t="s">
        <v>18</v>
      </c>
      <c r="B188" s="96">
        <v>44317</v>
      </c>
      <c r="C188" t="s">
        <v>278</v>
      </c>
    </row>
    <row r="189" spans="1:3" ht="16" customHeight="1" x14ac:dyDescent="0.2">
      <c r="A189" t="s">
        <v>18</v>
      </c>
      <c r="B189" s="96">
        <v>44287</v>
      </c>
      <c r="C189" t="s">
        <v>279</v>
      </c>
    </row>
    <row r="190" spans="1:3" ht="16" customHeight="1" x14ac:dyDescent="0.2">
      <c r="A190" t="s">
        <v>18</v>
      </c>
      <c r="B190" s="96">
        <v>44256</v>
      </c>
      <c r="C190" t="s">
        <v>280</v>
      </c>
    </row>
    <row r="191" spans="1:3" ht="16" customHeight="1" x14ac:dyDescent="0.2">
      <c r="A191" t="s">
        <v>18</v>
      </c>
      <c r="B191" s="96">
        <v>44136</v>
      </c>
      <c r="C191" t="s">
        <v>281</v>
      </c>
    </row>
    <row r="192" spans="1:3" ht="16" customHeight="1" x14ac:dyDescent="0.2">
      <c r="A192" t="s">
        <v>18</v>
      </c>
      <c r="B192" s="96">
        <v>44105</v>
      </c>
      <c r="C192" t="s">
        <v>282</v>
      </c>
    </row>
    <row r="193" spans="1:3" ht="16" customHeight="1" x14ac:dyDescent="0.2">
      <c r="A193" t="s">
        <v>18</v>
      </c>
      <c r="B193" s="96">
        <v>44013</v>
      </c>
      <c r="C193" t="s">
        <v>283</v>
      </c>
    </row>
    <row r="194" spans="1:3" ht="16" customHeight="1" x14ac:dyDescent="0.2">
      <c r="A194" t="s">
        <v>18</v>
      </c>
      <c r="B194" s="96">
        <v>43922</v>
      </c>
      <c r="C194" t="s">
        <v>284</v>
      </c>
    </row>
    <row r="195" spans="1:3" ht="32" customHeight="1" x14ac:dyDescent="0.2">
      <c r="A195" t="s">
        <v>18</v>
      </c>
      <c r="B195" s="96">
        <v>43891</v>
      </c>
      <c r="C195" t="s">
        <v>285</v>
      </c>
    </row>
    <row r="196" spans="1:3" ht="32" customHeight="1" x14ac:dyDescent="0.2">
      <c r="A196" t="s">
        <v>18</v>
      </c>
      <c r="B196" s="96">
        <v>43862</v>
      </c>
      <c r="C196" t="s">
        <v>286</v>
      </c>
    </row>
    <row r="197" spans="1:3" ht="16" customHeight="1" x14ac:dyDescent="0.2">
      <c r="A197" t="s">
        <v>18</v>
      </c>
      <c r="B197" s="96">
        <v>43831</v>
      </c>
      <c r="C197" t="s">
        <v>287</v>
      </c>
    </row>
    <row r="198" spans="1:3" ht="16" customHeight="1" x14ac:dyDescent="0.2">
      <c r="A198" t="s">
        <v>18</v>
      </c>
      <c r="B198" s="96">
        <v>43770</v>
      </c>
      <c r="C198" t="s">
        <v>288</v>
      </c>
    </row>
    <row r="199" spans="1:3" ht="17" customHeight="1" x14ac:dyDescent="0.2">
      <c r="A199" t="s">
        <v>18</v>
      </c>
      <c r="B199" s="96">
        <v>43709</v>
      </c>
      <c r="C199" t="s">
        <v>289</v>
      </c>
    </row>
    <row r="200" spans="1:3" ht="30" customHeight="1" x14ac:dyDescent="0.2">
      <c r="A200" t="s">
        <v>18</v>
      </c>
      <c r="B200" s="96">
        <v>43678</v>
      </c>
      <c r="C200" t="s">
        <v>290</v>
      </c>
    </row>
    <row r="201" spans="1:3" ht="32" customHeight="1" x14ac:dyDescent="0.2">
      <c r="A201" t="s">
        <v>18</v>
      </c>
      <c r="B201" s="96">
        <v>43647</v>
      </c>
      <c r="C201" t="s">
        <v>291</v>
      </c>
    </row>
    <row r="202" spans="1:3" ht="16" customHeight="1" x14ac:dyDescent="0.2">
      <c r="A202" t="s">
        <v>18</v>
      </c>
      <c r="B202" s="96">
        <v>43525</v>
      </c>
      <c r="C202" t="s">
        <v>292</v>
      </c>
    </row>
    <row r="203" spans="1:3" ht="16" customHeight="1" x14ac:dyDescent="0.2">
      <c r="A203" t="s">
        <v>18</v>
      </c>
      <c r="B203" s="96">
        <v>43466</v>
      </c>
      <c r="C203" t="s">
        <v>293</v>
      </c>
    </row>
    <row r="204" spans="1:3" ht="32" customHeight="1" x14ac:dyDescent="0.2">
      <c r="A204" t="s">
        <v>11</v>
      </c>
      <c r="B204" s="96">
        <v>44835</v>
      </c>
      <c r="C204" t="s">
        <v>294</v>
      </c>
    </row>
    <row r="205" spans="1:3" ht="16" customHeight="1" x14ac:dyDescent="0.2">
      <c r="A205" t="s">
        <v>11</v>
      </c>
      <c r="B205" s="96">
        <v>44774</v>
      </c>
      <c r="C205" t="s">
        <v>295</v>
      </c>
    </row>
    <row r="206" spans="1:3" ht="16" customHeight="1" thickBot="1" x14ac:dyDescent="0.25">
      <c r="A206" t="s">
        <v>11</v>
      </c>
      <c r="B206" s="96">
        <v>44743</v>
      </c>
      <c r="C206" t="s">
        <v>296</v>
      </c>
    </row>
    <row r="207" spans="1:3" ht="16" customHeight="1" x14ac:dyDescent="0.2">
      <c r="A207" t="s">
        <v>11</v>
      </c>
      <c r="B207" s="96">
        <v>44713</v>
      </c>
      <c r="C207" t="s">
        <v>297</v>
      </c>
    </row>
    <row r="208" spans="1:3" ht="16" customHeight="1" x14ac:dyDescent="0.2">
      <c r="A208" t="s">
        <v>11</v>
      </c>
      <c r="B208" s="96">
        <v>44682</v>
      </c>
      <c r="C208" t="s">
        <v>298</v>
      </c>
    </row>
    <row r="209" spans="1:3" ht="16" customHeight="1" x14ac:dyDescent="0.2">
      <c r="A209" t="s">
        <v>11</v>
      </c>
      <c r="B209" s="96">
        <v>44652</v>
      </c>
      <c r="C209" t="s">
        <v>299</v>
      </c>
    </row>
    <row r="210" spans="1:3" ht="16" customHeight="1" x14ac:dyDescent="0.2">
      <c r="A210" t="s">
        <v>11</v>
      </c>
      <c r="B210" s="96">
        <v>44621</v>
      </c>
      <c r="C210" t="s">
        <v>300</v>
      </c>
    </row>
    <row r="211" spans="1:3" ht="16" customHeight="1" x14ac:dyDescent="0.2">
      <c r="A211" t="s">
        <v>11</v>
      </c>
      <c r="B211" s="96">
        <v>44593</v>
      </c>
      <c r="C211" t="s">
        <v>301</v>
      </c>
    </row>
    <row r="212" spans="1:3" ht="16" customHeight="1" x14ac:dyDescent="0.2">
      <c r="A212" t="s">
        <v>11</v>
      </c>
      <c r="B212" s="96">
        <v>44562</v>
      </c>
      <c r="C212" t="s">
        <v>302</v>
      </c>
    </row>
    <row r="213" spans="1:3" ht="16" customHeight="1" x14ac:dyDescent="0.2">
      <c r="A213" t="s">
        <v>11</v>
      </c>
      <c r="B213" s="96">
        <v>44531</v>
      </c>
      <c r="C213" t="s">
        <v>303</v>
      </c>
    </row>
    <row r="214" spans="1:3" ht="16" customHeight="1" x14ac:dyDescent="0.2">
      <c r="A214" t="s">
        <v>11</v>
      </c>
      <c r="B214" s="96">
        <v>44470</v>
      </c>
      <c r="C214" t="s">
        <v>304</v>
      </c>
    </row>
    <row r="215" spans="1:3" ht="16" customHeight="1" x14ac:dyDescent="0.2">
      <c r="A215" t="s">
        <v>11</v>
      </c>
      <c r="B215" s="96">
        <v>44440</v>
      </c>
      <c r="C215" t="s">
        <v>305</v>
      </c>
    </row>
    <row r="216" spans="1:3" ht="17" customHeight="1" x14ac:dyDescent="0.2">
      <c r="A216" t="s">
        <v>11</v>
      </c>
      <c r="B216" s="96">
        <v>44409</v>
      </c>
      <c r="C216" t="s">
        <v>306</v>
      </c>
    </row>
    <row r="217" spans="1:3" ht="30" customHeight="1" x14ac:dyDescent="0.2">
      <c r="A217" t="s">
        <v>11</v>
      </c>
      <c r="B217" s="96">
        <v>44378</v>
      </c>
      <c r="C217" t="s">
        <v>307</v>
      </c>
    </row>
    <row r="218" spans="1:3" ht="16" customHeight="1" x14ac:dyDescent="0.2">
      <c r="A218" t="s">
        <v>11</v>
      </c>
      <c r="B218" s="96">
        <v>44348</v>
      </c>
      <c r="C218" t="s">
        <v>308</v>
      </c>
    </row>
    <row r="219" spans="1:3" ht="32" customHeight="1" x14ac:dyDescent="0.2">
      <c r="A219" t="s">
        <v>11</v>
      </c>
      <c r="B219" s="96">
        <v>44287</v>
      </c>
      <c r="C219" t="s">
        <v>309</v>
      </c>
    </row>
    <row r="220" spans="1:3" ht="32" customHeight="1" x14ac:dyDescent="0.2">
      <c r="A220" t="s">
        <v>11</v>
      </c>
      <c r="B220" s="96">
        <v>44256</v>
      </c>
      <c r="C220" t="s">
        <v>310</v>
      </c>
    </row>
    <row r="221" spans="1:3" ht="16" customHeight="1" x14ac:dyDescent="0.2">
      <c r="A221" t="s">
        <v>11</v>
      </c>
      <c r="B221" s="96">
        <v>44228</v>
      </c>
      <c r="C221" t="s">
        <v>311</v>
      </c>
    </row>
    <row r="222" spans="1:3" ht="16" customHeight="1" x14ac:dyDescent="0.2">
      <c r="A222" t="s">
        <v>11</v>
      </c>
      <c r="B222" s="96">
        <v>44197</v>
      </c>
      <c r="C222" t="s">
        <v>312</v>
      </c>
    </row>
    <row r="223" spans="1:3" ht="16" customHeight="1" x14ac:dyDescent="0.2">
      <c r="A223" t="s">
        <v>11</v>
      </c>
      <c r="B223" s="96">
        <v>44166</v>
      </c>
      <c r="C223" t="s">
        <v>313</v>
      </c>
    </row>
    <row r="224" spans="1:3" ht="16" customHeight="1" thickBot="1" x14ac:dyDescent="0.25">
      <c r="A224" t="s">
        <v>11</v>
      </c>
      <c r="B224" s="96">
        <v>44136</v>
      </c>
      <c r="C224" t="s">
        <v>314</v>
      </c>
    </row>
    <row r="225" spans="1:3" ht="16" customHeight="1" x14ac:dyDescent="0.2">
      <c r="A225" t="s">
        <v>11</v>
      </c>
      <c r="B225" s="96">
        <v>44105</v>
      </c>
      <c r="C225" t="s">
        <v>315</v>
      </c>
    </row>
    <row r="226" spans="1:3" ht="16" customHeight="1" x14ac:dyDescent="0.2">
      <c r="A226" t="s">
        <v>11</v>
      </c>
      <c r="B226" s="96">
        <v>44075</v>
      </c>
      <c r="C226" t="s">
        <v>316</v>
      </c>
    </row>
    <row r="227" spans="1:3" ht="16" customHeight="1" x14ac:dyDescent="0.2">
      <c r="A227" t="s">
        <v>11</v>
      </c>
      <c r="B227" s="96">
        <v>44044</v>
      </c>
      <c r="C227" t="s">
        <v>317</v>
      </c>
    </row>
    <row r="228" spans="1:3" ht="17" customHeight="1" x14ac:dyDescent="0.2">
      <c r="A228" t="s">
        <v>11</v>
      </c>
      <c r="B228" s="96">
        <v>44013</v>
      </c>
      <c r="C228" t="s">
        <v>318</v>
      </c>
    </row>
    <row r="229" spans="1:3" ht="16" customHeight="1" x14ac:dyDescent="0.2">
      <c r="A229" t="s">
        <v>11</v>
      </c>
      <c r="B229" s="96">
        <v>43983</v>
      </c>
      <c r="C229" t="s">
        <v>319</v>
      </c>
    </row>
    <row r="230" spans="1:3" ht="16" customHeight="1" x14ac:dyDescent="0.2">
      <c r="A230" t="s">
        <v>11</v>
      </c>
      <c r="B230" s="96">
        <v>43952</v>
      </c>
      <c r="C230" t="s">
        <v>320</v>
      </c>
    </row>
    <row r="231" spans="1:3" ht="16" customHeight="1" x14ac:dyDescent="0.2">
      <c r="A231" t="s">
        <v>11</v>
      </c>
      <c r="B231" s="96">
        <v>43891</v>
      </c>
      <c r="C231" t="s">
        <v>321</v>
      </c>
    </row>
    <row r="232" spans="1:3" ht="16" customHeight="1" x14ac:dyDescent="0.2">
      <c r="A232" t="s">
        <v>11</v>
      </c>
      <c r="B232" s="96">
        <v>43862</v>
      </c>
      <c r="C232" t="s">
        <v>322</v>
      </c>
    </row>
    <row r="233" spans="1:3" ht="16" customHeight="1" x14ac:dyDescent="0.2">
      <c r="A233" t="s">
        <v>11</v>
      </c>
      <c r="B233" s="96">
        <v>43831</v>
      </c>
      <c r="C233" t="s">
        <v>323</v>
      </c>
    </row>
    <row r="234" spans="1:3" ht="16" customHeight="1" x14ac:dyDescent="0.2">
      <c r="A234" t="s">
        <v>11</v>
      </c>
      <c r="B234" s="96">
        <v>43800</v>
      </c>
      <c r="C234" t="s">
        <v>324</v>
      </c>
    </row>
    <row r="235" spans="1:3" ht="16" customHeight="1" x14ac:dyDescent="0.2">
      <c r="A235" t="s">
        <v>11</v>
      </c>
      <c r="B235" s="96">
        <v>43770</v>
      </c>
      <c r="C235" t="s">
        <v>325</v>
      </c>
    </row>
    <row r="236" spans="1:3" ht="17" customHeight="1" thickBot="1" x14ac:dyDescent="0.25">
      <c r="A236" t="s">
        <v>11</v>
      </c>
      <c r="B236" s="96">
        <v>43739</v>
      </c>
      <c r="C236" t="s">
        <v>326</v>
      </c>
    </row>
    <row r="237" spans="1:3" ht="16" customHeight="1" x14ac:dyDescent="0.2">
      <c r="A237" t="s">
        <v>11</v>
      </c>
      <c r="B237" s="96">
        <v>43709</v>
      </c>
      <c r="C237" t="s">
        <v>327</v>
      </c>
    </row>
    <row r="238" spans="1:3" ht="32" customHeight="1" x14ac:dyDescent="0.2">
      <c r="A238" t="s">
        <v>11</v>
      </c>
      <c r="B238" s="96">
        <v>43678</v>
      </c>
      <c r="C238" t="s">
        <v>328</v>
      </c>
    </row>
    <row r="239" spans="1:3" ht="16" customHeight="1" x14ac:dyDescent="0.2">
      <c r="A239" t="s">
        <v>11</v>
      </c>
      <c r="B239" s="96">
        <v>43647</v>
      </c>
      <c r="C239" t="s">
        <v>329</v>
      </c>
    </row>
    <row r="240" spans="1:3" ht="16" customHeight="1" x14ac:dyDescent="0.2">
      <c r="A240" t="s">
        <v>11</v>
      </c>
      <c r="B240" s="96">
        <v>43617</v>
      </c>
      <c r="C240" t="s">
        <v>330</v>
      </c>
    </row>
    <row r="241" spans="1:3" ht="16" customHeight="1" x14ac:dyDescent="0.2">
      <c r="A241" t="s">
        <v>11</v>
      </c>
      <c r="B241" s="96">
        <v>43586</v>
      </c>
      <c r="C241" t="s">
        <v>331</v>
      </c>
    </row>
    <row r="242" spans="1:3" ht="16" customHeight="1" x14ac:dyDescent="0.2">
      <c r="A242" t="s">
        <v>11</v>
      </c>
      <c r="B242" s="96">
        <v>43556</v>
      </c>
      <c r="C242" t="s">
        <v>332</v>
      </c>
    </row>
    <row r="243" spans="1:3" ht="16" customHeight="1" x14ac:dyDescent="0.2">
      <c r="A243" t="s">
        <v>11</v>
      </c>
      <c r="B243" s="96">
        <v>43525</v>
      </c>
      <c r="C243" t="s">
        <v>333</v>
      </c>
    </row>
    <row r="244" spans="1:3" ht="16" customHeight="1" thickBot="1" x14ac:dyDescent="0.25">
      <c r="A244" t="s">
        <v>11</v>
      </c>
      <c r="B244" s="96">
        <v>43497</v>
      </c>
      <c r="C244" t="s">
        <v>334</v>
      </c>
    </row>
    <row r="245" spans="1:3" ht="16" customHeight="1" x14ac:dyDescent="0.2">
      <c r="A245" t="s">
        <v>11</v>
      </c>
      <c r="B245" s="96">
        <v>43466</v>
      </c>
      <c r="C245" t="s">
        <v>335</v>
      </c>
    </row>
    <row r="246" spans="1:3" ht="16" customHeight="1" x14ac:dyDescent="0.2">
      <c r="A246" t="s">
        <v>7</v>
      </c>
      <c r="B246" s="96">
        <v>44835</v>
      </c>
      <c r="C246" t="s">
        <v>336</v>
      </c>
    </row>
    <row r="247" spans="1:3" ht="16" customHeight="1" x14ac:dyDescent="0.2">
      <c r="A247" t="s">
        <v>7</v>
      </c>
      <c r="B247" s="96">
        <v>44805</v>
      </c>
      <c r="C247" t="s">
        <v>337</v>
      </c>
    </row>
    <row r="248" spans="1:3" ht="16" customHeight="1" x14ac:dyDescent="0.2">
      <c r="A248" t="s">
        <v>7</v>
      </c>
      <c r="B248" s="96">
        <v>44774</v>
      </c>
      <c r="C248" t="s">
        <v>338</v>
      </c>
    </row>
    <row r="249" spans="1:3" ht="16" customHeight="1" x14ac:dyDescent="0.2">
      <c r="A249" t="s">
        <v>7</v>
      </c>
      <c r="B249" s="96">
        <v>44682</v>
      </c>
      <c r="C249" t="s">
        <v>339</v>
      </c>
    </row>
    <row r="250" spans="1:3" ht="16" customHeight="1" x14ac:dyDescent="0.2">
      <c r="A250" t="s">
        <v>7</v>
      </c>
      <c r="B250" s="96">
        <v>44652</v>
      </c>
      <c r="C250" t="s">
        <v>340</v>
      </c>
    </row>
    <row r="251" spans="1:3" ht="16" customHeight="1" x14ac:dyDescent="0.2">
      <c r="A251" t="s">
        <v>7</v>
      </c>
      <c r="B251" s="96">
        <v>44621</v>
      </c>
      <c r="C251" t="s">
        <v>341</v>
      </c>
    </row>
    <row r="252" spans="1:3" ht="32" customHeight="1" x14ac:dyDescent="0.2">
      <c r="A252" t="s">
        <v>7</v>
      </c>
      <c r="B252" s="96">
        <v>44593</v>
      </c>
      <c r="C252" t="s">
        <v>342</v>
      </c>
    </row>
    <row r="253" spans="1:3" ht="32" customHeight="1" x14ac:dyDescent="0.2">
      <c r="A253" t="s">
        <v>7</v>
      </c>
      <c r="B253" s="96">
        <v>44562</v>
      </c>
      <c r="C253" t="s">
        <v>343</v>
      </c>
    </row>
    <row r="254" spans="1:3" ht="16" customHeight="1" x14ac:dyDescent="0.2">
      <c r="A254" t="s">
        <v>7</v>
      </c>
      <c r="B254" s="96">
        <v>44531</v>
      </c>
      <c r="C254" t="s">
        <v>344</v>
      </c>
    </row>
    <row r="255" spans="1:3" ht="17" customHeight="1" x14ac:dyDescent="0.2">
      <c r="A255" t="s">
        <v>7</v>
      </c>
      <c r="B255" s="96">
        <v>44470</v>
      </c>
      <c r="C255" t="s">
        <v>345</v>
      </c>
    </row>
    <row r="256" spans="1:3" ht="16" customHeight="1" x14ac:dyDescent="0.2">
      <c r="A256" t="s">
        <v>7</v>
      </c>
      <c r="B256" s="96">
        <v>44440</v>
      </c>
      <c r="C256" t="s">
        <v>346</v>
      </c>
    </row>
    <row r="257" spans="1:3" ht="16" customHeight="1" x14ac:dyDescent="0.2">
      <c r="A257" t="s">
        <v>7</v>
      </c>
      <c r="B257" s="96">
        <v>44378</v>
      </c>
      <c r="C257" t="s">
        <v>347</v>
      </c>
    </row>
    <row r="258" spans="1:3" ht="32" customHeight="1" x14ac:dyDescent="0.2">
      <c r="A258" t="s">
        <v>7</v>
      </c>
      <c r="B258" s="96">
        <v>44197</v>
      </c>
      <c r="C258" t="s">
        <v>348</v>
      </c>
    </row>
    <row r="259" spans="1:3" ht="16" customHeight="1" x14ac:dyDescent="0.2">
      <c r="A259" t="s">
        <v>7</v>
      </c>
      <c r="B259" s="96">
        <v>44166</v>
      </c>
      <c r="C259" t="s">
        <v>349</v>
      </c>
    </row>
    <row r="260" spans="1:3" ht="16" customHeight="1" x14ac:dyDescent="0.2">
      <c r="A260" t="s">
        <v>7</v>
      </c>
      <c r="B260" s="96">
        <v>44105</v>
      </c>
      <c r="C260" t="s">
        <v>350</v>
      </c>
    </row>
    <row r="261" spans="1:3" ht="32" customHeight="1" x14ac:dyDescent="0.2">
      <c r="A261" t="s">
        <v>7</v>
      </c>
      <c r="B261" s="96">
        <v>44013</v>
      </c>
      <c r="C261" t="s">
        <v>351</v>
      </c>
    </row>
    <row r="262" spans="1:3" ht="16" customHeight="1" x14ac:dyDescent="0.2">
      <c r="A262" t="s">
        <v>7</v>
      </c>
      <c r="B262" s="96">
        <v>43983</v>
      </c>
      <c r="C262" t="s">
        <v>352</v>
      </c>
    </row>
    <row r="263" spans="1:3" ht="16" customHeight="1" thickBot="1" x14ac:dyDescent="0.25">
      <c r="A263" t="s">
        <v>7</v>
      </c>
      <c r="B263" s="96">
        <v>43891</v>
      </c>
      <c r="C263" t="s">
        <v>353</v>
      </c>
    </row>
    <row r="264" spans="1:3" ht="16" customHeight="1" x14ac:dyDescent="0.2">
      <c r="A264" t="s">
        <v>7</v>
      </c>
      <c r="B264" s="96">
        <v>43800</v>
      </c>
      <c r="C264" t="s">
        <v>354</v>
      </c>
    </row>
    <row r="265" spans="1:3" ht="16" customHeight="1" x14ac:dyDescent="0.2">
      <c r="A265" t="s">
        <v>7</v>
      </c>
      <c r="B265" s="96">
        <v>43709</v>
      </c>
      <c r="C265" t="s">
        <v>355</v>
      </c>
    </row>
    <row r="266" spans="1:3" ht="16" customHeight="1" x14ac:dyDescent="0.2">
      <c r="A266" t="s">
        <v>7</v>
      </c>
      <c r="B266" s="96">
        <v>43678</v>
      </c>
      <c r="C266" t="s">
        <v>356</v>
      </c>
    </row>
    <row r="267" spans="1:3" ht="16" customHeight="1" x14ac:dyDescent="0.2">
      <c r="A267" t="s">
        <v>7</v>
      </c>
      <c r="B267" s="96">
        <v>43647</v>
      </c>
      <c r="C267" t="s">
        <v>357</v>
      </c>
    </row>
    <row r="268" spans="1:3" ht="16" customHeight="1" x14ac:dyDescent="0.2">
      <c r="A268" t="s">
        <v>7</v>
      </c>
      <c r="B268" s="96">
        <v>43617</v>
      </c>
      <c r="C268" t="s">
        <v>358</v>
      </c>
    </row>
    <row r="269" spans="1:3" ht="16" customHeight="1" x14ac:dyDescent="0.2">
      <c r="A269" t="s">
        <v>7</v>
      </c>
      <c r="B269" s="96">
        <v>43586</v>
      </c>
      <c r="C269" t="s">
        <v>359</v>
      </c>
    </row>
    <row r="270" spans="1:3" ht="16" customHeight="1" x14ac:dyDescent="0.2">
      <c r="A270" t="s">
        <v>7</v>
      </c>
      <c r="B270" s="96">
        <v>43525</v>
      </c>
      <c r="C270" t="s">
        <v>360</v>
      </c>
    </row>
    <row r="271" spans="1:3" ht="16" customHeight="1" x14ac:dyDescent="0.2">
      <c r="A271" t="s">
        <v>7</v>
      </c>
      <c r="B271" s="96">
        <v>43497</v>
      </c>
      <c r="C271" t="s">
        <v>361</v>
      </c>
    </row>
    <row r="272" spans="1:3" ht="16" customHeight="1" x14ac:dyDescent="0.2">
      <c r="A272" t="s">
        <v>7</v>
      </c>
      <c r="B272" s="96">
        <v>43466</v>
      </c>
      <c r="C272" t="s">
        <v>362</v>
      </c>
    </row>
    <row r="273" spans="1:3" ht="16" customHeight="1" x14ac:dyDescent="0.2">
      <c r="A273" t="s">
        <v>20</v>
      </c>
      <c r="B273" s="96">
        <v>44835</v>
      </c>
      <c r="C273" t="s">
        <v>363</v>
      </c>
    </row>
    <row r="274" spans="1:3" ht="16" customHeight="1" x14ac:dyDescent="0.2">
      <c r="A274" t="s">
        <v>20</v>
      </c>
      <c r="B274" s="96">
        <v>44805</v>
      </c>
      <c r="C274" t="s">
        <v>364</v>
      </c>
    </row>
    <row r="275" spans="1:3" ht="16" customHeight="1" x14ac:dyDescent="0.2">
      <c r="A275" t="s">
        <v>20</v>
      </c>
      <c r="B275" s="96">
        <v>44743</v>
      </c>
      <c r="C275" t="s">
        <v>365</v>
      </c>
    </row>
    <row r="276" spans="1:3" ht="16" customHeight="1" x14ac:dyDescent="0.2">
      <c r="A276" t="s">
        <v>20</v>
      </c>
      <c r="B276" s="96">
        <v>44652</v>
      </c>
      <c r="C276" t="s">
        <v>366</v>
      </c>
    </row>
    <row r="277" spans="1:3" ht="16" customHeight="1" x14ac:dyDescent="0.2">
      <c r="A277" t="s">
        <v>20</v>
      </c>
      <c r="B277" s="96">
        <v>44562</v>
      </c>
      <c r="C277" t="s">
        <v>367</v>
      </c>
    </row>
    <row r="278" spans="1:3" ht="16" customHeight="1" x14ac:dyDescent="0.2">
      <c r="A278" t="s">
        <v>20</v>
      </c>
      <c r="B278" s="96">
        <v>44531</v>
      </c>
      <c r="C278" t="s">
        <v>368</v>
      </c>
    </row>
    <row r="279" spans="1:3" ht="16" customHeight="1" x14ac:dyDescent="0.2">
      <c r="A279" t="s">
        <v>20</v>
      </c>
      <c r="B279" s="96">
        <v>44378</v>
      </c>
      <c r="C279" t="s">
        <v>369</v>
      </c>
    </row>
    <row r="280" spans="1:3" ht="16" customHeight="1" x14ac:dyDescent="0.2">
      <c r="A280" t="s">
        <v>20</v>
      </c>
      <c r="B280" s="96">
        <v>44348</v>
      </c>
      <c r="C280" t="s">
        <v>370</v>
      </c>
    </row>
    <row r="281" spans="1:3" ht="16" customHeight="1" x14ac:dyDescent="0.2">
      <c r="A281" t="s">
        <v>20</v>
      </c>
      <c r="B281" s="96">
        <v>44317</v>
      </c>
      <c r="C281" t="s">
        <v>371</v>
      </c>
    </row>
    <row r="282" spans="1:3" ht="16" customHeight="1" x14ac:dyDescent="0.2">
      <c r="A282" t="s">
        <v>20</v>
      </c>
      <c r="B282" s="96">
        <v>44013</v>
      </c>
      <c r="C282" t="s">
        <v>372</v>
      </c>
    </row>
    <row r="283" spans="1:3" ht="17" customHeight="1" x14ac:dyDescent="0.2">
      <c r="A283" t="s">
        <v>20</v>
      </c>
      <c r="B283" s="96">
        <v>43952</v>
      </c>
      <c r="C283" t="s">
        <v>373</v>
      </c>
    </row>
    <row r="284" spans="1:3" ht="16" customHeight="1" x14ac:dyDescent="0.2">
      <c r="A284" t="s">
        <v>20</v>
      </c>
      <c r="B284" s="96">
        <v>43922</v>
      </c>
      <c r="C284" t="s">
        <v>374</v>
      </c>
    </row>
    <row r="285" spans="1:3" ht="16" customHeight="1" x14ac:dyDescent="0.2">
      <c r="A285" t="s">
        <v>20</v>
      </c>
      <c r="B285" s="96">
        <v>43800</v>
      </c>
      <c r="C285" t="s">
        <v>375</v>
      </c>
    </row>
    <row r="286" spans="1:3" ht="16" customHeight="1" x14ac:dyDescent="0.2">
      <c r="A286" t="s">
        <v>20</v>
      </c>
      <c r="B286" s="96">
        <v>43678</v>
      </c>
      <c r="C286" t="s">
        <v>376</v>
      </c>
    </row>
    <row r="287" spans="1:3" ht="16" customHeight="1" x14ac:dyDescent="0.2">
      <c r="A287" t="s">
        <v>20</v>
      </c>
      <c r="B287" s="96">
        <v>43586</v>
      </c>
      <c r="C287" t="s">
        <v>377</v>
      </c>
    </row>
    <row r="288" spans="1:3" ht="16" customHeight="1" x14ac:dyDescent="0.2">
      <c r="A288" t="s">
        <v>20</v>
      </c>
      <c r="B288" s="96">
        <v>43556</v>
      </c>
      <c r="C288" t="s">
        <v>378</v>
      </c>
    </row>
    <row r="289" spans="1:3" ht="16" customHeight="1" x14ac:dyDescent="0.2">
      <c r="A289" t="s">
        <v>20</v>
      </c>
      <c r="B289" s="96">
        <v>43525</v>
      </c>
      <c r="C289" t="s">
        <v>379</v>
      </c>
    </row>
    <row r="290" spans="1:3" ht="16" customHeight="1" x14ac:dyDescent="0.2">
      <c r="A290" t="s">
        <v>20</v>
      </c>
      <c r="B290" s="96">
        <v>43466</v>
      </c>
      <c r="C290" t="s">
        <v>380</v>
      </c>
    </row>
    <row r="291" spans="1:3" ht="16" customHeight="1" x14ac:dyDescent="0.2">
      <c r="A291" t="s">
        <v>13</v>
      </c>
      <c r="B291" s="96">
        <v>44682</v>
      </c>
      <c r="C291" t="s">
        <v>381</v>
      </c>
    </row>
    <row r="292" spans="1:3" ht="16" customHeight="1" thickBot="1" x14ac:dyDescent="0.25">
      <c r="A292" t="s">
        <v>13</v>
      </c>
      <c r="B292" s="96">
        <v>44105</v>
      </c>
      <c r="C292" t="s">
        <v>382</v>
      </c>
    </row>
    <row r="293" spans="1:3" ht="16" customHeight="1" x14ac:dyDescent="0.2">
      <c r="A293" t="s">
        <v>13</v>
      </c>
      <c r="B293" s="96">
        <v>44075</v>
      </c>
      <c r="C293" t="s">
        <v>383</v>
      </c>
    </row>
    <row r="294" spans="1:3" ht="16" customHeight="1" x14ac:dyDescent="0.2">
      <c r="A294" t="s">
        <v>13</v>
      </c>
      <c r="B294" s="96">
        <v>44044</v>
      </c>
      <c r="C294" t="s">
        <v>384</v>
      </c>
    </row>
    <row r="295" spans="1:3" ht="16" customHeight="1" x14ac:dyDescent="0.2">
      <c r="A295" t="s">
        <v>13</v>
      </c>
      <c r="B295" s="96">
        <v>43922</v>
      </c>
      <c r="C295" t="s">
        <v>385</v>
      </c>
    </row>
    <row r="296" spans="1:3" ht="32" customHeight="1" x14ac:dyDescent="0.2">
      <c r="A296" t="s">
        <v>13</v>
      </c>
      <c r="B296" s="96">
        <v>43739</v>
      </c>
      <c r="C296" t="s">
        <v>386</v>
      </c>
    </row>
    <row r="297" spans="1:3" ht="16" customHeight="1" x14ac:dyDescent="0.2">
      <c r="A297" t="s">
        <v>13</v>
      </c>
      <c r="B297" s="96">
        <v>43497</v>
      </c>
      <c r="C297" t="s">
        <v>387</v>
      </c>
    </row>
    <row r="298" spans="1:3" ht="16" customHeight="1" x14ac:dyDescent="0.2">
      <c r="A298" t="s">
        <v>13</v>
      </c>
      <c r="B298" s="96">
        <v>43466</v>
      </c>
      <c r="C298" t="s">
        <v>388</v>
      </c>
    </row>
    <row r="299" spans="1:3" ht="17" customHeight="1" x14ac:dyDescent="0.2">
      <c r="A299" t="s">
        <v>16</v>
      </c>
      <c r="B299" s="96">
        <v>44531</v>
      </c>
      <c r="C299" t="s">
        <v>389</v>
      </c>
    </row>
    <row r="300" spans="1:3" ht="31" customHeight="1" x14ac:dyDescent="0.2">
      <c r="A300" t="s">
        <v>16</v>
      </c>
      <c r="B300" s="96">
        <v>44409</v>
      </c>
      <c r="C300" t="s">
        <v>390</v>
      </c>
    </row>
    <row r="301" spans="1:3" ht="16" customHeight="1" x14ac:dyDescent="0.2">
      <c r="A301" t="s">
        <v>16</v>
      </c>
      <c r="B301" s="96">
        <v>44348</v>
      </c>
      <c r="C301" t="s">
        <v>391</v>
      </c>
    </row>
    <row r="302" spans="1:3" ht="16" customHeight="1" x14ac:dyDescent="0.2">
      <c r="A302" t="s">
        <v>16</v>
      </c>
      <c r="B302" s="96">
        <v>44287</v>
      </c>
      <c r="C302" t="s">
        <v>392</v>
      </c>
    </row>
    <row r="303" spans="1:3" ht="17" customHeight="1" x14ac:dyDescent="0.2">
      <c r="A303" t="s">
        <v>16</v>
      </c>
      <c r="B303" s="96">
        <v>44256</v>
      </c>
      <c r="C303" t="s">
        <v>393</v>
      </c>
    </row>
    <row r="304" spans="1:3" ht="32" customHeight="1" x14ac:dyDescent="0.2">
      <c r="A304" t="s">
        <v>16</v>
      </c>
      <c r="B304" s="96">
        <v>44136</v>
      </c>
      <c r="C304" t="s">
        <v>394</v>
      </c>
    </row>
    <row r="305" spans="1:3" ht="16" customHeight="1" x14ac:dyDescent="0.2">
      <c r="A305" t="s">
        <v>16</v>
      </c>
      <c r="B305" s="96">
        <v>44075</v>
      </c>
      <c r="C305" t="s">
        <v>395</v>
      </c>
    </row>
    <row r="306" spans="1:3" ht="16" customHeight="1" x14ac:dyDescent="0.2">
      <c r="A306" t="s">
        <v>16</v>
      </c>
      <c r="B306" s="96">
        <v>44013</v>
      </c>
      <c r="C306" t="s">
        <v>396</v>
      </c>
    </row>
    <row r="307" spans="1:3" ht="32" customHeight="1" x14ac:dyDescent="0.2">
      <c r="A307" t="s">
        <v>16</v>
      </c>
      <c r="B307" s="96">
        <v>43983</v>
      </c>
      <c r="C307" t="s">
        <v>397</v>
      </c>
    </row>
    <row r="308" spans="1:3" ht="16" customHeight="1" thickBot="1" x14ac:dyDescent="0.25">
      <c r="A308" t="s">
        <v>16</v>
      </c>
      <c r="B308" s="96">
        <v>43952</v>
      </c>
      <c r="C308" t="s">
        <v>398</v>
      </c>
    </row>
    <row r="309" spans="1:3" ht="32" customHeight="1" x14ac:dyDescent="0.2">
      <c r="A309" t="s">
        <v>16</v>
      </c>
      <c r="B309" s="96">
        <v>43922</v>
      </c>
      <c r="C309" t="s">
        <v>399</v>
      </c>
    </row>
    <row r="310" spans="1:3" ht="32" customHeight="1" x14ac:dyDescent="0.2">
      <c r="A310" t="s">
        <v>16</v>
      </c>
      <c r="B310" s="96">
        <v>43891</v>
      </c>
      <c r="C310" t="s">
        <v>400</v>
      </c>
    </row>
    <row r="311" spans="1:3" ht="32" customHeight="1" thickBot="1" x14ac:dyDescent="0.25">
      <c r="A311" t="s">
        <v>16</v>
      </c>
      <c r="B311" s="96">
        <v>43862</v>
      </c>
      <c r="C311" t="s">
        <v>401</v>
      </c>
    </row>
    <row r="312" spans="1:3" ht="16" customHeight="1" x14ac:dyDescent="0.2">
      <c r="A312" t="s">
        <v>16</v>
      </c>
      <c r="B312" s="96">
        <v>43831</v>
      </c>
      <c r="C312" t="s">
        <v>402</v>
      </c>
    </row>
    <row r="313" spans="1:3" ht="32" customHeight="1" x14ac:dyDescent="0.2">
      <c r="A313" t="s">
        <v>16</v>
      </c>
      <c r="B313" s="96">
        <v>43770</v>
      </c>
      <c r="C313" t="s">
        <v>403</v>
      </c>
    </row>
    <row r="314" spans="1:3" ht="32" customHeight="1" x14ac:dyDescent="0.2">
      <c r="A314" t="s">
        <v>16</v>
      </c>
      <c r="B314" s="96">
        <v>43617</v>
      </c>
      <c r="C314" t="s">
        <v>404</v>
      </c>
    </row>
    <row r="315" spans="1:3" ht="32" customHeight="1" x14ac:dyDescent="0.2">
      <c r="A315" t="s">
        <v>16</v>
      </c>
      <c r="B315" s="96">
        <v>43586</v>
      </c>
      <c r="C315" t="s">
        <v>405</v>
      </c>
    </row>
    <row r="316" spans="1:3" ht="32" customHeight="1" x14ac:dyDescent="0.2">
      <c r="A316" t="s">
        <v>16</v>
      </c>
      <c r="B316" s="96">
        <v>43556</v>
      </c>
      <c r="C316" t="s">
        <v>406</v>
      </c>
    </row>
    <row r="317" spans="1:3" ht="16" customHeight="1" x14ac:dyDescent="0.2">
      <c r="A317" t="s">
        <v>16</v>
      </c>
      <c r="B317" s="96">
        <v>43525</v>
      </c>
      <c r="C317" t="s">
        <v>407</v>
      </c>
    </row>
    <row r="318" spans="1:3" ht="16" customHeight="1" x14ac:dyDescent="0.2">
      <c r="A318" t="s">
        <v>16</v>
      </c>
      <c r="B318" s="96">
        <v>43497</v>
      </c>
      <c r="C318" t="s">
        <v>408</v>
      </c>
    </row>
    <row r="319" spans="1:3" ht="16" customHeight="1" x14ac:dyDescent="0.2">
      <c r="A319" t="s">
        <v>8</v>
      </c>
      <c r="B319" s="96">
        <v>44835</v>
      </c>
      <c r="C319" t="s">
        <v>409</v>
      </c>
    </row>
    <row r="320" spans="1:3" ht="16" customHeight="1" x14ac:dyDescent="0.2">
      <c r="A320" t="s">
        <v>8</v>
      </c>
      <c r="B320" s="96">
        <v>44805</v>
      </c>
      <c r="C320" t="s">
        <v>410</v>
      </c>
    </row>
    <row r="321" spans="1:3" ht="16" customHeight="1" x14ac:dyDescent="0.2">
      <c r="A321" t="s">
        <v>8</v>
      </c>
      <c r="B321" s="96">
        <v>44774</v>
      </c>
      <c r="C321" t="s">
        <v>411</v>
      </c>
    </row>
    <row r="322" spans="1:3" ht="32" customHeight="1" x14ac:dyDescent="0.2">
      <c r="A322" t="s">
        <v>8</v>
      </c>
      <c r="B322" s="96">
        <v>44743</v>
      </c>
      <c r="C322" t="s">
        <v>412</v>
      </c>
    </row>
    <row r="323" spans="1:3" ht="16" customHeight="1" x14ac:dyDescent="0.2">
      <c r="A323" t="s">
        <v>8</v>
      </c>
      <c r="B323" s="96">
        <v>44682</v>
      </c>
      <c r="C323" t="s">
        <v>413</v>
      </c>
    </row>
    <row r="324" spans="1:3" ht="16" customHeight="1" x14ac:dyDescent="0.2">
      <c r="A324" t="s">
        <v>8</v>
      </c>
      <c r="B324" s="96">
        <v>44652</v>
      </c>
      <c r="C324" t="s">
        <v>414</v>
      </c>
    </row>
    <row r="325" spans="1:3" ht="16" customHeight="1" x14ac:dyDescent="0.2">
      <c r="A325" t="s">
        <v>8</v>
      </c>
      <c r="B325" s="96">
        <v>44593</v>
      </c>
      <c r="C325" t="s">
        <v>415</v>
      </c>
    </row>
    <row r="326" spans="1:3" ht="16" customHeight="1" x14ac:dyDescent="0.2">
      <c r="A326" t="s">
        <v>8</v>
      </c>
      <c r="B326" s="96">
        <v>44531</v>
      </c>
      <c r="C326" t="s">
        <v>416</v>
      </c>
    </row>
    <row r="327" spans="1:3" ht="16" customHeight="1" x14ac:dyDescent="0.2">
      <c r="A327" t="s">
        <v>8</v>
      </c>
      <c r="B327" s="96">
        <v>44470</v>
      </c>
      <c r="C327" t="s">
        <v>417</v>
      </c>
    </row>
    <row r="328" spans="1:3" ht="16" customHeight="1" x14ac:dyDescent="0.2">
      <c r="A328" t="s">
        <v>8</v>
      </c>
      <c r="B328" s="96">
        <v>44409</v>
      </c>
      <c r="C328" t="s">
        <v>418</v>
      </c>
    </row>
    <row r="329" spans="1:3" ht="16" customHeight="1" x14ac:dyDescent="0.2">
      <c r="A329" t="s">
        <v>8</v>
      </c>
      <c r="B329" s="96">
        <v>44317</v>
      </c>
      <c r="C329" t="s">
        <v>419</v>
      </c>
    </row>
    <row r="330" spans="1:3" ht="32" customHeight="1" x14ac:dyDescent="0.2">
      <c r="A330" t="s">
        <v>8</v>
      </c>
      <c r="B330" s="96">
        <v>44287</v>
      </c>
      <c r="C330" t="s">
        <v>420</v>
      </c>
    </row>
    <row r="331" spans="1:3" ht="16" customHeight="1" x14ac:dyDescent="0.2">
      <c r="A331" t="s">
        <v>8</v>
      </c>
      <c r="B331" s="96">
        <v>44256</v>
      </c>
      <c r="C331" t="s">
        <v>421</v>
      </c>
    </row>
    <row r="332" spans="1:3" ht="16" customHeight="1" x14ac:dyDescent="0.2">
      <c r="A332" t="s">
        <v>8</v>
      </c>
      <c r="B332" s="96">
        <v>44228</v>
      </c>
      <c r="C332" t="s">
        <v>422</v>
      </c>
    </row>
    <row r="333" spans="1:3" ht="16" customHeight="1" x14ac:dyDescent="0.2">
      <c r="A333" t="s">
        <v>8</v>
      </c>
      <c r="B333" s="96">
        <v>44197</v>
      </c>
      <c r="C333" t="s">
        <v>423</v>
      </c>
    </row>
    <row r="334" spans="1:3" ht="16" customHeight="1" x14ac:dyDescent="0.2">
      <c r="A334" t="s">
        <v>8</v>
      </c>
      <c r="B334" s="96">
        <v>44166</v>
      </c>
      <c r="C334" t="s">
        <v>424</v>
      </c>
    </row>
    <row r="335" spans="1:3" ht="17" customHeight="1" x14ac:dyDescent="0.2">
      <c r="A335" t="s">
        <v>8</v>
      </c>
      <c r="B335" s="96">
        <v>44136</v>
      </c>
      <c r="C335" t="s">
        <v>425</v>
      </c>
    </row>
    <row r="336" spans="1:3" ht="16" customHeight="1" x14ac:dyDescent="0.2">
      <c r="A336" t="s">
        <v>8</v>
      </c>
      <c r="B336" s="96">
        <v>44105</v>
      </c>
      <c r="C336" t="s">
        <v>426</v>
      </c>
    </row>
    <row r="337" spans="1:3" ht="16" customHeight="1" x14ac:dyDescent="0.2">
      <c r="A337" t="s">
        <v>8</v>
      </c>
      <c r="B337" s="96">
        <v>44075</v>
      </c>
      <c r="C337" t="s">
        <v>427</v>
      </c>
    </row>
    <row r="338" spans="1:3" ht="16" customHeight="1" x14ac:dyDescent="0.2">
      <c r="A338" t="s">
        <v>8</v>
      </c>
      <c r="B338" s="96">
        <v>44044</v>
      </c>
      <c r="C338" t="s">
        <v>428</v>
      </c>
    </row>
    <row r="339" spans="1:3" ht="32" customHeight="1" x14ac:dyDescent="0.2">
      <c r="A339" t="s">
        <v>8</v>
      </c>
      <c r="B339" s="96">
        <v>43983</v>
      </c>
      <c r="C339" t="s">
        <v>429</v>
      </c>
    </row>
    <row r="340" spans="1:3" ht="16" customHeight="1" x14ac:dyDescent="0.2">
      <c r="A340" t="s">
        <v>8</v>
      </c>
      <c r="B340" s="96">
        <v>43952</v>
      </c>
      <c r="C340" t="s">
        <v>430</v>
      </c>
    </row>
    <row r="341" spans="1:3" ht="16" customHeight="1" x14ac:dyDescent="0.2">
      <c r="A341" t="s">
        <v>8</v>
      </c>
      <c r="B341" s="96">
        <v>43891</v>
      </c>
      <c r="C341" t="s">
        <v>431</v>
      </c>
    </row>
    <row r="342" spans="1:3" ht="33" customHeight="1" x14ac:dyDescent="0.2">
      <c r="A342" t="s">
        <v>8</v>
      </c>
      <c r="B342" s="96">
        <v>43862</v>
      </c>
      <c r="C342" t="s">
        <v>432</v>
      </c>
    </row>
    <row r="343" spans="1:3" x14ac:dyDescent="0.2">
      <c r="A343" t="s">
        <v>8</v>
      </c>
      <c r="B343" s="96">
        <v>43831</v>
      </c>
      <c r="C343" t="s">
        <v>433</v>
      </c>
    </row>
    <row r="344" spans="1:3" ht="16" customHeight="1" thickBot="1" x14ac:dyDescent="0.25">
      <c r="A344" t="s">
        <v>8</v>
      </c>
      <c r="B344" s="96">
        <v>43800</v>
      </c>
      <c r="C344" t="s">
        <v>434</v>
      </c>
    </row>
    <row r="345" spans="1:3" x14ac:dyDescent="0.2">
      <c r="A345" t="s">
        <v>8</v>
      </c>
      <c r="B345" s="96">
        <v>43770</v>
      </c>
      <c r="C345" t="s">
        <v>435</v>
      </c>
    </row>
    <row r="346" spans="1:3" x14ac:dyDescent="0.2">
      <c r="A346" t="s">
        <v>8</v>
      </c>
      <c r="B346" s="96">
        <v>43739</v>
      </c>
      <c r="C346" t="s">
        <v>436</v>
      </c>
    </row>
    <row r="347" spans="1:3" x14ac:dyDescent="0.2">
      <c r="A347" t="s">
        <v>8</v>
      </c>
      <c r="B347" s="96">
        <v>43709</v>
      </c>
      <c r="C347" t="s">
        <v>437</v>
      </c>
    </row>
    <row r="348" spans="1:3" x14ac:dyDescent="0.2">
      <c r="A348" t="s">
        <v>8</v>
      </c>
      <c r="B348" s="96">
        <v>43678</v>
      </c>
      <c r="C348" t="s">
        <v>438</v>
      </c>
    </row>
    <row r="349" spans="1:3" x14ac:dyDescent="0.2">
      <c r="A349" t="s">
        <v>8</v>
      </c>
      <c r="B349" s="96">
        <v>43647</v>
      </c>
      <c r="C349" t="s">
        <v>439</v>
      </c>
    </row>
    <row r="350" spans="1:3" x14ac:dyDescent="0.2">
      <c r="A350" t="s">
        <v>8</v>
      </c>
      <c r="B350" s="96">
        <v>43617</v>
      </c>
      <c r="C350" t="s">
        <v>440</v>
      </c>
    </row>
    <row r="351" spans="1:3" ht="16" customHeight="1" thickBot="1" x14ac:dyDescent="0.25">
      <c r="A351" t="s">
        <v>8</v>
      </c>
      <c r="B351" s="96">
        <v>43586</v>
      </c>
      <c r="C351" t="s">
        <v>441</v>
      </c>
    </row>
    <row r="352" spans="1:3" x14ac:dyDescent="0.2">
      <c r="A352" t="s">
        <v>8</v>
      </c>
      <c r="B352" s="96">
        <v>43556</v>
      </c>
      <c r="C352" t="s">
        <v>442</v>
      </c>
    </row>
    <row r="353" spans="1:3" x14ac:dyDescent="0.2">
      <c r="A353" t="s">
        <v>8</v>
      </c>
      <c r="B353" s="96">
        <v>43525</v>
      </c>
      <c r="C353" t="s">
        <v>443</v>
      </c>
    </row>
    <row r="354" spans="1:3" x14ac:dyDescent="0.2">
      <c r="A354" t="s">
        <v>8</v>
      </c>
      <c r="B354" s="96">
        <v>43497</v>
      </c>
      <c r="C354" t="s">
        <v>444</v>
      </c>
    </row>
    <row r="355" spans="1:3" x14ac:dyDescent="0.2">
      <c r="A355" t="s">
        <v>8</v>
      </c>
      <c r="B355" s="96">
        <v>43466</v>
      </c>
      <c r="C355" t="s">
        <v>445</v>
      </c>
    </row>
    <row r="356" spans="1:3" x14ac:dyDescent="0.2">
      <c r="A356" t="s">
        <v>23</v>
      </c>
      <c r="B356" s="96">
        <v>44774</v>
      </c>
      <c r="C356" t="s">
        <v>446</v>
      </c>
    </row>
    <row r="357" spans="1:3" x14ac:dyDescent="0.2">
      <c r="A357" t="s">
        <v>23</v>
      </c>
      <c r="B357" s="96">
        <v>44743</v>
      </c>
      <c r="C357" t="s">
        <v>447</v>
      </c>
    </row>
    <row r="358" spans="1:3" x14ac:dyDescent="0.2">
      <c r="A358" t="s">
        <v>23</v>
      </c>
      <c r="B358" s="96">
        <v>44713</v>
      </c>
      <c r="C358" t="s">
        <v>448</v>
      </c>
    </row>
    <row r="359" spans="1:3" x14ac:dyDescent="0.2">
      <c r="A359" t="s">
        <v>23</v>
      </c>
      <c r="B359" s="96">
        <v>44682</v>
      </c>
      <c r="C359" t="s">
        <v>449</v>
      </c>
    </row>
    <row r="360" spans="1:3" x14ac:dyDescent="0.2">
      <c r="A360" t="s">
        <v>23</v>
      </c>
      <c r="B360" s="96">
        <v>44621</v>
      </c>
      <c r="C360" t="s">
        <v>450</v>
      </c>
    </row>
    <row r="361" spans="1:3" x14ac:dyDescent="0.2">
      <c r="A361" t="s">
        <v>23</v>
      </c>
      <c r="B361" s="96">
        <v>44378</v>
      </c>
      <c r="C361" t="s">
        <v>451</v>
      </c>
    </row>
    <row r="362" spans="1:3" x14ac:dyDescent="0.2">
      <c r="A362" t="s">
        <v>23</v>
      </c>
      <c r="B362" s="96">
        <v>44348</v>
      </c>
      <c r="C362" t="s">
        <v>452</v>
      </c>
    </row>
    <row r="363" spans="1:3" x14ac:dyDescent="0.2">
      <c r="A363" t="s">
        <v>23</v>
      </c>
      <c r="B363" s="96">
        <v>44317</v>
      </c>
      <c r="C363" t="s">
        <v>453</v>
      </c>
    </row>
    <row r="364" spans="1:3" x14ac:dyDescent="0.2">
      <c r="A364" t="s">
        <v>23</v>
      </c>
      <c r="B364" s="96">
        <v>44287</v>
      </c>
      <c r="C364" t="s">
        <v>454</v>
      </c>
    </row>
    <row r="365" spans="1:3" x14ac:dyDescent="0.2">
      <c r="A365" t="s">
        <v>23</v>
      </c>
      <c r="B365" s="96">
        <v>44228</v>
      </c>
      <c r="C365" t="s">
        <v>455</v>
      </c>
    </row>
    <row r="366" spans="1:3" x14ac:dyDescent="0.2">
      <c r="A366" t="s">
        <v>23</v>
      </c>
      <c r="B366" s="96">
        <v>44197</v>
      </c>
      <c r="C366" t="s">
        <v>456</v>
      </c>
    </row>
    <row r="367" spans="1:3" x14ac:dyDescent="0.2">
      <c r="A367" t="s">
        <v>23</v>
      </c>
      <c r="B367" s="96">
        <v>44166</v>
      </c>
      <c r="C367" t="s">
        <v>457</v>
      </c>
    </row>
    <row r="368" spans="1:3" x14ac:dyDescent="0.2">
      <c r="A368" t="s">
        <v>23</v>
      </c>
      <c r="B368" s="96">
        <v>44136</v>
      </c>
      <c r="C368" t="s">
        <v>458</v>
      </c>
    </row>
    <row r="369" spans="1:3" x14ac:dyDescent="0.2">
      <c r="A369" t="s">
        <v>23</v>
      </c>
      <c r="B369" s="96">
        <v>44044</v>
      </c>
      <c r="C369" t="s">
        <v>459</v>
      </c>
    </row>
    <row r="370" spans="1:3" x14ac:dyDescent="0.2">
      <c r="A370" t="s">
        <v>23</v>
      </c>
      <c r="B370" s="96">
        <v>43983</v>
      </c>
      <c r="C370" t="s">
        <v>460</v>
      </c>
    </row>
    <row r="371" spans="1:3" x14ac:dyDescent="0.2">
      <c r="A371" t="s">
        <v>23</v>
      </c>
      <c r="B371" s="96">
        <v>43952</v>
      </c>
      <c r="C371" t="s">
        <v>461</v>
      </c>
    </row>
    <row r="372" spans="1:3" x14ac:dyDescent="0.2">
      <c r="A372" t="s">
        <v>23</v>
      </c>
      <c r="B372" s="96">
        <v>43862</v>
      </c>
      <c r="C372" t="s">
        <v>462</v>
      </c>
    </row>
    <row r="373" spans="1:3" x14ac:dyDescent="0.2">
      <c r="A373" t="s">
        <v>23</v>
      </c>
      <c r="B373" s="96">
        <v>43739</v>
      </c>
      <c r="C373" t="s">
        <v>463</v>
      </c>
    </row>
    <row r="374" spans="1:3" x14ac:dyDescent="0.2">
      <c r="A374" t="s">
        <v>23</v>
      </c>
      <c r="B374" s="96">
        <v>43586</v>
      </c>
      <c r="C374" t="s">
        <v>464</v>
      </c>
    </row>
    <row r="375" spans="1:3" x14ac:dyDescent="0.2">
      <c r="A375" t="s">
        <v>23</v>
      </c>
      <c r="B375" s="96">
        <v>43556</v>
      </c>
      <c r="C375" t="s">
        <v>465</v>
      </c>
    </row>
    <row r="376" spans="1:3" x14ac:dyDescent="0.2">
      <c r="A376" t="s">
        <v>23</v>
      </c>
      <c r="B376" s="96">
        <v>43525</v>
      </c>
      <c r="C376" t="s">
        <v>466</v>
      </c>
    </row>
    <row r="377" spans="1:3" x14ac:dyDescent="0.2">
      <c r="A377" t="s">
        <v>6</v>
      </c>
      <c r="B377" s="96">
        <v>44743</v>
      </c>
      <c r="C377" t="s">
        <v>467</v>
      </c>
    </row>
    <row r="378" spans="1:3" x14ac:dyDescent="0.2">
      <c r="A378" t="s">
        <v>6</v>
      </c>
      <c r="B378" s="96">
        <v>44593</v>
      </c>
      <c r="C378" t="s">
        <v>468</v>
      </c>
    </row>
    <row r="379" spans="1:3" x14ac:dyDescent="0.2">
      <c r="A379" t="s">
        <v>6</v>
      </c>
      <c r="B379" s="96">
        <v>44228</v>
      </c>
      <c r="C379" t="s">
        <v>469</v>
      </c>
    </row>
    <row r="380" spans="1:3" x14ac:dyDescent="0.2">
      <c r="A380" t="s">
        <v>6</v>
      </c>
      <c r="B380" s="96">
        <v>43800</v>
      </c>
      <c r="C380" t="s">
        <v>470</v>
      </c>
    </row>
    <row r="381" spans="1:3" x14ac:dyDescent="0.2">
      <c r="A381" t="s">
        <v>6</v>
      </c>
      <c r="B381" s="96">
        <v>43525</v>
      </c>
      <c r="C381" t="s">
        <v>471</v>
      </c>
    </row>
    <row r="382" spans="1:3" x14ac:dyDescent="0.2">
      <c r="A382" t="s">
        <v>17</v>
      </c>
      <c r="B382" s="96">
        <v>44835</v>
      </c>
      <c r="C382" t="s">
        <v>472</v>
      </c>
    </row>
    <row r="383" spans="1:3" x14ac:dyDescent="0.2">
      <c r="A383" t="s">
        <v>17</v>
      </c>
      <c r="B383" s="96">
        <v>44805</v>
      </c>
      <c r="C383" t="s">
        <v>473</v>
      </c>
    </row>
    <row r="384" spans="1:3" x14ac:dyDescent="0.2">
      <c r="A384" t="s">
        <v>17</v>
      </c>
      <c r="B384" s="96">
        <v>44774</v>
      </c>
      <c r="C384" t="s">
        <v>474</v>
      </c>
    </row>
    <row r="385" spans="1:3" x14ac:dyDescent="0.2">
      <c r="A385" t="s">
        <v>17</v>
      </c>
      <c r="B385" s="96">
        <v>44743</v>
      </c>
      <c r="C385" t="s">
        <v>475</v>
      </c>
    </row>
    <row r="386" spans="1:3" x14ac:dyDescent="0.2">
      <c r="A386" t="s">
        <v>17</v>
      </c>
      <c r="B386" s="96">
        <v>44713</v>
      </c>
      <c r="C386" t="s">
        <v>476</v>
      </c>
    </row>
    <row r="387" spans="1:3" x14ac:dyDescent="0.2">
      <c r="A387" t="s">
        <v>17</v>
      </c>
      <c r="B387" s="96">
        <v>44682</v>
      </c>
      <c r="C387" t="s">
        <v>477</v>
      </c>
    </row>
    <row r="388" spans="1:3" x14ac:dyDescent="0.2">
      <c r="A388" t="s">
        <v>17</v>
      </c>
      <c r="B388" s="96">
        <v>44652</v>
      </c>
      <c r="C388" t="s">
        <v>478</v>
      </c>
    </row>
    <row r="389" spans="1:3" x14ac:dyDescent="0.2">
      <c r="A389" t="s">
        <v>17</v>
      </c>
      <c r="B389" s="96">
        <v>44621</v>
      </c>
      <c r="C389" t="s">
        <v>479</v>
      </c>
    </row>
    <row r="390" spans="1:3" x14ac:dyDescent="0.2">
      <c r="A390" t="s">
        <v>17</v>
      </c>
      <c r="B390" s="96">
        <v>44593</v>
      </c>
      <c r="C390" t="s">
        <v>480</v>
      </c>
    </row>
    <row r="391" spans="1:3" x14ac:dyDescent="0.2">
      <c r="A391" t="s">
        <v>17</v>
      </c>
      <c r="B391" s="96">
        <v>44562</v>
      </c>
      <c r="C391" t="s">
        <v>481</v>
      </c>
    </row>
    <row r="392" spans="1:3" x14ac:dyDescent="0.2">
      <c r="A392" t="s">
        <v>17</v>
      </c>
      <c r="B392" s="96">
        <v>44531</v>
      </c>
      <c r="C392" t="s">
        <v>482</v>
      </c>
    </row>
    <row r="393" spans="1:3" x14ac:dyDescent="0.2">
      <c r="A393" t="s">
        <v>17</v>
      </c>
      <c r="B393" s="96">
        <v>44470</v>
      </c>
      <c r="C393" t="s">
        <v>483</v>
      </c>
    </row>
    <row r="394" spans="1:3" x14ac:dyDescent="0.2">
      <c r="A394" t="s">
        <v>17</v>
      </c>
      <c r="B394" s="96">
        <v>44440</v>
      </c>
      <c r="C394" t="s">
        <v>484</v>
      </c>
    </row>
    <row r="395" spans="1:3" x14ac:dyDescent="0.2">
      <c r="A395" t="s">
        <v>17</v>
      </c>
      <c r="B395" s="96">
        <v>44409</v>
      </c>
      <c r="C395" t="s">
        <v>485</v>
      </c>
    </row>
    <row r="396" spans="1:3" x14ac:dyDescent="0.2">
      <c r="A396" t="s">
        <v>17</v>
      </c>
      <c r="B396" s="96">
        <v>44378</v>
      </c>
      <c r="C396" t="s">
        <v>486</v>
      </c>
    </row>
    <row r="397" spans="1:3" x14ac:dyDescent="0.2">
      <c r="A397" t="s">
        <v>17</v>
      </c>
      <c r="B397" s="96">
        <v>44348</v>
      </c>
      <c r="C397" t="s">
        <v>487</v>
      </c>
    </row>
    <row r="398" spans="1:3" x14ac:dyDescent="0.2">
      <c r="A398" t="s">
        <v>17</v>
      </c>
      <c r="B398" s="96">
        <v>44317</v>
      </c>
      <c r="C398" t="s">
        <v>488</v>
      </c>
    </row>
    <row r="399" spans="1:3" x14ac:dyDescent="0.2">
      <c r="A399" t="s">
        <v>17</v>
      </c>
      <c r="B399" s="96">
        <v>44287</v>
      </c>
      <c r="C399" t="s">
        <v>489</v>
      </c>
    </row>
    <row r="400" spans="1:3" x14ac:dyDescent="0.2">
      <c r="A400" t="s">
        <v>17</v>
      </c>
      <c r="B400" s="96">
        <v>44256</v>
      </c>
      <c r="C400" t="s">
        <v>490</v>
      </c>
    </row>
    <row r="401" spans="1:3" x14ac:dyDescent="0.2">
      <c r="A401" t="s">
        <v>17</v>
      </c>
      <c r="B401" s="96">
        <v>44228</v>
      </c>
      <c r="C401" t="s">
        <v>491</v>
      </c>
    </row>
    <row r="402" spans="1:3" x14ac:dyDescent="0.2">
      <c r="A402" t="s">
        <v>17</v>
      </c>
      <c r="B402" s="96">
        <v>44197</v>
      </c>
      <c r="C402" t="s">
        <v>492</v>
      </c>
    </row>
    <row r="403" spans="1:3" x14ac:dyDescent="0.2">
      <c r="A403" t="s">
        <v>17</v>
      </c>
      <c r="B403" s="96">
        <v>44166</v>
      </c>
      <c r="C403" t="s">
        <v>493</v>
      </c>
    </row>
    <row r="404" spans="1:3" x14ac:dyDescent="0.2">
      <c r="A404" t="s">
        <v>17</v>
      </c>
      <c r="B404" s="96">
        <v>44136</v>
      </c>
      <c r="C404" t="s">
        <v>494</v>
      </c>
    </row>
    <row r="405" spans="1:3" x14ac:dyDescent="0.2">
      <c r="A405" t="s">
        <v>17</v>
      </c>
      <c r="B405" s="96">
        <v>44105</v>
      </c>
      <c r="C405" t="s">
        <v>495</v>
      </c>
    </row>
    <row r="406" spans="1:3" x14ac:dyDescent="0.2">
      <c r="A406" t="s">
        <v>17</v>
      </c>
      <c r="B406" s="96">
        <v>44075</v>
      </c>
      <c r="C406" t="s">
        <v>496</v>
      </c>
    </row>
    <row r="407" spans="1:3" x14ac:dyDescent="0.2">
      <c r="A407" t="s">
        <v>17</v>
      </c>
      <c r="B407" s="96">
        <v>44044</v>
      </c>
      <c r="C407" t="s">
        <v>497</v>
      </c>
    </row>
    <row r="408" spans="1:3" x14ac:dyDescent="0.2">
      <c r="A408" t="s">
        <v>17</v>
      </c>
      <c r="B408" s="96">
        <v>44013</v>
      </c>
      <c r="C408" t="s">
        <v>498</v>
      </c>
    </row>
    <row r="409" spans="1:3" x14ac:dyDescent="0.2">
      <c r="A409" t="s">
        <v>17</v>
      </c>
      <c r="B409" s="96">
        <v>43983</v>
      </c>
      <c r="C409" t="s">
        <v>499</v>
      </c>
    </row>
    <row r="410" spans="1:3" x14ac:dyDescent="0.2">
      <c r="A410" t="s">
        <v>17</v>
      </c>
      <c r="B410" s="96">
        <v>43952</v>
      </c>
      <c r="C410" t="s">
        <v>500</v>
      </c>
    </row>
    <row r="411" spans="1:3" x14ac:dyDescent="0.2">
      <c r="A411" t="s">
        <v>17</v>
      </c>
      <c r="B411" s="96">
        <v>43922</v>
      </c>
      <c r="C411" t="s">
        <v>501</v>
      </c>
    </row>
    <row r="412" spans="1:3" x14ac:dyDescent="0.2">
      <c r="A412" t="s">
        <v>17</v>
      </c>
      <c r="B412" s="96">
        <v>43891</v>
      </c>
      <c r="C412" t="s">
        <v>502</v>
      </c>
    </row>
    <row r="413" spans="1:3" x14ac:dyDescent="0.2">
      <c r="A413" t="s">
        <v>17</v>
      </c>
      <c r="B413" s="96">
        <v>43831</v>
      </c>
      <c r="C413" t="s">
        <v>503</v>
      </c>
    </row>
    <row r="414" spans="1:3" x14ac:dyDescent="0.2">
      <c r="A414" t="s">
        <v>17</v>
      </c>
      <c r="B414" s="96">
        <v>43800</v>
      </c>
      <c r="C414" t="s">
        <v>504</v>
      </c>
    </row>
    <row r="415" spans="1:3" x14ac:dyDescent="0.2">
      <c r="A415" t="s">
        <v>17</v>
      </c>
      <c r="B415" s="96">
        <v>43770</v>
      </c>
      <c r="C415" t="s">
        <v>505</v>
      </c>
    </row>
    <row r="416" spans="1:3" x14ac:dyDescent="0.2">
      <c r="A416" t="s">
        <v>17</v>
      </c>
      <c r="B416" s="96">
        <v>43739</v>
      </c>
      <c r="C416" t="s">
        <v>506</v>
      </c>
    </row>
    <row r="417" spans="1:3" x14ac:dyDescent="0.2">
      <c r="A417" t="s">
        <v>17</v>
      </c>
      <c r="B417" s="96">
        <v>43709</v>
      </c>
      <c r="C417" t="s">
        <v>507</v>
      </c>
    </row>
    <row r="418" spans="1:3" x14ac:dyDescent="0.2">
      <c r="A418" t="s">
        <v>17</v>
      </c>
      <c r="B418" s="96">
        <v>43678</v>
      </c>
      <c r="C418" t="s">
        <v>508</v>
      </c>
    </row>
    <row r="419" spans="1:3" x14ac:dyDescent="0.2">
      <c r="A419" t="s">
        <v>17</v>
      </c>
      <c r="B419" s="96">
        <v>43647</v>
      </c>
      <c r="C419" t="s">
        <v>509</v>
      </c>
    </row>
    <row r="420" spans="1:3" x14ac:dyDescent="0.2">
      <c r="A420" t="s">
        <v>17</v>
      </c>
      <c r="B420" s="96">
        <v>43617</v>
      </c>
      <c r="C420" t="s">
        <v>510</v>
      </c>
    </row>
    <row r="421" spans="1:3" x14ac:dyDescent="0.2">
      <c r="A421" t="s">
        <v>17</v>
      </c>
      <c r="B421" s="96">
        <v>43586</v>
      </c>
      <c r="C421" t="s">
        <v>511</v>
      </c>
    </row>
    <row r="422" spans="1:3" x14ac:dyDescent="0.2">
      <c r="A422" t="s">
        <v>17</v>
      </c>
      <c r="B422" s="96">
        <v>43556</v>
      </c>
      <c r="C422" t="s">
        <v>512</v>
      </c>
    </row>
    <row r="423" spans="1:3" x14ac:dyDescent="0.2">
      <c r="A423" t="s">
        <v>17</v>
      </c>
      <c r="B423" s="96">
        <v>43525</v>
      </c>
      <c r="C423" t="s">
        <v>513</v>
      </c>
    </row>
    <row r="424" spans="1:3" x14ac:dyDescent="0.2">
      <c r="A424" t="s">
        <v>17</v>
      </c>
      <c r="B424" s="96">
        <v>43497</v>
      </c>
      <c r="C424" t="s">
        <v>514</v>
      </c>
    </row>
    <row r="425" spans="1:3" x14ac:dyDescent="0.2">
      <c r="A425" t="s">
        <v>17</v>
      </c>
      <c r="B425" s="96">
        <v>43466</v>
      </c>
      <c r="C425" t="s">
        <v>515</v>
      </c>
    </row>
    <row r="426" spans="1:3" x14ac:dyDescent="0.2">
      <c r="A426" t="s">
        <v>22</v>
      </c>
      <c r="B426" s="96">
        <v>44228</v>
      </c>
      <c r="C426" t="s">
        <v>516</v>
      </c>
    </row>
    <row r="427" spans="1:3" x14ac:dyDescent="0.2">
      <c r="A427" t="s">
        <v>22</v>
      </c>
      <c r="B427" s="96">
        <v>44075</v>
      </c>
      <c r="C427" t="s">
        <v>517</v>
      </c>
    </row>
    <row r="428" spans="1:3" x14ac:dyDescent="0.2">
      <c r="A428" t="s">
        <v>22</v>
      </c>
      <c r="B428" s="96">
        <v>44044</v>
      </c>
      <c r="C428" t="s">
        <v>518</v>
      </c>
    </row>
    <row r="429" spans="1:3" x14ac:dyDescent="0.2">
      <c r="A429" t="s">
        <v>22</v>
      </c>
      <c r="B429" s="96">
        <v>43983</v>
      </c>
      <c r="C429" t="s">
        <v>519</v>
      </c>
    </row>
    <row r="430" spans="1:3" x14ac:dyDescent="0.2">
      <c r="A430" t="s">
        <v>22</v>
      </c>
      <c r="B430" s="96">
        <v>43770</v>
      </c>
      <c r="C430" t="s">
        <v>505</v>
      </c>
    </row>
    <row r="431" spans="1:3" x14ac:dyDescent="0.2">
      <c r="A431" t="s">
        <v>22</v>
      </c>
      <c r="B431" s="96">
        <v>43617</v>
      </c>
      <c r="C431" t="s">
        <v>520</v>
      </c>
    </row>
    <row r="432" spans="1:3" x14ac:dyDescent="0.2">
      <c r="A432" t="s">
        <v>22</v>
      </c>
      <c r="B432" s="96">
        <v>43525</v>
      </c>
      <c r="C432" t="s">
        <v>521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Note bis</vt:lpstr>
      <vt:lpstr>Note</vt:lpstr>
      <vt:lpstr>DB Manufacturing ISM</vt:lpstr>
      <vt:lpstr>DB New Orders</vt:lpstr>
      <vt:lpstr>DB Production</vt:lpstr>
      <vt:lpstr>DB Details</vt:lpstr>
      <vt:lpstr>Sectors</vt:lpstr>
      <vt:lpstr>SectorsNewOrders</vt:lpstr>
      <vt:lpstr>SectorsProduction</vt:lpstr>
      <vt:lpstr>Sectors Trend</vt:lpstr>
      <vt:lpstr>Details</vt:lpstr>
      <vt:lpstr>Graphs</vt:lpstr>
      <vt:lpstr>ISM Manufacturing vs GDP</vt:lpstr>
      <vt:lpstr>ISM Manufacturing vs SPX</vt:lpstr>
      <vt:lpstr>ISM Manufacturing</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2022-11-05T14:16:03Z</dcterms:modified>
</cp:coreProperties>
</file>